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C:\work\django\myproject\program\Infraproject\"/>
    </mc:Choice>
  </mc:AlternateContent>
  <xr:revisionPtr revIDLastSave="0" documentId="8_{FB32FACB-A2A6-4355-98BE-7D0EA598473E}" xr6:coauthVersionLast="47" xr6:coauthVersionMax="47" xr10:uidLastSave="{00000000-0000-0000-0000-000000000000}"/>
  <bookViews>
    <workbookView xWindow="384" yWindow="384" windowWidth="14844" windowHeight="11772" tabRatio="741" firstSheet="6" activeTab="6" xr2:uid="{00000000-000D-0000-FFFF-FFFF00000000}"/>
  </bookViews>
  <sheets>
    <sheet name="ページ２" sheetId="3" state="hidden" r:id="rId1"/>
    <sheet name="ページ３" sheetId="4" state="hidden" r:id="rId2"/>
    <sheet name="ページ４" sheetId="5" state="hidden" r:id="rId3"/>
    <sheet name="ページ６" sheetId="6" state="hidden" r:id="rId4"/>
    <sheet name="ページ９" sheetId="7" state="hidden" r:id="rId5"/>
    <sheet name="ページ１０" sheetId="8" state="hidden" r:id="rId6"/>
    <sheet name="その１０" sheetId="18" r:id="rId7"/>
  </sheets>
  <externalReferences>
    <externalReference r:id="rId8"/>
  </externalReferences>
  <definedNames>
    <definedName name="NON0">#REF!</definedName>
    <definedName name="_xlnm.Print_Area" localSheetId="6">その１０!$A$1:$CD$65</definedName>
    <definedName name="アンカーボルト">#REF!</definedName>
    <definedName name="うき">#REF!</definedName>
    <definedName name="うき12">#REF!</definedName>
    <definedName name="その他">#REF!</definedName>
    <definedName name="その他17">#REF!</definedName>
    <definedName name="ひびわれ">#REF!</definedName>
    <definedName name="ひびわれ6">#REF!</definedName>
    <definedName name="ゆるみ・脱落">#REF!</definedName>
    <definedName name="ゆるみ・脱落3">#REF!</definedName>
    <definedName name="安房土木事務所">#REF!</definedName>
    <definedName name="夷隅土木事務所">#REF!</definedName>
    <definedName name="異常なたわみ">#REF!</definedName>
    <definedName name="異常なたわみ22">#REF!</definedName>
    <definedName name="異常な音・振動">#REF!</definedName>
    <definedName name="異常な音・振動21">#REF!</definedName>
    <definedName name="縁石">#REF!</definedName>
    <definedName name="下横構">#REF!</definedName>
    <definedName name="下部工共通">[1]CODE!$B$3</definedName>
    <definedName name="海岸線からの距離">[1]CODE!$I$3:$I$4</definedName>
    <definedName name="概略点検">#REF!</definedName>
    <definedName name="概略点検調書作成15m以上">#REF!</definedName>
    <definedName name="概略点検調書作成15m未満">#REF!</definedName>
    <definedName name="隔壁">#REF!</definedName>
    <definedName name="関係機関協議">#REF!</definedName>
    <definedName name="亀裂">#REF!</definedName>
    <definedName name="亀裂2">#REF!</definedName>
    <definedName name="橋種">[1]CODE!$D$3:$D$7</definedName>
    <definedName name="業務計画書作成１００以上">#REF!</definedName>
    <definedName name="業務計画書作成１００未満">#REF!</definedName>
    <definedName name="緊急輸送道路">[1]CODE!$F$3:$F$5</definedName>
    <definedName name="沓座モルタル">#REF!</definedName>
    <definedName name="君津土木事務所">#REF!</definedName>
    <definedName name="桁下種別">[1]CODE!$C$3:$C$12</definedName>
    <definedName name="検索候補その7">OFFSET(#REF!,0,0,COUNT(#REF!))</definedName>
    <definedName name="検索候補その8">OFFSET(#REF!,0,0,COUNT(#REF!))</definedName>
    <definedName name="現道・旧道">[1]CODE!$E$3:$E$5</definedName>
    <definedName name="香取土木事務所">#REF!</definedName>
    <definedName name="高欄">#REF!</definedName>
    <definedName name="市原土木事務所">#REF!</definedName>
    <definedName name="支承部の機能障害">#REF!</definedName>
    <definedName name="支承部の機能障害16">#REF!</definedName>
    <definedName name="支承本体">#REF!</definedName>
    <definedName name="車両大型化対応路線指定">[1]CODE!$G$3:$G$4</definedName>
    <definedName name="遮音施設">#REF!</definedName>
    <definedName name="縦断方向連結部">#REF!</definedName>
    <definedName name="床版ひびわれ">#REF!</definedName>
    <definedName name="床版ひびわれ11">#REF!</definedName>
    <definedName name="照明施設">#REF!</definedName>
    <definedName name="上横構">#REF!</definedName>
    <definedName name="上下車線区分">[1]CODE!$A$3:$A$4</definedName>
    <definedName name="伸縮装置">#REF!</definedName>
    <definedName name="洗掘">#REF!</definedName>
    <definedName name="洗掘26">#REF!</definedName>
    <definedName name="洗堀">#REF!</definedName>
    <definedName name="袖擁壁">#REF!</definedName>
    <definedName name="打音点検">#REF!</definedName>
    <definedName name="対傾構">#REF!</definedName>
    <definedName name="台座コンクリート">#REF!</definedName>
    <definedName name="断面方向連結部">#REF!</definedName>
    <definedName name="地覆">#REF!</definedName>
    <definedName name="中央分離帯">#REF!</definedName>
    <definedName name="沈下・移動・傾斜">#REF!</definedName>
    <definedName name="沈下・移動・傾斜25">#REF!</definedName>
    <definedName name="定１５未満地上">#REF!</definedName>
    <definedName name="定期点検">#REF!</definedName>
    <definedName name="定期点検15m以上リフト車">#REF!</definedName>
    <definedName name="定期点検15m以上足場">#REF!</definedName>
    <definedName name="定期点検15m以上地上">#REF!</definedName>
    <definedName name="定期点検15m以上梯子">#REF!</definedName>
    <definedName name="定期点検15m以上点検車">#REF!</definedName>
    <definedName name="定期点検15m未満リフト車">#REF!</definedName>
    <definedName name="定期点検１５ｍ未満足場">#REF!</definedName>
    <definedName name="定期点検１５ｍ未満地上">#REF!</definedName>
    <definedName name="定期点検１５ｍ未満梯子">#REF!</definedName>
    <definedName name="定期点検15m未満点検車">#REF!</definedName>
    <definedName name="定期点検調書作成15m以上">#REF!</definedName>
    <definedName name="定期点検調書作成15m未満">#REF!</definedName>
    <definedName name="定着部の異常">#REF!</definedName>
    <definedName name="定着部の異常18">#REF!</definedName>
    <definedName name="添架物">#REF!</definedName>
    <definedName name="点検施設">#REF!</definedName>
    <definedName name="点検難易度">[1]CODE!$J$3:$J$7</definedName>
    <definedName name="土砂詰まり">#REF!</definedName>
    <definedName name="土砂詰まり24">#REF!</definedName>
    <definedName name="塔部斜材">#REF!</definedName>
    <definedName name="塔部水平材">#REF!</definedName>
    <definedName name="東葛飾土木事務所">#REF!</definedName>
    <definedName name="破断">#REF!</definedName>
    <definedName name="破断4">#REF!</definedName>
    <definedName name="排水ドレーン">#REF!</definedName>
    <definedName name="排水ます">#REF!</definedName>
    <definedName name="排水管">#REF!</definedName>
    <definedName name="剥離・鉄筋露出">#REF!</definedName>
    <definedName name="剥離・鉄筋露出7">#REF!</definedName>
    <definedName name="抜け落ち">#REF!</definedName>
    <definedName name="抜け落ち9">#REF!</definedName>
    <definedName name="標識施設">#REF!</definedName>
    <definedName name="腐食">#REF!</definedName>
    <definedName name="腐食1">#REF!</definedName>
    <definedName name="変形・欠損">#REF!</definedName>
    <definedName name="変形・欠損23">#REF!</definedName>
    <definedName name="変色・劣化">#REF!</definedName>
    <definedName name="変色・劣化19">#REF!</definedName>
    <definedName name="舗装">#REF!</definedName>
    <definedName name="舗装の異常">#REF!</definedName>
    <definedName name="舗装の異常15">#REF!</definedName>
    <definedName name="補修・補強材の損傷">#REF!</definedName>
    <definedName name="補修・補強材の損傷10">#REF!</definedName>
    <definedName name="防護柵">#REF!</definedName>
    <definedName name="防食機能の劣化">#REF!</definedName>
    <definedName name="防食機能の劣化5">#REF!</definedName>
    <definedName name="本橋・側道橋・自転車道橋">[1]CODE!$H$3:$H$5</definedName>
    <definedName name="目地部">#REF!</definedName>
    <definedName name="遊間の異常">#REF!</definedName>
    <definedName name="遊間の異常13">#REF!</definedName>
    <definedName name="翼壁">#REF!</definedName>
    <definedName name="落橋防止システム">#REF!</definedName>
    <definedName name="路面の凹凸">#REF!</definedName>
    <definedName name="路面の凹凸14">#REF!</definedName>
    <definedName name="漏水・滞水">#REF!</definedName>
    <definedName name="漏水・滞水20">#REF!</definedName>
    <definedName name="漏水・遊離石灰">#REF!</definedName>
    <definedName name="漏水・遊離石灰8">#REF!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T59" i="18" l="1"/>
  <c r="AT59" i="18"/>
  <c r="T59" i="18"/>
  <c r="CA57" i="18"/>
  <c r="CB57" i="18" s="1"/>
  <c r="BZ57" i="18"/>
  <c r="BZ54" i="18" s="1"/>
  <c r="BZ53" i="18" s="1"/>
  <c r="BZ52" i="18" s="1"/>
  <c r="BY57" i="18"/>
  <c r="BA57" i="18"/>
  <c r="BB57" i="18" s="1"/>
  <c r="AZ57" i="18"/>
  <c r="AZ54" i="18" s="1"/>
  <c r="AZ53" i="18" s="1"/>
  <c r="AZ52" i="18" s="1"/>
  <c r="AY57" i="18"/>
  <c r="AA57" i="18"/>
  <c r="AB57" i="18" s="1"/>
  <c r="Z57" i="18"/>
  <c r="Y57" i="18"/>
  <c r="CA54" i="18"/>
  <c r="CB53" i="18" s="1"/>
  <c r="BY54" i="18"/>
  <c r="BD54" i="18"/>
  <c r="BA54" i="18"/>
  <c r="AY54" i="18"/>
  <c r="AD54" i="18"/>
  <c r="AA54" i="18"/>
  <c r="Z54" i="18"/>
  <c r="Z53" i="18" s="1"/>
  <c r="Z52" i="18" s="1"/>
  <c r="Y54" i="18"/>
  <c r="D54" i="18"/>
  <c r="CA53" i="18"/>
  <c r="CB52" i="18" s="1"/>
  <c r="BY53" i="18"/>
  <c r="BB53" i="18"/>
  <c r="BA53" i="18"/>
  <c r="AY53" i="18"/>
  <c r="AA53" i="18"/>
  <c r="AB52" i="18" s="1"/>
  <c r="Y53" i="18"/>
  <c r="CC52" i="18"/>
  <c r="CA52" i="18"/>
  <c r="BY52" i="18"/>
  <c r="BC52" i="18"/>
  <c r="BA52" i="18"/>
  <c r="BB52" i="18" s="1"/>
  <c r="AY52" i="18"/>
  <c r="AC52" i="18"/>
  <c r="AA52" i="18"/>
  <c r="Y52" i="18"/>
  <c r="BT45" i="18"/>
  <c r="AT45" i="18"/>
  <c r="T45" i="18"/>
  <c r="CA43" i="18"/>
  <c r="CB43" i="18" s="1"/>
  <c r="BZ43" i="18"/>
  <c r="BZ40" i="18" s="1"/>
  <c r="BZ39" i="18" s="1"/>
  <c r="BZ38" i="18" s="1"/>
  <c r="BY43" i="18"/>
  <c r="BB43" i="18"/>
  <c r="BA43" i="18"/>
  <c r="AZ43" i="18"/>
  <c r="AZ40" i="18" s="1"/>
  <c r="AY43" i="18"/>
  <c r="AA43" i="18"/>
  <c r="AB43" i="18" s="1"/>
  <c r="Z43" i="18"/>
  <c r="Z40" i="18" s="1"/>
  <c r="Z39" i="18" s="1"/>
  <c r="Z38" i="18" s="1"/>
  <c r="Y43" i="18"/>
  <c r="CA40" i="18"/>
  <c r="CB39" i="18" s="1"/>
  <c r="BY40" i="18"/>
  <c r="BD40" i="18"/>
  <c r="BA40" i="18"/>
  <c r="AY40" i="18"/>
  <c r="AD40" i="18"/>
  <c r="AA40" i="18"/>
  <c r="Y40" i="18"/>
  <c r="D40" i="18"/>
  <c r="CA39" i="18"/>
  <c r="CB38" i="18" s="1"/>
  <c r="BY39" i="18"/>
  <c r="BA39" i="18"/>
  <c r="AZ39" i="18"/>
  <c r="AZ38" i="18" s="1"/>
  <c r="AY39" i="18"/>
  <c r="AA39" i="18"/>
  <c r="AB38" i="18" s="1"/>
  <c r="Y39" i="18"/>
  <c r="CC38" i="18"/>
  <c r="CA38" i="18"/>
  <c r="BY38" i="18"/>
  <c r="BC38" i="18"/>
  <c r="BA38" i="18"/>
  <c r="BB38" i="18" s="1"/>
  <c r="AY38" i="18"/>
  <c r="AC38" i="18"/>
  <c r="AA38" i="18"/>
  <c r="Y38" i="18"/>
  <c r="BT31" i="18"/>
  <c r="AT31" i="18"/>
  <c r="T31" i="18"/>
  <c r="CA29" i="18"/>
  <c r="CB26" i="18" s="1"/>
  <c r="BZ29" i="18"/>
  <c r="BZ26" i="18" s="1"/>
  <c r="BZ25" i="18" s="1"/>
  <c r="BZ24" i="18" s="1"/>
  <c r="BY29" i="18"/>
  <c r="BA29" i="18"/>
  <c r="BB29" i="18" s="1"/>
  <c r="AZ29" i="18"/>
  <c r="AY29" i="18"/>
  <c r="AA29" i="18"/>
  <c r="AB29" i="18" s="1"/>
  <c r="Z29" i="18"/>
  <c r="Z26" i="18" s="1"/>
  <c r="Z25" i="18" s="1"/>
  <c r="Z24" i="18" s="1"/>
  <c r="Y29" i="18"/>
  <c r="CA26" i="18"/>
  <c r="BY26" i="18"/>
  <c r="BD26" i="18"/>
  <c r="BA26" i="18"/>
  <c r="BB26" i="18" s="1"/>
  <c r="AZ26" i="18"/>
  <c r="AZ25" i="18" s="1"/>
  <c r="AZ24" i="18" s="1"/>
  <c r="AY26" i="18"/>
  <c r="AD26" i="18"/>
  <c r="AA26" i="18"/>
  <c r="Y26" i="18"/>
  <c r="D26" i="18"/>
  <c r="CA25" i="18"/>
  <c r="BY25" i="18"/>
  <c r="BA25" i="18"/>
  <c r="AY25" i="18"/>
  <c r="AA25" i="18"/>
  <c r="AB24" i="18" s="1"/>
  <c r="Y25" i="18"/>
  <c r="CC24" i="18"/>
  <c r="CA24" i="18"/>
  <c r="BY24" i="18"/>
  <c r="BC24" i="18"/>
  <c r="BA24" i="18"/>
  <c r="AY24" i="18"/>
  <c r="AC24" i="18"/>
  <c r="AA24" i="18"/>
  <c r="Y24" i="18"/>
  <c r="BT17" i="18"/>
  <c r="AT17" i="18"/>
  <c r="T17" i="18"/>
  <c r="CA15" i="18"/>
  <c r="CB15" i="18" s="1"/>
  <c r="BZ15" i="18"/>
  <c r="BZ12" i="18" s="1"/>
  <c r="BZ11" i="18" s="1"/>
  <c r="BZ10" i="18" s="1"/>
  <c r="BY15" i="18"/>
  <c r="BB15" i="18"/>
  <c r="BA15" i="18"/>
  <c r="AZ15" i="18"/>
  <c r="AZ12" i="18" s="1"/>
  <c r="AZ11" i="18" s="1"/>
  <c r="AZ10" i="18" s="1"/>
  <c r="AY15" i="18"/>
  <c r="AA15" i="18"/>
  <c r="AB12" i="18" s="1"/>
  <c r="Z15" i="18"/>
  <c r="Z12" i="18" s="1"/>
  <c r="Z11" i="18" s="1"/>
  <c r="Z10" i="18" s="1"/>
  <c r="Y15" i="18"/>
  <c r="CA12" i="18"/>
  <c r="BY12" i="18"/>
  <c r="BD12" i="18"/>
  <c r="BA12" i="18"/>
  <c r="BB12" i="18" s="1"/>
  <c r="AY12" i="18"/>
  <c r="AD12" i="18"/>
  <c r="AA12" i="18"/>
  <c r="Y12" i="18"/>
  <c r="D12" i="18"/>
  <c r="CA11" i="18"/>
  <c r="CB11" i="18" s="1"/>
  <c r="BY11" i="18"/>
  <c r="BA11" i="18"/>
  <c r="BB10" i="18" s="1"/>
  <c r="AY11" i="18"/>
  <c r="AA11" i="18"/>
  <c r="AB11" i="18" s="1"/>
  <c r="Y11" i="18"/>
  <c r="CC10" i="18"/>
  <c r="CA10" i="18"/>
  <c r="BY10" i="18"/>
  <c r="BC10" i="18"/>
  <c r="BA10" i="18"/>
  <c r="AY10" i="18"/>
  <c r="AC10" i="18"/>
  <c r="AA10" i="18"/>
  <c r="Y10" i="18"/>
  <c r="CS3" i="18"/>
  <c r="CS5" i="18" s="1"/>
  <c r="BT24" i="8"/>
  <c r="AT24" i="8"/>
  <c r="T24" i="8"/>
  <c r="CA22" i="8"/>
  <c r="CB22" i="8" s="1"/>
  <c r="BZ22" i="8"/>
  <c r="BZ19" i="8" s="1"/>
  <c r="BZ18" i="8" s="1"/>
  <c r="BZ17" i="8" s="1"/>
  <c r="BY22" i="8"/>
  <c r="BA22" i="8"/>
  <c r="BB19" i="8" s="1"/>
  <c r="AZ22" i="8"/>
  <c r="AZ19" i="8" s="1"/>
  <c r="AZ18" i="8" s="1"/>
  <c r="AZ17" i="8" s="1"/>
  <c r="AY22" i="8"/>
  <c r="AB22" i="8"/>
  <c r="AA22" i="8"/>
  <c r="Z22" i="8"/>
  <c r="Z19" i="8" s="1"/>
  <c r="Z18" i="8" s="1"/>
  <c r="Z17" i="8" s="1"/>
  <c r="Y22" i="8"/>
  <c r="CA19" i="8"/>
  <c r="CB19" i="8" s="1"/>
  <c r="BY19" i="8"/>
  <c r="BD19" i="8"/>
  <c r="BA19" i="8"/>
  <c r="BB18" i="8" s="1"/>
  <c r="AY19" i="8"/>
  <c r="AD19" i="8"/>
  <c r="AB19" i="8"/>
  <c r="AA19" i="8"/>
  <c r="Y19" i="8"/>
  <c r="D19" i="8"/>
  <c r="CA18" i="8"/>
  <c r="BY18" i="8"/>
  <c r="BA18" i="8"/>
  <c r="AY18" i="8"/>
  <c r="AA18" i="8"/>
  <c r="AB18" i="8" s="1"/>
  <c r="Y18" i="8"/>
  <c r="CC17" i="8"/>
  <c r="CA17" i="8"/>
  <c r="CB17" i="8" s="1"/>
  <c r="BY17" i="8"/>
  <c r="BC17" i="8"/>
  <c r="BA17" i="8"/>
  <c r="AY17" i="8"/>
  <c r="AC17" i="8"/>
  <c r="AA17" i="8"/>
  <c r="Y17" i="8"/>
  <c r="BT10" i="8"/>
  <c r="AT10" i="8"/>
  <c r="T10" i="8"/>
  <c r="CA8" i="8"/>
  <c r="CB8" i="8" s="1"/>
  <c r="BZ8" i="8"/>
  <c r="BZ5" i="8" s="1"/>
  <c r="BZ4" i="8" s="1"/>
  <c r="BZ3" i="8" s="1"/>
  <c r="BY8" i="8"/>
  <c r="BA8" i="8"/>
  <c r="AZ8" i="8"/>
  <c r="AY8" i="8"/>
  <c r="AA8" i="8"/>
  <c r="AB8" i="8" s="1"/>
  <c r="Z8" i="8"/>
  <c r="Z5" i="8" s="1"/>
  <c r="Z4" i="8" s="1"/>
  <c r="Z3" i="8" s="1"/>
  <c r="Y8" i="8"/>
  <c r="CA5" i="8"/>
  <c r="BY5" i="8"/>
  <c r="BD5" i="8"/>
  <c r="BA5" i="8"/>
  <c r="BB4" i="8" s="1"/>
  <c r="AZ5" i="8"/>
  <c r="AZ4" i="8" s="1"/>
  <c r="AZ3" i="8" s="1"/>
  <c r="AY5" i="8"/>
  <c r="AD5" i="8"/>
  <c r="AA5" i="8"/>
  <c r="Y5" i="8"/>
  <c r="D5" i="8"/>
  <c r="CB4" i="8"/>
  <c r="CA4" i="8"/>
  <c r="CB3" i="8" s="1"/>
  <c r="BY4" i="8"/>
  <c r="BA4" i="8"/>
  <c r="AY4" i="8"/>
  <c r="AA4" i="8"/>
  <c r="Y4" i="8"/>
  <c r="CC3" i="8"/>
  <c r="CA3" i="8"/>
  <c r="BY3" i="8"/>
  <c r="BC3" i="8"/>
  <c r="BA3" i="8"/>
  <c r="AY3" i="8"/>
  <c r="AC3" i="8"/>
  <c r="AA3" i="8"/>
  <c r="Y3" i="8"/>
  <c r="F7" i="7"/>
  <c r="BC6" i="7"/>
  <c r="AK4" i="7"/>
  <c r="AU3" i="7"/>
  <c r="AK3" i="7"/>
  <c r="BZ35" i="6"/>
  <c r="CE35" i="6" s="1"/>
  <c r="BZ34" i="6"/>
  <c r="BZ33" i="6"/>
  <c r="CE33" i="6" s="1"/>
  <c r="BZ32" i="6"/>
  <c r="BZ31" i="6"/>
  <c r="CC31" i="6" s="1"/>
  <c r="BZ28" i="6"/>
  <c r="CB28" i="6" s="1"/>
  <c r="BZ27" i="6"/>
  <c r="CE27" i="6" s="1"/>
  <c r="BZ26" i="6"/>
  <c r="CB26" i="6" s="1"/>
  <c r="BZ25" i="6"/>
  <c r="CE25" i="6" s="1"/>
  <c r="BZ24" i="6"/>
  <c r="CB24" i="6" s="1"/>
  <c r="AY22" i="6"/>
  <c r="Q22" i="6"/>
  <c r="BT21" i="6"/>
  <c r="BS21" i="6"/>
  <c r="CS16" i="6"/>
  <c r="CP16" i="6"/>
  <c r="CQ16" i="6" s="1"/>
  <c r="CT16" i="6" s="1"/>
  <c r="CO16" i="6"/>
  <c r="CN16" i="6"/>
  <c r="CF16" i="6"/>
  <c r="CH16" i="6" s="1"/>
  <c r="CE16" i="6"/>
  <c r="CD16" i="6"/>
  <c r="CB16" i="6"/>
  <c r="CC16" i="6" s="1"/>
  <c r="BZ16" i="6"/>
  <c r="CA16" i="6" s="1"/>
  <c r="BX16" i="6"/>
  <c r="BY16" i="6" s="1"/>
  <c r="BY15" i="6" s="1"/>
  <c r="BY13" i="6" s="1"/>
  <c r="BY11" i="6" s="1"/>
  <c r="BY10" i="6" s="1"/>
  <c r="BU16" i="6"/>
  <c r="CI16" i="6" s="1"/>
  <c r="CS15" i="6"/>
  <c r="CP15" i="6"/>
  <c r="CR15" i="6" s="1"/>
  <c r="CO15" i="6"/>
  <c r="CN15" i="6"/>
  <c r="CF15" i="6"/>
  <c r="CG15" i="6" s="1"/>
  <c r="CJ15" i="6" s="1"/>
  <c r="CE15" i="6"/>
  <c r="CD15" i="6"/>
  <c r="CC15" i="6"/>
  <c r="CB15" i="6"/>
  <c r="BZ15" i="6"/>
  <c r="CA15" i="6" s="1"/>
  <c r="BX15" i="6"/>
  <c r="BU15" i="6"/>
  <c r="CI15" i="6" s="1"/>
  <c r="CS14" i="6"/>
  <c r="CP14" i="6"/>
  <c r="CQ14" i="6" s="1"/>
  <c r="CT14" i="6" s="1"/>
  <c r="CO14" i="6"/>
  <c r="CN14" i="6"/>
  <c r="CF14" i="6"/>
  <c r="CH14" i="6" s="1"/>
  <c r="CE14" i="6"/>
  <c r="CD14" i="6"/>
  <c r="CB14" i="6"/>
  <c r="CC14" i="6" s="1"/>
  <c r="BZ14" i="6"/>
  <c r="CA14" i="6" s="1"/>
  <c r="BX13" i="6"/>
  <c r="BU13" i="6"/>
  <c r="CI14" i="6" s="1"/>
  <c r="CS12" i="6"/>
  <c r="CP12" i="6"/>
  <c r="CQ12" i="6" s="1"/>
  <c r="CO12" i="6"/>
  <c r="CN12" i="6"/>
  <c r="CF12" i="6"/>
  <c r="CH12" i="6" s="1"/>
  <c r="CE12" i="6"/>
  <c r="CD12" i="6"/>
  <c r="CB12" i="6"/>
  <c r="CC12" i="6" s="1"/>
  <c r="BZ12" i="6"/>
  <c r="CA12" i="6" s="1"/>
  <c r="BX11" i="6"/>
  <c r="BU11" i="6"/>
  <c r="CI12" i="6" s="1"/>
  <c r="AQ11" i="6"/>
  <c r="I11" i="6"/>
  <c r="CP10" i="6"/>
  <c r="CR10" i="6" s="1"/>
  <c r="CO10" i="6"/>
  <c r="CF10" i="6"/>
  <c r="CH10" i="6" s="1"/>
  <c r="CE10" i="6"/>
  <c r="CB10" i="6"/>
  <c r="CC10" i="6" s="1"/>
  <c r="BZ10" i="6"/>
  <c r="CA10" i="6" s="1"/>
  <c r="BX10" i="6"/>
  <c r="CS10" i="6" s="1"/>
  <c r="BU10" i="6"/>
  <c r="CI10" i="6" s="1"/>
  <c r="BN10" i="6"/>
  <c r="AL32" i="6" s="1"/>
  <c r="AW10" i="6"/>
  <c r="AF10" i="6"/>
  <c r="D32" i="6" s="1"/>
  <c r="O10" i="6"/>
  <c r="G7" i="6"/>
  <c r="BE6" i="6"/>
  <c r="AW4" i="6"/>
  <c r="AL4" i="6"/>
  <c r="AW3" i="6"/>
  <c r="AL3" i="6"/>
  <c r="F7" i="5"/>
  <c r="BC6" i="5"/>
  <c r="AK4" i="5"/>
  <c r="AU3" i="5"/>
  <c r="AK3" i="5"/>
  <c r="I28" i="4"/>
  <c r="AC28" i="4" s="1"/>
  <c r="F26" i="4"/>
  <c r="BF25" i="4"/>
  <c r="AM23" i="4"/>
  <c r="AX22" i="4"/>
  <c r="AM22" i="4"/>
  <c r="F7" i="3"/>
  <c r="BC6" i="3"/>
  <c r="AU4" i="3"/>
  <c r="AK4" i="3"/>
  <c r="AU3" i="3"/>
  <c r="AK3" i="3"/>
  <c r="AB54" i="18" l="1"/>
  <c r="CG14" i="6"/>
  <c r="CJ14" i="6" s="1"/>
  <c r="AB5" i="8"/>
  <c r="BB24" i="18"/>
  <c r="AB17" i="8"/>
  <c r="BB22" i="8"/>
  <c r="CH15" i="6"/>
  <c r="CB25" i="18"/>
  <c r="AB39" i="18"/>
  <c r="AB3" i="8"/>
  <c r="BB5" i="8"/>
  <c r="BB17" i="8"/>
  <c r="BB40" i="18"/>
  <c r="BB54" i="18"/>
  <c r="CB24" i="18"/>
  <c r="AB25" i="18"/>
  <c r="CB54" i="18"/>
  <c r="BB3" i="8"/>
  <c r="AB10" i="18"/>
  <c r="BB39" i="18"/>
  <c r="CB40" i="18"/>
  <c r="CD27" i="6"/>
  <c r="N44" i="6"/>
  <c r="AC44" i="6" s="1"/>
  <c r="AV44" i="6"/>
  <c r="AV46" i="6" s="1"/>
  <c r="BK46" i="6" s="1"/>
  <c r="CG12" i="6"/>
  <c r="CK14" i="6" s="1"/>
  <c r="CB35" i="6"/>
  <c r="CC35" i="6"/>
  <c r="CD35" i="6"/>
  <c r="CR14" i="6"/>
  <c r="CD24" i="6"/>
  <c r="CG16" i="6"/>
  <c r="CJ16" i="6" s="1"/>
  <c r="CB25" i="6"/>
  <c r="CC25" i="6"/>
  <c r="CE31" i="6"/>
  <c r="CD25" i="6"/>
  <c r="CD26" i="6"/>
  <c r="CB33" i="6"/>
  <c r="CC33" i="6"/>
  <c r="CD28" i="6"/>
  <c r="CB27" i="6"/>
  <c r="CD33" i="6"/>
  <c r="CC27" i="6"/>
  <c r="G6" i="6"/>
  <c r="F6" i="3"/>
  <c r="F25" i="4"/>
  <c r="F6" i="7"/>
  <c r="F6" i="5"/>
  <c r="CE32" i="6"/>
  <c r="CD32" i="6"/>
  <c r="CC32" i="6"/>
  <c r="CB32" i="6"/>
  <c r="CL14" i="6"/>
  <c r="CM14" i="6" s="1"/>
  <c r="N46" i="6"/>
  <c r="AC46" i="6" s="1"/>
  <c r="CT12" i="6"/>
  <c r="AW28" i="4"/>
  <c r="AM28" i="4"/>
  <c r="AF32" i="4"/>
  <c r="CL15" i="6"/>
  <c r="CM15" i="6" s="1"/>
  <c r="CE34" i="6"/>
  <c r="CD34" i="6"/>
  <c r="CC34" i="6"/>
  <c r="CB34" i="6"/>
  <c r="AB4" i="8"/>
  <c r="CV16" i="6"/>
  <c r="CW16" i="6" s="1"/>
  <c r="AX23" i="4"/>
  <c r="CR12" i="6"/>
  <c r="CU14" i="6" s="1"/>
  <c r="CR16" i="6"/>
  <c r="CC24" i="6"/>
  <c r="CC26" i="6"/>
  <c r="CC28" i="6"/>
  <c r="CD31" i="6"/>
  <c r="CE24" i="6"/>
  <c r="CE26" i="6"/>
  <c r="CE28" i="6"/>
  <c r="BB8" i="8"/>
  <c r="L32" i="4"/>
  <c r="BV16" i="6"/>
  <c r="BV15" i="6" s="1"/>
  <c r="BV13" i="6" s="1"/>
  <c r="BV11" i="6" s="1"/>
  <c r="BV10" i="6" s="1"/>
  <c r="CF26" i="6"/>
  <c r="CJ12" i="6"/>
  <c r="CB5" i="8"/>
  <c r="CB18" i="8"/>
  <c r="S28" i="4"/>
  <c r="CQ15" i="6"/>
  <c r="CT15" i="6" s="1"/>
  <c r="BE3" i="6"/>
  <c r="BC3" i="5"/>
  <c r="BC3" i="7"/>
  <c r="BF22" i="4"/>
  <c r="CB31" i="6"/>
  <c r="BC3" i="3"/>
  <c r="AU4" i="5"/>
  <c r="AU4" i="7"/>
  <c r="CB10" i="18"/>
  <c r="AB40" i="18"/>
  <c r="AB53" i="18"/>
  <c r="AB26" i="18"/>
  <c r="AB15" i="18"/>
  <c r="BB11" i="18"/>
  <c r="BB25" i="18"/>
  <c r="CB29" i="18"/>
  <c r="CB12" i="18"/>
  <c r="Z3" i="5"/>
  <c r="Z3" i="7"/>
  <c r="AB22" i="4"/>
  <c r="Z3" i="3"/>
  <c r="X22" i="18"/>
  <c r="AA3" i="6"/>
  <c r="X36" i="18"/>
  <c r="X15" i="8"/>
  <c r="I9" i="18"/>
  <c r="CF35" i="6" l="1"/>
  <c r="CK15" i="6"/>
  <c r="CJ10" i="6"/>
  <c r="CL10" i="6" s="1"/>
  <c r="CM10" i="6" s="1"/>
  <c r="CE36" i="6"/>
  <c r="CF25" i="6"/>
  <c r="CC36" i="6"/>
  <c r="CD29" i="6"/>
  <c r="CF33" i="6"/>
  <c r="BK44" i="6"/>
  <c r="CK16" i="6"/>
  <c r="CL16" i="6"/>
  <c r="CM16" i="6" s="1"/>
  <c r="CF27" i="6"/>
  <c r="CB29" i="6"/>
  <c r="CE29" i="6"/>
  <c r="CF32" i="6"/>
  <c r="CB36" i="6"/>
  <c r="CU16" i="6"/>
  <c r="CF34" i="6"/>
  <c r="CD36" i="6"/>
  <c r="CF28" i="6"/>
  <c r="E22" i="18"/>
  <c r="J18" i="18"/>
  <c r="R9" i="18"/>
  <c r="AC29" i="4"/>
  <c r="I29" i="4"/>
  <c r="CD10" i="6"/>
  <c r="CN10" i="6"/>
  <c r="CU15" i="6"/>
  <c r="CV15" i="6"/>
  <c r="CW15" i="6" s="1"/>
  <c r="CL12" i="6"/>
  <c r="CM12" i="6" s="1"/>
  <c r="CK12" i="6"/>
  <c r="CV12" i="6"/>
  <c r="CW12" i="6" s="1"/>
  <c r="CU12" i="6"/>
  <c r="CT10" i="6"/>
  <c r="BG28" i="4"/>
  <c r="I34" i="4"/>
  <c r="AW29" i="4"/>
  <c r="AZ32" i="4"/>
  <c r="Y6" i="3"/>
  <c r="Z25" i="4"/>
  <c r="Y6" i="7"/>
  <c r="Y6" i="5"/>
  <c r="Z6" i="6"/>
  <c r="CC29" i="6"/>
  <c r="CF24" i="6"/>
  <c r="CF31" i="6"/>
  <c r="CV14" i="6"/>
  <c r="CW14" i="6" s="1"/>
  <c r="X50" i="18"/>
  <c r="X64" i="18"/>
  <c r="X29" i="8"/>
  <c r="AX22" i="18"/>
  <c r="T15" i="18"/>
  <c r="AX15" i="8"/>
  <c r="I2" i="8"/>
  <c r="AX36" i="18"/>
  <c r="AI9" i="18"/>
  <c r="AX29" i="8"/>
  <c r="AI2" i="8"/>
  <c r="R2" i="8"/>
  <c r="T8" i="8"/>
  <c r="AR2" i="8"/>
  <c r="AT8" i="8"/>
  <c r="CF36" i="6" l="1"/>
  <c r="CF29" i="6"/>
  <c r="CK10" i="6"/>
  <c r="CM9" i="6"/>
  <c r="AJ11" i="8"/>
  <c r="AE15" i="8"/>
  <c r="AE22" i="18"/>
  <c r="AR9" i="18"/>
  <c r="AJ18" i="18"/>
  <c r="E15" i="8"/>
  <c r="J11" i="8"/>
  <c r="CV10" i="6"/>
  <c r="CW10" i="6" s="1"/>
  <c r="CW9" i="6" s="1"/>
  <c r="CU10" i="6"/>
  <c r="AL6" i="3"/>
  <c r="AN25" i="4"/>
  <c r="AL6" i="7"/>
  <c r="AL6" i="5"/>
  <c r="AM6" i="6"/>
  <c r="AC34" i="4"/>
  <c r="S34" i="4"/>
  <c r="L38" i="4"/>
  <c r="I35" i="4"/>
  <c r="AT15" i="18"/>
  <c r="AX50" i="18"/>
  <c r="BX15" i="8"/>
  <c r="BI2" i="8" s="1"/>
  <c r="BX22" i="18"/>
  <c r="BI9" i="18" s="1"/>
  <c r="BX36" i="18"/>
  <c r="I16" i="8"/>
  <c r="R16" i="8" s="1"/>
  <c r="BX29" i="8"/>
  <c r="AI16" i="8"/>
  <c r="BR2" i="8"/>
  <c r="BT8" i="8"/>
  <c r="I23" i="18"/>
  <c r="BT15" i="18"/>
  <c r="BX50" i="18"/>
  <c r="AR16" i="8"/>
  <c r="AT22" i="8"/>
  <c r="AI23" i="18"/>
  <c r="T29" i="18"/>
  <c r="BI23" i="18"/>
  <c r="AT29" i="18"/>
  <c r="I37" i="18"/>
  <c r="R37" i="18"/>
  <c r="AI37" i="18"/>
  <c r="T43" i="18"/>
  <c r="BI37" i="18"/>
  <c r="AT43" i="18"/>
  <c r="AR37" i="18"/>
  <c r="I51" i="18"/>
  <c r="BR37" i="18"/>
  <c r="BT43" i="18"/>
  <c r="R51" i="18"/>
  <c r="T57" i="18"/>
  <c r="BE15" i="8" l="1"/>
  <c r="BJ11" i="8"/>
  <c r="E64" i="18"/>
  <c r="J60" i="18"/>
  <c r="BE50" i="18"/>
  <c r="BJ46" i="18"/>
  <c r="AE50" i="18"/>
  <c r="AJ46" i="18"/>
  <c r="E50" i="18"/>
  <c r="J46" i="18"/>
  <c r="BJ32" i="18"/>
  <c r="BE36" i="18"/>
  <c r="BR23" i="18"/>
  <c r="AE36" i="18"/>
  <c r="AJ32" i="18"/>
  <c r="AR23" i="18"/>
  <c r="E36" i="18"/>
  <c r="R23" i="18"/>
  <c r="J32" i="18"/>
  <c r="BR9" i="18"/>
  <c r="BE22" i="18"/>
  <c r="BJ18" i="18"/>
  <c r="AE29" i="8"/>
  <c r="AJ25" i="8"/>
  <c r="J25" i="8"/>
  <c r="E29" i="8"/>
  <c r="AW34" i="4"/>
  <c r="AM34" i="4"/>
  <c r="AF38" i="4"/>
  <c r="AC35" i="4"/>
  <c r="AX64" i="18"/>
  <c r="BT29" i="18"/>
  <c r="BI16" i="8"/>
  <c r="T22" i="8"/>
  <c r="BX64" i="18"/>
  <c r="AI51" i="18"/>
  <c r="BT22" i="8"/>
  <c r="BR16" i="8"/>
  <c r="BI51" i="18"/>
  <c r="AR51" i="18"/>
  <c r="AT57" i="18"/>
  <c r="BR51" i="18"/>
  <c r="BT57" i="18"/>
  <c r="BJ60" i="18" l="1"/>
  <c r="BE64" i="18"/>
  <c r="AE64" i="18"/>
  <c r="AJ60" i="18"/>
  <c r="BE29" i="8"/>
  <c r="BJ25" i="8"/>
  <c r="BG34" i="4"/>
  <c r="AW35" i="4"/>
  <c r="AZ38" i="4"/>
</calcChain>
</file>

<file path=xl/sharedStrings.xml><?xml version="1.0" encoding="utf-8"?>
<sst xmlns="http://schemas.openxmlformats.org/spreadsheetml/2006/main" count="570" uniqueCount="100">
  <si>
    <t>損傷程度</t>
  </si>
  <si>
    <t>損傷の種類</t>
  </si>
  <si>
    <t>対策区分</t>
  </si>
  <si>
    <t>原因</t>
  </si>
  <si>
    <t>損傷写真</t>
  </si>
  <si>
    <t>健全度</t>
  </si>
  <si>
    <t>番号</t>
  </si>
  <si>
    <t>程度</t>
  </si>
  <si>
    <t>判定</t>
  </si>
  <si>
    <t>所見</t>
  </si>
  <si>
    <t>部材名</t>
  </si>
  <si>
    <t>定期点検記録様式（その２）　径間別一般図</t>
  </si>
  <si>
    <t>径 間 番 号</t>
  </si>
  <si>
    <t>起点側</t>
  </si>
  <si>
    <t>緯度</t>
  </si>
  <si>
    <t>終点側</t>
  </si>
  <si>
    <t>橋梁ID</t>
  </si>
  <si>
    <t>経度</t>
  </si>
  <si>
    <t>フリガナ</t>
  </si>
  <si>
    <t>路 線 名</t>
  </si>
  <si>
    <t>管理者</t>
  </si>
  <si>
    <t>橋梁コード</t>
  </si>
  <si>
    <t>橋 梁 名</t>
  </si>
  <si>
    <t>全　体　図</t>
  </si>
  <si>
    <t>一　般　図</t>
  </si>
  <si>
    <t/>
  </si>
  <si>
    <t>○全体図、一般図には近接目視による診断ができていない個所や近接目視によらない方法を講じた箇所を明記すること。</t>
  </si>
  <si>
    <t>定期点検記録様式（その３）　現地状況写真</t>
  </si>
  <si>
    <t>現　地　状　況　写　真</t>
  </si>
  <si>
    <t>写真番号</t>
  </si>
  <si>
    <t>撮影年月日</t>
  </si>
  <si>
    <t>写真サイズ</t>
  </si>
  <si>
    <t>径間番号</t>
  </si>
  <si>
    <t>5.25×7.00</t>
  </si>
  <si>
    <t>メモ（必要に応じて）</t>
  </si>
  <si>
    <t>貼り付け</t>
  </si>
  <si>
    <t>定期点検記録様式（その４）　部材番号図及び要素番号図</t>
  </si>
  <si>
    <t>部材番号図及び要素番号図</t>
  </si>
  <si>
    <t>定期点検記録様式（その６）　橋の健全性の診断に関する所見</t>
  </si>
  <si>
    <t>左側
損傷種類入力用</t>
  </si>
  <si>
    <t>右側
損傷種類入力用</t>
  </si>
  <si>
    <t>左側</t>
  </si>
  <si>
    <t>右側</t>
  </si>
  <si>
    <t>健全度判定</t>
  </si>
  <si>
    <t>損傷名/判定</t>
  </si>
  <si>
    <t>番号振り</t>
  </si>
  <si>
    <t>並び替え1</t>
  </si>
  <si>
    <t>並び替え2</t>
  </si>
  <si>
    <t>並び替え3</t>
  </si>
  <si>
    <t>部材番号</t>
  </si>
  <si>
    <t>貼
り
付
け</t>
  </si>
  <si>
    <t>写真枚数</t>
  </si>
  <si>
    <t>写真追加用</t>
  </si>
  <si>
    <t>（左）損傷1行目</t>
  </si>
  <si>
    <t>←写真番号と張る枚数が異なる時
　 全体の枚数を入力</t>
  </si>
  <si>
    <t>（左）損傷2行目</t>
  </si>
  <si>
    <t>（左）損傷3行目</t>
  </si>
  <si>
    <t>（左）損傷4行目</t>
  </si>
  <si>
    <t>（左）損傷5行目</t>
  </si>
  <si>
    <t>（右）損傷1行目</t>
  </si>
  <si>
    <t>（右）損傷2行目</t>
  </si>
  <si>
    <t>（右）損傷3行目</t>
  </si>
  <si>
    <t>（右）損傷4行目</t>
  </si>
  <si>
    <t>1枚パターン</t>
  </si>
  <si>
    <t>2枚パターン</t>
  </si>
  <si>
    <t>（右）損傷5行目</t>
  </si>
  <si>
    <t>4.8×6.4</t>
  </si>
  <si>
    <t>3枚パターン</t>
  </si>
  <si>
    <t>4枚パターン</t>
  </si>
  <si>
    <t>大：5.1×6.8</t>
  </si>
  <si>
    <t>3.9×5.2</t>
  </si>
  <si>
    <t>小：4.2×5.6</t>
  </si>
  <si>
    <t>今回判定</t>
  </si>
  <si>
    <t>部材毎の対策区分判定</t>
  </si>
  <si>
    <t>部材毎の健全性の診断</t>
  </si>
  <si>
    <t>前回判定</t>
  </si>
  <si>
    <t>○写真は、不具合の程度が分かるように添付すること。</t>
  </si>
  <si>
    <t>データ記録様式（その９）　損傷図</t>
  </si>
  <si>
    <t>損　傷　図</t>
  </si>
  <si>
    <t>損　傷　写　真</t>
  </si>
  <si>
    <t>編集禁止</t>
  </si>
  <si>
    <t>要素番号</t>
  </si>
  <si>
    <t>前回損傷程度</t>
  </si>
  <si>
    <t>メモ</t>
  </si>
  <si>
    <t>【関連損傷】</t>
  </si>
  <si>
    <t>分類</t>
  </si>
  <si>
    <t>入力</t>
  </si>
  <si>
    <t>●●橋</t>
  </si>
  <si>
    <t>備考</t>
  </si>
  <si>
    <t>挿入回数</t>
  </si>
  <si>
    <t>データ記録様式（その１０）　損傷写真</t>
  </si>
  <si>
    <t>ページ数</t>
  </si>
  <si>
    <t>一般国道　16号　(16)</t>
  </si>
  <si>
    <t>千葉県　千葉土木事務所</t>
  </si>
  <si>
    <t>python</t>
  </si>
  <si>
    <t>35°5′12″</t>
  </si>
  <si>
    <t>35°5′11″</t>
  </si>
  <si>
    <t>35.08653,140.08728</t>
  </si>
  <si>
    <t>140°5′14″</t>
  </si>
  <si>
    <t>140°5′11″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</si>
</sst>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quot;°&quot;##&quot;′&quot;##&quot;″&quot;"/>
    <numFmt numFmtId="177" formatCode="0_);[Red]\(0\)"/>
    <numFmt numFmtId="178" formatCode="\-"/>
  </numFmts>
  <fonts count="42" x14ac:knownFonts="1">
    <font>
      <sz val="11"/>
      <color theme="1"/>
      <name val="ＭＳ Ｐゴシック"/>
      <family val="3"/>
      <charset val="128"/>
      <scheme val="minor"/>
    </font>
    <font>
      <sz val="11"/>
      <color theme="1"/>
      <name val="ＭＳ Ｐゴシック"/>
      <family val="2"/>
      <charset val="128"/>
      <scheme val="minor"/>
    </font>
    <font>
      <sz val="9"/>
      <name val="ＭＳ Ｐゴシック"/>
      <family val="3"/>
      <charset val="128"/>
    </font>
    <font>
      <sz val="11"/>
      <name val="ＭＳ Ｐゴシック"/>
      <family val="3"/>
      <charset val="128"/>
    </font>
    <font>
      <sz val="9"/>
      <color theme="1"/>
      <name val="ＭＳ Ｐゴシック"/>
      <family val="3"/>
      <charset val="128"/>
      <scheme val="minor"/>
    </font>
    <font>
      <sz val="9"/>
      <color theme="1"/>
      <name val="ＭＳ Ｐゴシック"/>
      <family val="3"/>
      <charset val="128"/>
    </font>
    <font>
      <sz val="9"/>
      <color rgb="FFFF0000"/>
      <name val="ＭＳ Ｐゴシック"/>
      <family val="3"/>
      <charset val="128"/>
      <scheme val="minor"/>
    </font>
    <font>
      <sz val="20"/>
      <name val="ＭＳ Ｐゴシック"/>
      <family val="3"/>
      <charset val="128"/>
      <scheme val="minor"/>
    </font>
    <font>
      <sz val="8"/>
      <color theme="1"/>
      <name val="ＭＳ Ｐゴシック"/>
      <family val="3"/>
      <charset val="128"/>
      <scheme val="minor"/>
    </font>
    <font>
      <sz val="12"/>
      <color theme="1"/>
      <name val="ＭＳ Ｐゴシック"/>
      <family val="3"/>
      <charset val="128"/>
      <scheme val="minor"/>
    </font>
    <font>
      <sz val="10"/>
      <name val="ＭＳ Ｐゴシック"/>
      <family val="3"/>
      <charset val="128"/>
      <scheme val="minor"/>
    </font>
    <font>
      <sz val="9"/>
      <color theme="1"/>
      <name val="ＭＳ ゴシック"/>
      <family val="3"/>
      <charset val="128"/>
    </font>
    <font>
      <sz val="11"/>
      <name val="ＭＳ Ｐゴシック"/>
      <family val="3"/>
      <charset val="128"/>
      <scheme val="minor"/>
    </font>
    <font>
      <sz val="9"/>
      <name val="ＭＳ Ｐゴシック"/>
      <family val="3"/>
      <charset val="128"/>
      <scheme val="minor"/>
    </font>
    <font>
      <sz val="8"/>
      <name val="ＭＳ Ｐゴシック"/>
      <family val="3"/>
      <charset val="128"/>
      <scheme val="minor"/>
    </font>
    <font>
      <sz val="10"/>
      <color theme="1"/>
      <name val="ＭＳ Ｐゴシック"/>
      <family val="3"/>
      <charset val="128"/>
      <scheme val="minor"/>
    </font>
    <font>
      <sz val="10"/>
      <color theme="1"/>
      <name val="ＭＳ Ｐゴシック"/>
      <family val="3"/>
      <charset val="128"/>
    </font>
    <font>
      <sz val="6"/>
      <name val="ＭＳ Ｐゴシック"/>
      <family val="3"/>
      <charset val="128"/>
      <scheme val="minor"/>
    </font>
    <font>
      <sz val="9"/>
      <color theme="0" tint="-0.249977111117893"/>
      <name val="ＭＳ Ｐゴシック"/>
      <family val="3"/>
      <charset val="128"/>
      <scheme val="minor"/>
    </font>
    <font>
      <sz val="9"/>
      <color theme="0" tint="-0.249977111117893"/>
      <name val="ＭＳ Ｐゴシック"/>
      <family val="3"/>
      <charset val="128"/>
    </font>
    <font>
      <sz val="22"/>
      <color theme="0" tint="-0.14999847407452621"/>
      <name val="ＭＳ Ｐゴシック"/>
      <family val="3"/>
      <charset val="128"/>
      <scheme val="minor"/>
    </font>
    <font>
      <sz val="11"/>
      <color theme="0" tint="-0.14999847407452621"/>
      <name val="ＭＳ Ｐゴシック"/>
      <family val="3"/>
      <charset val="128"/>
      <scheme val="minor"/>
    </font>
    <font>
      <sz val="11"/>
      <color theme="0" tint="-0.249977111117893"/>
      <name val="ＭＳ Ｐゴシック"/>
      <family val="3"/>
      <charset val="128"/>
      <scheme val="minor"/>
    </font>
    <font>
      <sz val="8"/>
      <color theme="0" tint="-0.249977111117893"/>
      <name val="ＭＳ Ｐゴシック"/>
      <family val="3"/>
      <charset val="128"/>
      <scheme val="minor"/>
    </font>
    <font>
      <sz val="9"/>
      <color theme="0"/>
      <name val="ＭＳ Ｐゴシック"/>
      <family val="3"/>
      <charset val="128"/>
      <scheme val="minor"/>
    </font>
    <font>
      <sz val="10"/>
      <color theme="0"/>
      <name val="ＭＳ Ｐゴシック"/>
      <family val="3"/>
      <charset val="128"/>
      <scheme val="minor"/>
    </font>
    <font>
      <sz val="22"/>
      <color theme="1"/>
      <name val="ＭＳ Ｐゴシック"/>
      <family val="3"/>
      <charset val="128"/>
      <scheme val="minor"/>
    </font>
    <font>
      <sz val="11"/>
      <color theme="0"/>
      <name val="ＭＳ Ｐゴシック"/>
      <family val="3"/>
      <charset val="128"/>
      <scheme val="minor"/>
    </font>
    <font>
      <sz val="8"/>
      <color theme="0"/>
      <name val="ＭＳ Ｐゴシック"/>
      <family val="3"/>
      <charset val="128"/>
      <scheme val="minor"/>
    </font>
    <font>
      <sz val="22"/>
      <color theme="0"/>
      <name val="ＭＳ Ｐゴシック"/>
      <family val="3"/>
      <charset val="128"/>
      <scheme val="minor"/>
    </font>
    <font>
      <sz val="10"/>
      <color theme="0" tint="-0.249977111117893"/>
      <name val="ＭＳ Ｐゴシック"/>
      <family val="3"/>
      <charset val="128"/>
      <scheme val="minor"/>
    </font>
    <font>
      <sz val="10"/>
      <color rgb="FFFF0000"/>
      <name val="ＭＳ Ｐゴシック"/>
      <family val="3"/>
      <charset val="128"/>
      <scheme val="minor"/>
    </font>
    <font>
      <sz val="14"/>
      <name val="ＭＳ Ｐゴシック"/>
      <family val="3"/>
      <charset val="128"/>
      <scheme val="minor"/>
    </font>
    <font>
      <sz val="22"/>
      <color rgb="FFFF0000"/>
      <name val="ＭＳ Ｐゴシック"/>
      <family val="3"/>
      <charset val="128"/>
      <scheme val="minor"/>
    </font>
    <font>
      <sz val="11"/>
      <color rgb="FFFF0000"/>
      <name val="ＭＳ Ｐゴシック"/>
      <family val="3"/>
      <charset val="128"/>
      <scheme val="minor"/>
    </font>
    <font>
      <sz val="12"/>
      <name val="ＭＳ Ｐゴシック"/>
      <family val="3"/>
      <charset val="128"/>
      <scheme val="minor"/>
    </font>
    <font>
      <sz val="14"/>
      <color rgb="FFFF0000"/>
      <name val="ＭＳ Ｐゴシック"/>
      <family val="3"/>
      <charset val="128"/>
      <scheme val="minor"/>
    </font>
    <font>
      <sz val="8"/>
      <color rgb="FFFF0000"/>
      <name val="ＭＳ Ｐゴシック"/>
      <family val="3"/>
      <charset val="128"/>
      <scheme val="minor"/>
    </font>
    <font>
      <sz val="12"/>
      <color rgb="FFFF0000"/>
      <name val="ＭＳ Ｐゴシック"/>
      <family val="3"/>
      <charset val="128"/>
      <scheme val="minor"/>
    </font>
    <font>
      <sz val="9"/>
      <color rgb="FFFFFF00"/>
      <name val="ＭＳ Ｐゴシック"/>
      <family val="3"/>
      <charset val="128"/>
      <scheme val="minor"/>
    </font>
    <font>
      <b/>
      <sz val="9"/>
      <color rgb="FFFF0000"/>
      <name val="ＭＳ Ｐゴシック"/>
      <family val="3"/>
      <charset val="128"/>
    </font>
    <font>
      <sz val="11"/>
      <color rgb="FF000000"/>
      <name val="ＭＳ Ｐゴシック"/>
      <family val="3"/>
      <charset val="128"/>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0" tint="-0.249977111117893"/>
        <bgColor indexed="64"/>
      </patternFill>
    </fill>
  </fills>
  <borders count="34">
    <border>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3743705557422"/>
      </right>
      <top style="thin">
        <color theme="0" tint="-0.14990691854609822"/>
      </top>
      <bottom style="thin">
        <color theme="0" tint="-0.14990691854609822"/>
      </bottom>
      <diagonal/>
    </border>
    <border>
      <left style="thin">
        <color theme="0" tint="-0.14993743705557422"/>
      </left>
      <right style="thin">
        <color theme="0" tint="-0.14993743705557422"/>
      </right>
      <top style="thin">
        <color theme="0" tint="-0.14990691854609822"/>
      </top>
      <bottom style="thin">
        <color theme="0" tint="-0.14990691854609822"/>
      </bottom>
      <diagonal/>
    </border>
    <border>
      <left style="thin">
        <color theme="0" tint="-0.14993743705557422"/>
      </left>
      <right style="thin">
        <color theme="0" tint="-0.14990691854609822"/>
      </right>
      <top style="thin">
        <color theme="0" tint="-0.14990691854609822"/>
      </top>
      <bottom style="thin">
        <color theme="0" tint="-0.14990691854609822"/>
      </bottom>
      <diagonal/>
    </border>
    <border>
      <left style="thin">
        <color theme="0" tint="-0.14993743705557422"/>
      </left>
      <right style="thin">
        <color theme="0" tint="-0.14993743705557422"/>
      </right>
      <top style="thin">
        <color theme="0" tint="-0.14993743705557422"/>
      </top>
      <bottom style="dashed">
        <color theme="0" tint="-0.14993743705557422"/>
      </bottom>
      <diagonal/>
    </border>
    <border>
      <left style="thin">
        <color theme="0" tint="-0.14993743705557422"/>
      </left>
      <right style="thin">
        <color theme="0" tint="-0.14993743705557422"/>
      </right>
      <top style="dashed">
        <color theme="0" tint="-0.14993743705557422"/>
      </top>
      <bottom style="dashed">
        <color theme="0" tint="-0.14993743705557422"/>
      </bottom>
      <diagonal/>
    </border>
    <border>
      <left style="thin">
        <color theme="0" tint="-0.14993743705557422"/>
      </left>
      <right style="thin">
        <color theme="0" tint="-0.14993743705557422"/>
      </right>
      <top style="dashed">
        <color theme="0" tint="-0.14993743705557422"/>
      </top>
      <bottom style="thin">
        <color theme="0" tint="-0.1499374370555742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3743705557422"/>
      </left>
      <right/>
      <top/>
      <bottom/>
      <diagonal/>
    </border>
    <border>
      <left/>
      <right style="thin">
        <color theme="0" tint="-0.14993743705557422"/>
      </right>
      <top style="thin">
        <color theme="0" tint="-0.14990691854609822"/>
      </top>
      <bottom/>
      <diagonal/>
    </border>
    <border>
      <left/>
      <right style="thin">
        <color theme="0" tint="-0.14993743705557422"/>
      </right>
      <top/>
      <bottom/>
      <diagonal/>
    </border>
    <border>
      <left style="thin">
        <color theme="0" tint="-0.14993743705557422"/>
      </left>
      <right/>
      <top/>
      <bottom style="thin">
        <color theme="0" tint="-0.14990691854609822"/>
      </bottom>
      <diagonal/>
    </border>
    <border>
      <left/>
      <right style="thin">
        <color theme="0" tint="-0.14993743705557422"/>
      </right>
      <top/>
      <bottom style="thin">
        <color theme="0" tint="-0.14990691854609822"/>
      </bottom>
      <diagonal/>
    </border>
    <border>
      <left/>
      <right style="thin">
        <color theme="0" tint="-0.14993743705557422"/>
      </right>
      <top style="dashed">
        <color theme="0" tint="-0.14993743705557422"/>
      </top>
      <bottom/>
      <diagonal/>
    </border>
    <border>
      <left style="thin">
        <color theme="0" tint="-0.14993743705557422"/>
      </left>
      <right/>
      <top/>
      <bottom style="dashed">
        <color theme="0" tint="-0.14993743705557422"/>
      </bottom>
      <diagonal/>
    </border>
    <border>
      <left/>
      <right style="thin">
        <color theme="0" tint="-0.14993743705557422"/>
      </right>
      <top/>
      <bottom style="dashed">
        <color theme="0" tint="-0.14993743705557422"/>
      </bottom>
      <diagonal/>
    </border>
    <border>
      <left/>
      <right style="thin">
        <color theme="0" tint="-0.14993743705557422"/>
      </right>
      <top style="thin">
        <color theme="0" tint="-0.14993743705557422"/>
      </top>
      <bottom style="dashed">
        <color theme="0" tint="-0.14993743705557422"/>
      </bottom>
      <diagonal/>
    </border>
  </borders>
  <cellStyleXfs count="4">
    <xf numFmtId="0" fontId="0" fillId="0" borderId="0">
      <alignment vertical="center"/>
    </xf>
    <xf numFmtId="0" fontId="3" fillId="0" borderId="0">
      <alignment vertical="center"/>
    </xf>
    <xf numFmtId="0" fontId="1" fillId="0" borderId="0">
      <alignment vertical="center"/>
    </xf>
    <xf numFmtId="0" fontId="1" fillId="0" borderId="0">
      <alignment vertical="center"/>
    </xf>
  </cellStyleXfs>
  <cellXfs count="241">
    <xf numFmtId="0" fontId="0" fillId="0" borderId="0" xfId="0">
      <alignment vertical="center"/>
    </xf>
    <xf numFmtId="0" fontId="4" fillId="0" borderId="0" xfId="0" applyFont="1">
      <alignment vertical="center"/>
    </xf>
    <xf numFmtId="0" fontId="5" fillId="0" borderId="0" xfId="0" applyFo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18" fillId="0" borderId="0" xfId="0" applyFont="1">
      <alignment vertical="center"/>
    </xf>
    <xf numFmtId="0" fontId="6" fillId="0" borderId="0" xfId="0" applyFont="1" applyAlignment="1">
      <alignment vertical="top"/>
    </xf>
    <xf numFmtId="0" fontId="8" fillId="0" borderId="0" xfId="0" applyFont="1">
      <alignment vertical="center"/>
    </xf>
    <xf numFmtId="0" fontId="4" fillId="0" borderId="12" xfId="0" applyFont="1" applyBorder="1">
      <alignment vertical="center"/>
    </xf>
    <xf numFmtId="0" fontId="9" fillId="0" borderId="0" xfId="0" applyFont="1" applyAlignment="1">
      <alignment horizontal="left" vertical="center"/>
    </xf>
    <xf numFmtId="0" fontId="0" fillId="0" borderId="3" xfId="0" applyBorder="1">
      <alignment vertical="center"/>
    </xf>
    <xf numFmtId="0" fontId="8" fillId="0" borderId="3" xfId="0" applyFont="1" applyBorder="1">
      <alignment vertical="center"/>
    </xf>
    <xf numFmtId="0" fontId="9" fillId="0" borderId="9" xfId="0" applyFont="1" applyBorder="1" applyAlignment="1">
      <alignment horizontal="left" vertical="center"/>
    </xf>
    <xf numFmtId="0" fontId="8" fillId="0" borderId="10" xfId="0" applyFont="1" applyBorder="1">
      <alignment vertical="center"/>
    </xf>
    <xf numFmtId="0" fontId="9" fillId="0" borderId="6" xfId="0" applyFont="1" applyBorder="1" applyAlignment="1">
      <alignment horizontal="left" vertical="center"/>
    </xf>
    <xf numFmtId="0" fontId="8" fillId="0" borderId="1" xfId="0" applyFont="1" applyBorder="1">
      <alignment vertical="center"/>
    </xf>
    <xf numFmtId="0" fontId="8" fillId="0" borderId="12" xfId="0" applyFont="1" applyBorder="1">
      <alignment vertical="center"/>
    </xf>
    <xf numFmtId="0" fontId="0" fillId="0" borderId="1" xfId="0" applyBorder="1">
      <alignment vertical="center"/>
    </xf>
    <xf numFmtId="0" fontId="0" fillId="0" borderId="11" xfId="0" applyBorder="1">
      <alignment vertical="center"/>
    </xf>
    <xf numFmtId="0" fontId="0" fillId="0" borderId="6" xfId="0" applyBorder="1" applyAlignment="1">
      <alignment horizontal="center" vertical="center"/>
    </xf>
    <xf numFmtId="0" fontId="0" fillId="0" borderId="0" xfId="0" applyAlignment="1">
      <alignment horizontal="center" vertical="center"/>
    </xf>
    <xf numFmtId="0" fontId="4" fillId="0" borderId="1" xfId="0" applyFont="1" applyBorder="1">
      <alignment vertical="center"/>
    </xf>
    <xf numFmtId="0" fontId="12" fillId="0" borderId="0" xfId="0" applyFont="1">
      <alignment vertical="center"/>
    </xf>
    <xf numFmtId="0" fontId="7" fillId="0" borderId="0" xfId="0" applyFont="1">
      <alignment vertical="center"/>
    </xf>
    <xf numFmtId="0" fontId="4" fillId="2" borderId="0" xfId="0" applyFont="1" applyFill="1">
      <alignment vertical="center"/>
    </xf>
    <xf numFmtId="0" fontId="5" fillId="2" borderId="0" xfId="0" applyFont="1" applyFill="1">
      <alignment vertical="center"/>
    </xf>
    <xf numFmtId="0" fontId="4" fillId="2" borderId="0" xfId="0" applyFont="1" applyFill="1" applyAlignment="1">
      <alignment horizontal="center" vertical="center"/>
    </xf>
    <xf numFmtId="0" fontId="19" fillId="0" borderId="0" xfId="0" applyFont="1">
      <alignment vertical="center"/>
    </xf>
    <xf numFmtId="0" fontId="0" fillId="0" borderId="3" xfId="0" applyBorder="1" applyAlignment="1">
      <alignment horizontal="center" vertical="center"/>
    </xf>
    <xf numFmtId="0" fontId="8" fillId="0" borderId="3" xfId="0" applyFont="1" applyBorder="1" applyAlignment="1">
      <alignment horizontal="center" vertical="center"/>
    </xf>
    <xf numFmtId="0" fontId="22" fillId="0" borderId="0" xfId="0" applyFont="1" applyAlignment="1">
      <alignment horizontal="center" vertical="center"/>
    </xf>
    <xf numFmtId="0" fontId="22" fillId="0" borderId="0" xfId="0" applyFont="1">
      <alignment vertical="center"/>
    </xf>
    <xf numFmtId="0" fontId="23" fillId="0" borderId="0" xfId="0" applyFont="1">
      <alignment vertical="center"/>
    </xf>
    <xf numFmtId="0" fontId="23" fillId="0" borderId="0" xfId="0" applyFont="1" applyAlignment="1">
      <alignment horizontal="center" vertical="center"/>
    </xf>
    <xf numFmtId="0" fontId="21" fillId="0" borderId="0" xfId="0" applyFont="1" applyAlignment="1">
      <alignment vertical="center" wrapText="1"/>
    </xf>
    <xf numFmtId="0" fontId="21" fillId="0" borderId="6" xfId="0" applyFont="1" applyBorder="1" applyAlignment="1">
      <alignment vertical="center" wrapText="1"/>
    </xf>
    <xf numFmtId="0" fontId="21" fillId="0" borderId="1" xfId="0" applyFont="1" applyBorder="1" applyAlignment="1">
      <alignment vertical="center" wrapText="1"/>
    </xf>
    <xf numFmtId="0" fontId="4" fillId="2" borderId="9" xfId="0" applyFont="1" applyFill="1" applyBorder="1">
      <alignment vertical="center"/>
    </xf>
    <xf numFmtId="0" fontId="4" fillId="2" borderId="12" xfId="0" applyFont="1" applyFill="1" applyBorder="1">
      <alignment vertical="center"/>
    </xf>
    <xf numFmtId="0" fontId="4" fillId="2" borderId="10" xfId="0" applyFont="1" applyFill="1" applyBorder="1">
      <alignment vertical="center"/>
    </xf>
    <xf numFmtId="0" fontId="4" fillId="2" borderId="2" xfId="0" applyFont="1" applyFill="1" applyBorder="1">
      <alignment vertical="center"/>
    </xf>
    <xf numFmtId="0" fontId="4" fillId="2" borderId="3" xfId="0" applyFont="1" applyFill="1" applyBorder="1">
      <alignment vertical="center"/>
    </xf>
    <xf numFmtId="0" fontId="4" fillId="2" borderId="4" xfId="0" applyFont="1" applyFill="1" applyBorder="1">
      <alignment vertical="center"/>
    </xf>
    <xf numFmtId="0" fontId="20" fillId="0" borderId="6" xfId="0" applyFont="1" applyBorder="1" applyAlignment="1">
      <alignment vertical="center" wrapText="1"/>
    </xf>
    <xf numFmtId="0" fontId="20" fillId="0" borderId="0" xfId="0" applyFont="1" applyAlignment="1">
      <alignment vertical="center" wrapText="1"/>
    </xf>
    <xf numFmtId="0" fontId="20" fillId="0" borderId="1" xfId="0" applyFont="1" applyBorder="1" applyAlignment="1">
      <alignment vertical="center" wrapText="1"/>
    </xf>
    <xf numFmtId="0" fontId="24" fillId="4" borderId="0" xfId="0" applyFont="1" applyFill="1" applyAlignment="1">
      <alignment vertical="center" wrapText="1"/>
    </xf>
    <xf numFmtId="0" fontId="10" fillId="0" borderId="9" xfId="0" applyFont="1" applyBorder="1" applyAlignment="1"/>
    <xf numFmtId="0" fontId="10" fillId="0" borderId="12" xfId="0" applyFont="1" applyBorder="1" applyAlignment="1"/>
    <xf numFmtId="0" fontId="10" fillId="0" borderId="10" xfId="0" applyFont="1" applyBorder="1" applyAlignment="1"/>
    <xf numFmtId="0" fontId="10" fillId="0" borderId="6" xfId="0" applyFont="1" applyBorder="1" applyAlignment="1"/>
    <xf numFmtId="0" fontId="10" fillId="0" borderId="1" xfId="0" applyFont="1" applyBorder="1" applyAlignment="1"/>
    <xf numFmtId="0" fontId="10" fillId="0" borderId="2" xfId="0" applyFont="1" applyBorder="1" applyAlignment="1"/>
    <xf numFmtId="0" fontId="10" fillId="0" borderId="3" xfId="0" applyFont="1" applyBorder="1" applyAlignment="1"/>
    <xf numFmtId="0" fontId="10" fillId="0" borderId="4" xfId="0" applyFont="1" applyBorder="1" applyAlignment="1"/>
    <xf numFmtId="0" fontId="26" fillId="0" borderId="0" xfId="0" applyFont="1">
      <alignment vertical="center"/>
    </xf>
    <xf numFmtId="0" fontId="0" fillId="0" borderId="12" xfId="0" applyBorder="1">
      <alignment vertical="center"/>
    </xf>
    <xf numFmtId="0" fontId="0" fillId="0" borderId="10" xfId="0" applyBorder="1">
      <alignment vertical="center"/>
    </xf>
    <xf numFmtId="0" fontId="8" fillId="0" borderId="0" xfId="0" applyFont="1" applyAlignment="1">
      <alignment horizontal="center" vertical="center" textRotation="255"/>
    </xf>
    <xf numFmtId="0" fontId="28" fillId="0" borderId="0" xfId="0" applyFont="1">
      <alignment vertical="center"/>
    </xf>
    <xf numFmtId="0" fontId="27" fillId="0" borderId="0" xfId="0" applyFont="1">
      <alignment vertical="center"/>
    </xf>
    <xf numFmtId="0" fontId="27" fillId="0" borderId="1" xfId="0" applyFont="1" applyBorder="1">
      <alignment vertical="center"/>
    </xf>
    <xf numFmtId="0" fontId="27" fillId="0" borderId="0" xfId="0" applyFont="1" applyAlignment="1">
      <alignment vertical="center" wrapText="1"/>
    </xf>
    <xf numFmtId="0" fontId="27" fillId="0" borderId="6" xfId="0" applyFont="1" applyBorder="1" applyAlignment="1">
      <alignment vertical="center" wrapText="1"/>
    </xf>
    <xf numFmtId="0" fontId="29" fillId="0" borderId="0" xfId="0" applyFont="1">
      <alignment vertical="center"/>
    </xf>
    <xf numFmtId="0" fontId="27" fillId="0" borderId="1" xfId="0" applyFont="1" applyBorder="1" applyAlignment="1">
      <alignment vertical="center" wrapText="1"/>
    </xf>
    <xf numFmtId="0" fontId="27" fillId="0" borderId="2" xfId="0" applyFont="1" applyBorder="1" applyAlignment="1">
      <alignment vertical="center" wrapText="1"/>
    </xf>
    <xf numFmtId="0" fontId="27" fillId="0" borderId="3" xfId="0" applyFont="1" applyBorder="1" applyAlignment="1">
      <alignment vertical="center" wrapText="1"/>
    </xf>
    <xf numFmtId="0" fontId="29" fillId="0" borderId="3" xfId="0" applyFont="1" applyBorder="1">
      <alignment vertical="center"/>
    </xf>
    <xf numFmtId="0" fontId="27" fillId="0" borderId="4" xfId="0" applyFont="1" applyBorder="1" applyAlignment="1">
      <alignment vertical="center" wrapText="1"/>
    </xf>
    <xf numFmtId="0" fontId="21" fillId="0" borderId="9" xfId="0" applyFont="1" applyBorder="1" applyAlignment="1">
      <alignment vertical="center" wrapText="1"/>
    </xf>
    <xf numFmtId="0" fontId="21" fillId="0" borderId="12" xfId="0" applyFont="1" applyBorder="1" applyAlignment="1">
      <alignment vertical="center" wrapText="1"/>
    </xf>
    <xf numFmtId="0" fontId="21" fillId="0" borderId="10" xfId="0" applyFont="1" applyBorder="1" applyAlignment="1">
      <alignment vertical="center" wrapText="1"/>
    </xf>
    <xf numFmtId="0" fontId="23" fillId="0" borderId="0" xfId="0" applyFont="1" applyAlignment="1">
      <alignment horizontal="left" vertical="center"/>
    </xf>
    <xf numFmtId="0" fontId="22" fillId="0" borderId="0" xfId="0" applyFont="1" applyAlignment="1">
      <alignment horizontal="left" vertical="center"/>
    </xf>
    <xf numFmtId="0" fontId="24" fillId="0" borderId="0" xfId="0" applyFont="1" applyAlignment="1">
      <alignment vertical="center" wrapText="1"/>
    </xf>
    <xf numFmtId="0" fontId="29" fillId="0" borderId="0" xfId="0" applyFont="1" applyAlignment="1">
      <alignment vertical="center" wrapText="1"/>
    </xf>
    <xf numFmtId="0" fontId="12" fillId="0" borderId="0" xfId="0" applyFont="1" applyAlignment="1">
      <alignment vertical="center" wrapText="1"/>
    </xf>
    <xf numFmtId="0" fontId="24" fillId="0" borderId="0" xfId="0" applyFont="1">
      <alignment vertical="center"/>
    </xf>
    <xf numFmtId="0" fontId="31" fillId="0" borderId="16" xfId="0" applyFont="1" applyBorder="1" applyAlignment="1">
      <alignment horizontal="center" vertical="center"/>
    </xf>
    <xf numFmtId="0" fontId="31" fillId="0" borderId="17" xfId="0" applyFont="1" applyBorder="1" applyAlignment="1">
      <alignment horizontal="center" vertical="center"/>
    </xf>
    <xf numFmtId="0" fontId="30" fillId="0" borderId="17" xfId="0" applyFont="1" applyBorder="1" applyAlignment="1">
      <alignment horizontal="center" vertical="center"/>
    </xf>
    <xf numFmtId="0" fontId="31" fillId="0" borderId="18" xfId="0" applyFont="1" applyBorder="1" applyAlignment="1">
      <alignment horizontal="center" vertical="center"/>
    </xf>
    <xf numFmtId="0" fontId="31" fillId="0" borderId="19" xfId="0" applyFont="1" applyBorder="1" applyAlignment="1">
      <alignment horizontal="center" vertical="center"/>
    </xf>
    <xf numFmtId="0" fontId="10" fillId="0" borderId="20" xfId="0" applyFont="1" applyBorder="1" applyAlignment="1">
      <alignment horizontal="center" vertical="center"/>
    </xf>
    <xf numFmtId="0" fontId="10" fillId="0" borderId="18" xfId="0" applyFont="1" applyBorder="1" applyAlignment="1">
      <alignment horizontal="center" vertical="center"/>
    </xf>
    <xf numFmtId="0" fontId="10" fillId="0" borderId="19" xfId="0" applyFont="1" applyBorder="1" applyAlignment="1">
      <alignment horizontal="center" vertical="center"/>
    </xf>
    <xf numFmtId="0" fontId="10" fillId="0" borderId="0" xfId="0" applyFont="1">
      <alignment vertical="center"/>
    </xf>
    <xf numFmtId="0" fontId="33" fillId="0" borderId="0" xfId="0" applyFont="1">
      <alignment vertical="center"/>
    </xf>
    <xf numFmtId="0" fontId="34" fillId="0" borderId="0" xfId="0" applyFont="1">
      <alignment vertical="center"/>
    </xf>
    <xf numFmtId="0" fontId="24" fillId="0" borderId="0" xfId="0" applyFont="1" applyAlignment="1">
      <alignment vertical="top" wrapText="1"/>
    </xf>
    <xf numFmtId="0" fontId="20" fillId="0" borderId="0" xfId="0" applyFont="1">
      <alignment vertical="center"/>
    </xf>
    <xf numFmtId="0" fontId="28" fillId="0" borderId="0" xfId="0" applyFont="1" applyAlignment="1">
      <alignment horizontal="center" vertical="center" textRotation="255"/>
    </xf>
    <xf numFmtId="0" fontId="37" fillId="0" borderId="0" xfId="0" applyFont="1">
      <alignment vertical="center"/>
    </xf>
    <xf numFmtId="0" fontId="30" fillId="0" borderId="22" xfId="0" applyFont="1" applyBorder="1" applyAlignment="1">
      <alignment horizontal="center" vertical="center"/>
    </xf>
    <xf numFmtId="0" fontId="30" fillId="0" borderId="23" xfId="0" applyFont="1" applyBorder="1" applyAlignment="1">
      <alignment horizontal="center" vertical="center"/>
    </xf>
    <xf numFmtId="0" fontId="4" fillId="0" borderId="3" xfId="0" applyFont="1" applyBorder="1">
      <alignment vertical="center"/>
    </xf>
    <xf numFmtId="0" fontId="4" fillId="0" borderId="4" xfId="0" applyFont="1" applyBorder="1">
      <alignment vertical="center"/>
    </xf>
    <xf numFmtId="0" fontId="23" fillId="0" borderId="5" xfId="0" applyFont="1" applyBorder="1" applyAlignment="1">
      <alignment horizontal="center" vertical="center"/>
    </xf>
    <xf numFmtId="0" fontId="4" fillId="5" borderId="0" xfId="0" applyFont="1" applyFill="1">
      <alignment vertical="center"/>
    </xf>
    <xf numFmtId="0" fontId="5" fillId="5" borderId="0" xfId="0" applyFont="1" applyFill="1">
      <alignment vertical="center"/>
    </xf>
    <xf numFmtId="0" fontId="8" fillId="5" borderId="0" xfId="0" applyFont="1" applyFill="1">
      <alignment vertical="center"/>
    </xf>
    <xf numFmtId="0" fontId="0" fillId="0" borderId="5" xfId="0" applyBorder="1">
      <alignment vertical="center"/>
    </xf>
    <xf numFmtId="0" fontId="8" fillId="0" borderId="5" xfId="0" applyFont="1" applyBorder="1">
      <alignment vertical="center"/>
    </xf>
    <xf numFmtId="0" fontId="8" fillId="0" borderId="0" xfId="0" applyFont="1" applyAlignment="1">
      <alignment vertical="center" shrinkToFit="1"/>
    </xf>
    <xf numFmtId="0" fontId="0" fillId="0" borderId="0" xfId="0" applyAlignment="1">
      <alignment vertical="center" shrinkToFit="1"/>
    </xf>
    <xf numFmtId="0" fontId="0" fillId="0" borderId="5" xfId="0" applyBorder="1" applyAlignment="1">
      <alignment vertical="center" shrinkToFit="1"/>
    </xf>
    <xf numFmtId="0" fontId="8" fillId="0" borderId="13" xfId="0" applyFont="1" applyBorder="1" applyAlignment="1">
      <alignment vertical="center" shrinkToFit="1"/>
    </xf>
    <xf numFmtId="0" fontId="35" fillId="0" borderId="24" xfId="0" applyFont="1" applyBorder="1" applyAlignment="1">
      <alignment horizontal="center" vertical="center"/>
    </xf>
    <xf numFmtId="0" fontId="36" fillId="0" borderId="24" xfId="0" applyFont="1" applyBorder="1" applyAlignment="1">
      <alignment horizontal="center" vertical="center"/>
    </xf>
    <xf numFmtId="0" fontId="5" fillId="0" borderId="0" xfId="0" applyFont="1" applyAlignment="1">
      <alignment horizontal="center" vertical="center" shrinkToFit="1"/>
    </xf>
    <xf numFmtId="0" fontId="0" fillId="0" borderId="0" xfId="0" applyAlignment="1">
      <alignment vertical="center" wrapText="1"/>
    </xf>
    <xf numFmtId="176" fontId="11" fillId="0" borderId="0" xfId="0" applyNumberFormat="1" applyFont="1" applyAlignment="1">
      <alignment horizontal="center" vertical="center" shrinkToFit="1"/>
    </xf>
    <xf numFmtId="0" fontId="18" fillId="6" borderId="12" xfId="0" applyFont="1" applyFill="1" applyBorder="1">
      <alignment vertical="center"/>
    </xf>
    <xf numFmtId="0" fontId="18" fillId="6" borderId="12" xfId="0" applyFont="1" applyFill="1" applyBorder="1" applyAlignment="1">
      <alignment vertical="center" wrapText="1" shrinkToFit="1"/>
    </xf>
    <xf numFmtId="0" fontId="18" fillId="6" borderId="0" xfId="0" applyFont="1" applyFill="1">
      <alignment vertical="center"/>
    </xf>
    <xf numFmtId="0" fontId="18" fillId="6" borderId="0" xfId="0" applyFont="1" applyFill="1" applyAlignment="1">
      <alignment vertical="center" wrapText="1" shrinkToFit="1"/>
    </xf>
    <xf numFmtId="0" fontId="18" fillId="6" borderId="3" xfId="0" applyFont="1" applyFill="1" applyBorder="1">
      <alignment vertical="center"/>
    </xf>
    <xf numFmtId="0" fontId="18" fillId="6" borderId="3" xfId="0" applyFont="1" applyFill="1" applyBorder="1" applyAlignment="1">
      <alignment vertical="center" wrapText="1" shrinkToFit="1"/>
    </xf>
    <xf numFmtId="0" fontId="4" fillId="0" borderId="5" xfId="0" applyFont="1" applyBorder="1" applyAlignment="1">
      <alignment horizontal="center" vertical="center"/>
    </xf>
    <xf numFmtId="0" fontId="5" fillId="0" borderId="5" xfId="0" applyFont="1" applyBorder="1" applyAlignment="1">
      <alignment horizontal="center" vertical="center"/>
    </xf>
    <xf numFmtId="0" fontId="10" fillId="0" borderId="0" xfId="0" applyFont="1" applyAlignment="1"/>
    <xf numFmtId="0" fontId="20" fillId="0" borderId="0" xfId="0" applyFont="1" applyAlignment="1">
      <alignment vertical="top"/>
    </xf>
    <xf numFmtId="0" fontId="0" fillId="3" borderId="0" xfId="0" applyFill="1">
      <alignment vertical="center"/>
    </xf>
    <xf numFmtId="0" fontId="8" fillId="0" borderId="0" xfId="0" applyFont="1" applyAlignment="1">
      <alignment horizontal="right" vertical="center"/>
    </xf>
    <xf numFmtId="0" fontId="18" fillId="0" borderId="5" xfId="0" applyFont="1" applyBorder="1" applyAlignment="1">
      <alignment horizontal="center" vertical="center" shrinkToFit="1"/>
    </xf>
    <xf numFmtId="0" fontId="18" fillId="0" borderId="5" xfId="0" applyFont="1" applyBorder="1" applyAlignment="1">
      <alignment horizontal="center" vertical="center"/>
    </xf>
    <xf numFmtId="0" fontId="0" fillId="0" borderId="0" xfId="0" applyAlignment="1"/>
    <xf numFmtId="0" fontId="5" fillId="0" borderId="5" xfId="0" applyFont="1" applyBorder="1" applyAlignment="1">
      <alignment horizontal="left" vertical="center"/>
    </xf>
    <xf numFmtId="0" fontId="0" fillId="0" borderId="12" xfId="0" applyBorder="1" applyAlignment="1"/>
    <xf numFmtId="0" fontId="0" fillId="0" borderId="10" xfId="0" applyBorder="1" applyAlignment="1"/>
    <xf numFmtId="0" fontId="0" fillId="0" borderId="2" xfId="0" applyBorder="1" applyAlignment="1"/>
    <xf numFmtId="0" fontId="0" fillId="0" borderId="3" xfId="0" applyBorder="1" applyAlignment="1"/>
    <xf numFmtId="0" fontId="0" fillId="0" borderId="4" xfId="0" applyBorder="1" applyAlignment="1"/>
    <xf numFmtId="0" fontId="4" fillId="0" borderId="5" xfId="0" applyFont="1" applyBorder="1" applyAlignment="1">
      <alignment horizontal="center" vertical="center"/>
    </xf>
    <xf numFmtId="176" fontId="11" fillId="0" borderId="5" xfId="0" applyNumberFormat="1" applyFont="1" applyBorder="1" applyAlignment="1">
      <alignment horizontal="center" vertical="center" shrinkToFit="1"/>
    </xf>
    <xf numFmtId="0" fontId="0" fillId="0" borderId="7" xfId="0" applyBorder="1" applyAlignment="1"/>
    <xf numFmtId="0" fontId="0" fillId="0" borderId="8" xfId="0" applyBorder="1" applyAlignment="1"/>
    <xf numFmtId="0" fontId="11" fillId="0" borderId="5" xfId="0" applyFont="1" applyBorder="1" applyAlignment="1">
      <alignment horizontal="center" vertical="center" shrinkToFit="1"/>
    </xf>
    <xf numFmtId="178" fontId="5" fillId="0" borderId="5" xfId="0" applyNumberFormat="1" applyFont="1" applyBorder="1" applyAlignment="1">
      <alignment horizontal="center" vertical="center" shrinkToFit="1"/>
    </xf>
    <xf numFmtId="0" fontId="5" fillId="0" borderId="5" xfId="0" applyFont="1" applyBorder="1" applyAlignment="1">
      <alignment horizontal="center" vertical="center"/>
    </xf>
    <xf numFmtId="0" fontId="11" fillId="3" borderId="5" xfId="0" applyFont="1" applyFill="1" applyBorder="1" applyAlignment="1">
      <alignment horizontal="center" vertical="center"/>
    </xf>
    <xf numFmtId="0" fontId="10" fillId="0" borderId="12" xfId="0" applyFont="1" applyBorder="1" applyAlignment="1">
      <alignment vertical="top"/>
    </xf>
    <xf numFmtId="0" fontId="5" fillId="0" borderId="5" xfId="0" applyFont="1" applyBorder="1" applyAlignment="1">
      <alignment horizontal="center" vertical="center" shrinkToFit="1"/>
    </xf>
    <xf numFmtId="0" fontId="5" fillId="3" borderId="5" xfId="0" applyFont="1" applyFill="1" applyBorder="1" applyAlignment="1">
      <alignment horizontal="center" vertical="center" textRotation="255"/>
    </xf>
    <xf numFmtId="0" fontId="5" fillId="0" borderId="5" xfId="0" applyFont="1" applyBorder="1" applyAlignment="1">
      <alignment horizontal="left" vertical="top" textRotation="255"/>
    </xf>
    <xf numFmtId="0" fontId="11" fillId="0" borderId="14" xfId="0" applyFont="1" applyBorder="1" applyAlignment="1">
      <alignment horizontal="left" vertical="center"/>
    </xf>
    <xf numFmtId="0" fontId="11" fillId="0" borderId="15" xfId="0" applyFont="1" applyBorder="1" applyAlignment="1">
      <alignment horizontal="left" vertical="center"/>
    </xf>
    <xf numFmtId="0" fontId="5" fillId="0" borderId="15" xfId="0" applyFont="1" applyBorder="1" applyAlignment="1">
      <alignment horizontal="center" vertical="center" shrinkToFit="1"/>
    </xf>
    <xf numFmtId="0" fontId="5" fillId="0" borderId="14" xfId="0" applyFont="1" applyBorder="1" applyAlignment="1">
      <alignment horizontal="center" vertical="center" shrinkToFit="1"/>
    </xf>
    <xf numFmtId="0" fontId="13" fillId="0" borderId="5" xfId="0" applyFont="1" applyBorder="1" applyAlignment="1">
      <alignment horizontal="center" vertical="center" shrinkToFit="1"/>
    </xf>
    <xf numFmtId="31" fontId="4" fillId="0" borderId="5" xfId="0" applyNumberFormat="1" applyFont="1" applyBorder="1" applyAlignment="1">
      <alignment horizontal="center" vertical="center" shrinkToFit="1"/>
    </xf>
    <xf numFmtId="0" fontId="4" fillId="3" borderId="5" xfId="0" applyFont="1" applyFill="1" applyBorder="1" applyAlignment="1">
      <alignment horizontal="center" vertical="center" wrapText="1"/>
    </xf>
    <xf numFmtId="177" fontId="4" fillId="0" borderId="5" xfId="0" applyNumberFormat="1" applyFont="1" applyBorder="1" applyAlignment="1">
      <alignment horizontal="center" vertical="center"/>
    </xf>
    <xf numFmtId="0" fontId="4" fillId="3" borderId="5" xfId="0" applyFont="1" applyFill="1" applyBorder="1" applyAlignment="1">
      <alignment horizontal="center" vertical="center"/>
    </xf>
    <xf numFmtId="0" fontId="20" fillId="0" borderId="0" xfId="0" applyFont="1" applyAlignment="1">
      <alignment horizontal="center" vertical="center" wrapText="1"/>
    </xf>
    <xf numFmtId="0" fontId="4" fillId="0" borderId="0" xfId="0" applyFont="1">
      <alignment vertical="center"/>
    </xf>
    <xf numFmtId="0" fontId="13" fillId="0" borderId="5" xfId="0" applyFont="1" applyBorder="1" applyAlignment="1">
      <alignment horizontal="center" vertical="center"/>
    </xf>
    <xf numFmtId="0" fontId="16" fillId="0" borderId="5" xfId="0" applyFont="1" applyBorder="1" applyAlignment="1">
      <alignment horizontal="left" vertical="center"/>
    </xf>
    <xf numFmtId="0" fontId="5" fillId="2" borderId="15" xfId="0" applyFont="1" applyFill="1" applyBorder="1" applyAlignment="1">
      <alignment horizontal="center" vertical="center" shrinkToFit="1"/>
    </xf>
    <xf numFmtId="0" fontId="5" fillId="2" borderId="14" xfId="0" applyFont="1" applyFill="1" applyBorder="1" applyAlignment="1">
      <alignment horizontal="center" vertical="center" shrinkToFit="1"/>
    </xf>
    <xf numFmtId="0" fontId="4" fillId="0" borderId="5" xfId="0" applyFont="1" applyBorder="1" applyAlignment="1">
      <alignment horizontal="center" vertical="center" textRotation="255"/>
    </xf>
    <xf numFmtId="0" fontId="0" fillId="0" borderId="6" xfId="0" applyBorder="1" applyAlignment="1"/>
    <xf numFmtId="0" fontId="0" fillId="0" borderId="1" xfId="0" applyBorder="1" applyAlignment="1"/>
    <xf numFmtId="0" fontId="11" fillId="2" borderId="15" xfId="0" applyFont="1" applyFill="1" applyBorder="1" applyAlignment="1">
      <alignment horizontal="left" vertical="center"/>
    </xf>
    <xf numFmtId="0" fontId="11" fillId="2" borderId="14" xfId="0" applyFont="1" applyFill="1" applyBorder="1" applyAlignment="1">
      <alignment horizontal="left" vertical="center"/>
    </xf>
    <xf numFmtId="0" fontId="4" fillId="0" borderId="5" xfId="0" applyFont="1" applyBorder="1" applyAlignment="1">
      <alignment horizontal="left" vertical="center"/>
    </xf>
    <xf numFmtId="0" fontId="8" fillId="0" borderId="5" xfId="0" applyFont="1" applyBorder="1" applyAlignment="1">
      <alignment horizontal="center" vertical="center"/>
    </xf>
    <xf numFmtId="178" fontId="5" fillId="0" borderId="14" xfId="0" applyNumberFormat="1" applyFont="1" applyBorder="1" applyAlignment="1">
      <alignment horizontal="left" vertical="center"/>
    </xf>
    <xf numFmtId="0" fontId="0" fillId="0" borderId="5" xfId="0" applyBorder="1" applyAlignment="1">
      <alignment horizontal="center" vertical="center"/>
    </xf>
    <xf numFmtId="0" fontId="8" fillId="0" borderId="5" xfId="0" applyFont="1" applyBorder="1" applyAlignment="1">
      <alignment horizontal="center" vertical="center" wrapText="1"/>
    </xf>
    <xf numFmtId="0" fontId="10" fillId="0" borderId="22" xfId="0" applyFont="1" applyBorder="1" applyAlignment="1">
      <alignment horizontal="center" vertical="center"/>
    </xf>
    <xf numFmtId="0" fontId="0" fillId="0" borderId="30" xfId="0" applyBorder="1" applyAlignment="1"/>
    <xf numFmtId="0" fontId="0" fillId="0" borderId="31" xfId="0" applyBorder="1" applyAlignment="1"/>
    <xf numFmtId="0" fontId="0" fillId="0" borderId="32" xfId="0" applyBorder="1" applyAlignment="1"/>
    <xf numFmtId="0" fontId="8" fillId="0" borderId="15" xfId="0" applyFont="1" applyBorder="1" applyAlignment="1">
      <alignment horizontal="center" vertical="center" textRotation="255" wrapText="1"/>
    </xf>
    <xf numFmtId="0" fontId="8" fillId="0" borderId="15" xfId="0" applyFont="1" applyBorder="1" applyAlignment="1">
      <alignment horizontal="center" vertical="center" textRotation="255"/>
    </xf>
    <xf numFmtId="0" fontId="23" fillId="0" borderId="5" xfId="0" applyFont="1" applyBorder="1" applyAlignment="1">
      <alignment horizontal="center" vertical="center"/>
    </xf>
    <xf numFmtId="0" fontId="0" fillId="0" borderId="15" xfId="0" applyBorder="1" applyAlignment="1"/>
    <xf numFmtId="0" fontId="24" fillId="0" borderId="0" xfId="0" applyFont="1" applyAlignment="1">
      <alignment horizontal="center" vertical="center" wrapText="1"/>
    </xf>
    <xf numFmtId="0" fontId="0" fillId="0" borderId="0" xfId="0">
      <alignment vertical="center"/>
    </xf>
    <xf numFmtId="0" fontId="0" fillId="0" borderId="0" xfId="0" applyAlignment="1"/>
    <xf numFmtId="49" fontId="8" fillId="3" borderId="5" xfId="0" applyNumberFormat="1" applyFont="1" applyFill="1" applyBorder="1" applyAlignment="1">
      <alignment horizontal="center" vertical="center" shrinkToFit="1"/>
    </xf>
    <xf numFmtId="0" fontId="22" fillId="0" borderId="0" xfId="0" applyFont="1" applyAlignment="1">
      <alignment horizontal="left" vertical="center"/>
    </xf>
    <xf numFmtId="0" fontId="0" fillId="0" borderId="5" xfId="0" applyBorder="1" applyAlignment="1">
      <alignment horizontal="left" vertical="center" shrinkToFit="1"/>
    </xf>
    <xf numFmtId="0" fontId="8" fillId="3" borderId="5" xfId="0" applyFont="1" applyFill="1" applyBorder="1" applyAlignment="1">
      <alignment horizontal="center" vertical="center" shrinkToFit="1"/>
    </xf>
    <xf numFmtId="0" fontId="8" fillId="0" borderId="5" xfId="0" applyFont="1" applyBorder="1" applyAlignment="1">
      <alignment horizontal="center" vertical="center" textRotation="255" wrapText="1"/>
    </xf>
    <xf numFmtId="0" fontId="15" fillId="3" borderId="5" xfId="0" applyFont="1" applyFill="1" applyBorder="1" applyAlignment="1">
      <alignment horizontal="left" vertical="top" wrapText="1"/>
    </xf>
    <xf numFmtId="0" fontId="12" fillId="0" borderId="5" xfId="0" applyFont="1" applyBorder="1" applyAlignment="1">
      <alignment horizontal="center" vertical="center"/>
    </xf>
    <xf numFmtId="0" fontId="14" fillId="0" borderId="5" xfId="0" applyFont="1" applyBorder="1" applyAlignment="1">
      <alignment horizontal="center" vertical="center"/>
    </xf>
    <xf numFmtId="0" fontId="4" fillId="0" borderId="5" xfId="0" applyFont="1" applyBorder="1" applyAlignment="1">
      <alignment horizontal="center" vertical="center" shrinkToFit="1"/>
    </xf>
    <xf numFmtId="0" fontId="23" fillId="0" borderId="0" xfId="0" applyFont="1" applyAlignment="1">
      <alignment horizontal="left" vertical="center"/>
    </xf>
    <xf numFmtId="0" fontId="24" fillId="0" borderId="0" xfId="0" applyFont="1" applyAlignment="1">
      <alignment horizontal="center" vertical="top" wrapText="1"/>
    </xf>
    <xf numFmtId="0" fontId="8" fillId="3" borderId="7" xfId="0" applyFont="1" applyFill="1" applyBorder="1" applyAlignment="1">
      <alignment horizontal="center" vertical="center" shrinkToFit="1"/>
    </xf>
    <xf numFmtId="0" fontId="23" fillId="0" borderId="5" xfId="0" applyFont="1" applyBorder="1" applyAlignment="1">
      <alignment horizontal="center" vertical="center" wrapText="1"/>
    </xf>
    <xf numFmtId="0" fontId="0" fillId="0" borderId="11" xfId="0" applyBorder="1" applyAlignment="1"/>
    <xf numFmtId="0" fontId="15" fillId="0" borderId="0" xfId="0" applyFont="1" applyAlignment="1">
      <alignment vertical="top"/>
    </xf>
    <xf numFmtId="0" fontId="20" fillId="0" borderId="0" xfId="0" applyFont="1" applyAlignment="1">
      <alignment horizontal="center" vertical="center"/>
    </xf>
    <xf numFmtId="0" fontId="12" fillId="3" borderId="5" xfId="0" applyFont="1" applyFill="1" applyBorder="1" applyAlignment="1">
      <alignment horizontal="center" vertical="center"/>
    </xf>
    <xf numFmtId="0" fontId="8" fillId="0" borderId="15" xfId="0" applyFont="1" applyBorder="1" applyAlignment="1">
      <alignment vertical="center" textRotation="255"/>
    </xf>
    <xf numFmtId="0" fontId="10" fillId="0" borderId="21" xfId="0" applyFont="1" applyBorder="1" applyAlignment="1">
      <alignment horizontal="center" vertical="center"/>
    </xf>
    <xf numFmtId="0" fontId="0" fillId="0" borderId="33" xfId="0" applyBorder="1" applyAlignment="1"/>
    <xf numFmtId="0" fontId="38" fillId="0" borderId="0" xfId="0" applyFont="1" applyAlignment="1">
      <alignment horizontal="left" vertical="center" wrapText="1"/>
    </xf>
    <xf numFmtId="0" fontId="4" fillId="0" borderId="5" xfId="0" applyFont="1" applyBorder="1" applyAlignment="1">
      <alignment horizontal="left" vertical="top"/>
    </xf>
    <xf numFmtId="0" fontId="32" fillId="0" borderId="19" xfId="0" applyFont="1" applyBorder="1" applyAlignment="1">
      <alignment horizontal="center" vertical="center"/>
    </xf>
    <xf numFmtId="0" fontId="0" fillId="0" borderId="26" xfId="0" applyBorder="1" applyAlignment="1"/>
    <xf numFmtId="0" fontId="0" fillId="0" borderId="25" xfId="0" applyBorder="1" applyAlignment="1"/>
    <xf numFmtId="0" fontId="0" fillId="0" borderId="27" xfId="0" applyBorder="1" applyAlignment="1"/>
    <xf numFmtId="0" fontId="0" fillId="0" borderId="28" xfId="0" applyBorder="1" applyAlignment="1"/>
    <xf numFmtId="0" fontId="0" fillId="0" borderId="29" xfId="0" applyBorder="1" applyAlignment="1"/>
    <xf numFmtId="178" fontId="5" fillId="0" borderId="15" xfId="0" applyNumberFormat="1" applyFont="1" applyBorder="1" applyAlignment="1">
      <alignment horizontal="left" vertical="center"/>
    </xf>
    <xf numFmtId="0" fontId="13" fillId="0" borderId="5" xfId="0" applyFont="1" applyBorder="1" applyAlignment="1">
      <alignment horizontal="left" vertical="center" shrinkToFit="1"/>
    </xf>
    <xf numFmtId="0" fontId="5" fillId="0" borderId="5" xfId="0" applyFont="1" applyBorder="1" applyAlignment="1">
      <alignment horizontal="left" vertical="top"/>
    </xf>
    <xf numFmtId="0" fontId="8" fillId="0" borderId="13" xfId="0" applyFont="1" applyBorder="1" applyAlignment="1">
      <alignment horizontal="center" vertical="center"/>
    </xf>
    <xf numFmtId="0" fontId="4" fillId="0" borderId="14" xfId="0" applyFont="1" applyBorder="1" applyAlignment="1">
      <alignment horizontal="center" vertical="center" shrinkToFit="1"/>
    </xf>
    <xf numFmtId="0" fontId="10" fillId="0" borderId="5" xfId="0" applyFont="1" applyBorder="1" applyAlignment="1">
      <alignment horizontal="left" vertical="center"/>
    </xf>
    <xf numFmtId="0" fontId="4" fillId="3" borderId="5" xfId="0" applyFont="1" applyFill="1" applyBorder="1" applyAlignment="1">
      <alignment horizontal="center" vertical="center" textRotation="255"/>
    </xf>
    <xf numFmtId="0" fontId="24" fillId="4" borderId="3" xfId="0" applyFont="1" applyFill="1" applyBorder="1" applyAlignment="1">
      <alignment horizontal="center" vertical="center" wrapText="1"/>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shrinkToFit="1"/>
    </xf>
    <xf numFmtId="0" fontId="18" fillId="6" borderId="0" xfId="0" applyFont="1" applyFill="1" applyAlignment="1">
      <alignment horizontal="center" vertical="center"/>
    </xf>
    <xf numFmtId="0" fontId="39" fillId="3" borderId="5" xfId="0" applyFont="1" applyFill="1" applyBorder="1" applyAlignment="1">
      <alignment horizontal="center" vertical="center"/>
    </xf>
    <xf numFmtId="0" fontId="13" fillId="3" borderId="5" xfId="0" applyFont="1" applyFill="1" applyBorder="1" applyAlignment="1">
      <alignment horizontal="center" vertical="center"/>
    </xf>
    <xf numFmtId="0" fontId="0" fillId="3" borderId="5" xfId="0" applyFill="1" applyBorder="1" applyAlignment="1">
      <alignment horizontal="center" vertical="center" shrinkToFit="1"/>
    </xf>
    <xf numFmtId="0" fontId="4" fillId="3" borderId="5" xfId="0" applyFont="1" applyFill="1" applyBorder="1" applyAlignment="1">
      <alignment horizontal="center" vertical="center" shrinkToFit="1"/>
    </xf>
    <xf numFmtId="0" fontId="20" fillId="0" borderId="0" xfId="0" applyFont="1" applyAlignment="1">
      <alignment horizontal="center" vertical="top"/>
    </xf>
    <xf numFmtId="0" fontId="4" fillId="0" borderId="14" xfId="0" applyFont="1" applyBorder="1" applyAlignment="1">
      <alignment horizontal="center" vertical="center" wrapText="1"/>
    </xf>
    <xf numFmtId="0" fontId="4" fillId="0" borderId="15" xfId="0" applyFont="1" applyBorder="1" applyAlignment="1">
      <alignment horizontal="center" vertical="center"/>
    </xf>
    <xf numFmtId="0" fontId="25" fillId="4" borderId="0" xfId="0" applyFont="1" applyFill="1" applyAlignment="1">
      <alignment horizontal="center" vertical="center" wrapText="1"/>
    </xf>
    <xf numFmtId="49" fontId="4" fillId="0" borderId="5" xfId="0" applyNumberFormat="1" applyFont="1" applyBorder="1" applyAlignment="1">
      <alignment horizontal="center" vertical="center" shrinkToFit="1"/>
    </xf>
    <xf numFmtId="0" fontId="0" fillId="0" borderId="5" xfId="0" applyBorder="1" applyAlignment="1">
      <alignment horizontal="center" vertical="center" shrinkToFit="1"/>
    </xf>
    <xf numFmtId="0" fontId="8" fillId="0" borderId="5" xfId="0" applyFont="1" applyBorder="1" applyAlignment="1">
      <alignment horizontal="left" vertical="top" wrapText="1"/>
    </xf>
    <xf numFmtId="0" fontId="18" fillId="6" borderId="13" xfId="0" applyFont="1" applyFill="1" applyBorder="1" applyAlignment="1">
      <alignment horizontal="center" vertical="center" textRotation="255"/>
    </xf>
    <xf numFmtId="0" fontId="18" fillId="6" borderId="8" xfId="0" applyFont="1" applyFill="1" applyBorder="1" applyAlignment="1">
      <alignment horizontal="center" vertical="center" textRotation="255"/>
    </xf>
    <xf numFmtId="0" fontId="5" fillId="0" borderId="5" xfId="0" applyFont="1" applyBorder="1" applyAlignment="1">
      <alignment horizontal="center" vertical="center" textRotation="255"/>
    </xf>
    <xf numFmtId="0" fontId="13" fillId="3" borderId="5" xfId="0" applyFont="1" applyFill="1" applyBorder="1" applyAlignment="1">
      <alignment horizontal="center" vertical="center" shrinkToFit="1"/>
    </xf>
    <xf numFmtId="176" fontId="11" fillId="0" borderId="0" xfId="0" applyNumberFormat="1" applyFont="1" applyAlignment="1">
      <alignment horizontal="center" vertical="center" shrinkToFit="1"/>
    </xf>
    <xf numFmtId="0" fontId="2" fillId="0" borderId="5" xfId="0" applyFont="1" applyBorder="1" applyAlignment="1">
      <alignment horizontal="center" vertical="center" wrapText="1" shrinkToFit="1"/>
    </xf>
    <xf numFmtId="0" fontId="40" fillId="0" borderId="5" xfId="0" applyFont="1" applyBorder="1" applyAlignment="1">
      <alignment horizontal="center" vertical="center"/>
    </xf>
    <xf numFmtId="0" fontId="2" fillId="0" borderId="5" xfId="0" applyFont="1" applyBorder="1" applyAlignment="1">
      <alignment horizontal="center" vertical="center" wrapText="1"/>
    </xf>
  </cellXfs>
  <cellStyles count="4">
    <cellStyle name="標準" xfId="0" builtinId="0"/>
    <cellStyle name="標準 2" xfId="1" xr:uid="{00000000-0005-0000-0000-000001000000}"/>
    <cellStyle name="標準 3" xfId="2" xr:uid="{00000000-0005-0000-0000-000003000000}"/>
    <cellStyle name="標準 4" xfId="3" xr:uid="{00000000-0005-0000-0000-000004000000}"/>
  </cellStyles>
  <dxfs count="154">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dxf>
    <dxf>
      <font>
        <color auto="1"/>
      </font>
    </dxf>
    <dxf>
      <font>
        <color auto="1"/>
      </font>
    </dxf>
    <dxf>
      <font>
        <color auto="1"/>
      </font>
    </dxf>
    <dxf>
      <font>
        <color auto="1"/>
      </font>
    </dxf>
    <dxf>
      <font>
        <color auto="1"/>
      </font>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auto="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auto="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0</xdr:colOff>
      <xdr:row>31</xdr:row>
      <xdr:rowOff>0</xdr:rowOff>
    </xdr:from>
    <xdr:to>
      <xdr:col>20</xdr:col>
      <xdr:colOff>148275</xdr:colOff>
      <xdr:row>32</xdr:row>
      <xdr:rowOff>80250</xdr:rowOff>
    </xdr:to>
    <xdr:pic>
      <xdr:nvPicPr>
        <xdr:cNvPr id="14" name="図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stretch>
          <a:fillRect/>
        </a:stretch>
      </xdr:blipFill>
      <xdr:spPr>
        <a:xfrm>
          <a:off x="819150" y="9315450"/>
          <a:ext cx="2520000" cy="1890000"/>
        </a:xfrm>
        <a:prstGeom prst="rect">
          <a:avLst/>
        </a:prstGeom>
        <a:ln>
          <a:prstDash val="solid"/>
        </a:ln>
      </xdr:spPr>
    </xdr:pic>
    <xdr:clientData/>
  </xdr:twoCellAnchor>
  <xdr:twoCellAnchor>
    <xdr:from>
      <xdr:col>26</xdr:col>
      <xdr:colOff>0</xdr:colOff>
      <xdr:row>31</xdr:row>
      <xdr:rowOff>0</xdr:rowOff>
    </xdr:from>
    <xdr:to>
      <xdr:col>40</xdr:col>
      <xdr:colOff>148275</xdr:colOff>
      <xdr:row>32</xdr:row>
      <xdr:rowOff>80250</xdr:rowOff>
    </xdr:to>
    <xdr:pic>
      <xdr:nvPicPr>
        <xdr:cNvPr id="15" name="図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a:stretch>
          <a:fillRect/>
        </a:stretch>
      </xdr:blipFill>
      <xdr:spPr>
        <a:xfrm>
          <a:off x="4095750" y="9315450"/>
          <a:ext cx="2520000" cy="1890000"/>
        </a:xfrm>
        <a:prstGeom prst="rect">
          <a:avLst/>
        </a:prstGeom>
        <a:ln>
          <a:prstDash val="solid"/>
        </a:ln>
      </xdr:spPr>
    </xdr:pic>
    <xdr:clientData/>
  </xdr:twoCellAnchor>
  <xdr:twoCellAnchor>
    <xdr:from>
      <xdr:col>46</xdr:col>
      <xdr:colOff>0</xdr:colOff>
      <xdr:row>31</xdr:row>
      <xdr:rowOff>0</xdr:rowOff>
    </xdr:from>
    <xdr:to>
      <xdr:col>60</xdr:col>
      <xdr:colOff>148275</xdr:colOff>
      <xdr:row>32</xdr:row>
      <xdr:rowOff>80250</xdr:rowOff>
    </xdr:to>
    <xdr:pic>
      <xdr:nvPicPr>
        <xdr:cNvPr id="16" name="図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a:stretch>
          <a:fillRect/>
        </a:stretch>
      </xdr:blipFill>
      <xdr:spPr>
        <a:xfrm>
          <a:off x="7372350" y="9315450"/>
          <a:ext cx="2520000" cy="1890000"/>
        </a:xfrm>
        <a:prstGeom prst="rect">
          <a:avLst/>
        </a:prstGeom>
        <a:ln>
          <a:prstDash val="solid"/>
        </a:ln>
      </xdr:spPr>
    </xdr:pic>
    <xdr:clientData/>
  </xdr:twoCellAnchor>
  <xdr:twoCellAnchor>
    <xdr:from>
      <xdr:col>46</xdr:col>
      <xdr:colOff>0</xdr:colOff>
      <xdr:row>37</xdr:row>
      <xdr:rowOff>0</xdr:rowOff>
    </xdr:from>
    <xdr:to>
      <xdr:col>60</xdr:col>
      <xdr:colOff>148275</xdr:colOff>
      <xdr:row>38</xdr:row>
      <xdr:rowOff>80250</xdr:rowOff>
    </xdr:to>
    <xdr:pic>
      <xdr:nvPicPr>
        <xdr:cNvPr id="17" name="図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
        <a:stretch>
          <a:fillRect/>
        </a:stretch>
      </xdr:blipFill>
      <xdr:spPr>
        <a:xfrm>
          <a:off x="7372350" y="12420600"/>
          <a:ext cx="2520000" cy="1890000"/>
        </a:xfrm>
        <a:prstGeom prst="rect">
          <a:avLst/>
        </a:prstGeom>
        <a:ln>
          <a:prstDash val="solid"/>
        </a:ln>
      </xdr:spPr>
    </xdr:pic>
    <xdr:clientData/>
  </xdr:twoCellAnchor>
  <xdr:twoCellAnchor>
    <xdr:from>
      <xdr:col>26</xdr:col>
      <xdr:colOff>0</xdr:colOff>
      <xdr:row>37</xdr:row>
      <xdr:rowOff>0</xdr:rowOff>
    </xdr:from>
    <xdr:to>
      <xdr:col>40</xdr:col>
      <xdr:colOff>148275</xdr:colOff>
      <xdr:row>38</xdr:row>
      <xdr:rowOff>80250</xdr:rowOff>
    </xdr:to>
    <xdr:pic>
      <xdr:nvPicPr>
        <xdr:cNvPr id="18" name="図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4095750" y="12420600"/>
          <a:ext cx="2520000" cy="1890000"/>
        </a:xfrm>
        <a:prstGeom prst="rect">
          <a:avLst/>
        </a:prstGeom>
        <a:ln>
          <a:prstDash val="solid"/>
        </a:ln>
      </xdr:spPr>
    </xdr:pic>
    <xdr:clientData/>
  </xdr:twoCellAnchor>
  <xdr:twoCellAnchor>
    <xdr:from>
      <xdr:col>6</xdr:col>
      <xdr:colOff>0</xdr:colOff>
      <xdr:row>37</xdr:row>
      <xdr:rowOff>0</xdr:rowOff>
    </xdr:from>
    <xdr:to>
      <xdr:col>20</xdr:col>
      <xdr:colOff>148275</xdr:colOff>
      <xdr:row>38</xdr:row>
      <xdr:rowOff>80250</xdr:rowOff>
    </xdr:to>
    <xdr:pic>
      <xdr:nvPicPr>
        <xdr:cNvPr id="19" name="図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stretch>
          <a:fillRect/>
        </a:stretch>
      </xdr:blipFill>
      <xdr:spPr>
        <a:xfrm>
          <a:off x="819150" y="12420600"/>
          <a:ext cx="2520000" cy="189000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35</xdr:col>
      <xdr:colOff>0</xdr:colOff>
      <xdr:row>26</xdr:row>
      <xdr:rowOff>0</xdr:rowOff>
    </xdr:from>
    <xdr:to>
      <xdr:col>60</xdr:col>
      <xdr:colOff>133350</xdr:colOff>
      <xdr:row>28</xdr:row>
      <xdr:rowOff>243681</xdr:rowOff>
    </xdr:to>
    <xdr:pic>
      <xdr:nvPicPr>
        <xdr:cNvPr id="3" name="図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l="1843" t="19550" r="1637" b="6315"/>
        <a:stretch>
          <a:fillRect/>
        </a:stretch>
      </xdr:blipFill>
      <xdr:spPr>
        <a:xfrm>
          <a:off x="5915025" y="13649325"/>
          <a:ext cx="4419600" cy="80565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5</xdr:row>
      <xdr:rowOff>0</xdr:rowOff>
    </xdr:from>
    <xdr:to>
      <xdr:col>18</xdr:col>
      <xdr:colOff>148275</xdr:colOff>
      <xdr:row>14</xdr:row>
      <xdr:rowOff>23100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76250" y="7791450"/>
          <a:ext cx="2520000" cy="1890000"/>
        </a:xfrm>
        <a:prstGeom prst="rect">
          <a:avLst/>
        </a:prstGeom>
        <a:ln>
          <a:prstDash val="solid"/>
        </a:ln>
      </xdr:spPr>
    </xdr:pic>
    <xdr:clientData/>
  </xdr:twoCellAnchor>
  <xdr:twoCellAnchor>
    <xdr:from>
      <xdr:col>30</xdr:col>
      <xdr:colOff>0</xdr:colOff>
      <xdr:row>5</xdr:row>
      <xdr:rowOff>0</xdr:rowOff>
    </xdr:from>
    <xdr:to>
      <xdr:col>44</xdr:col>
      <xdr:colOff>148275</xdr:colOff>
      <xdr:row>14</xdr:row>
      <xdr:rowOff>23100</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4781550" y="7791450"/>
          <a:ext cx="2520000" cy="1890000"/>
        </a:xfrm>
        <a:prstGeom prst="rect">
          <a:avLst/>
        </a:prstGeom>
        <a:ln>
          <a:prstDash val="solid"/>
        </a:ln>
      </xdr:spPr>
    </xdr:pic>
    <xdr:clientData/>
  </xdr:twoCellAnchor>
  <xdr:twoCellAnchor>
    <xdr:from>
      <xdr:col>56</xdr:col>
      <xdr:colOff>0</xdr:colOff>
      <xdr:row>5</xdr:row>
      <xdr:rowOff>0</xdr:rowOff>
    </xdr:from>
    <xdr:to>
      <xdr:col>70</xdr:col>
      <xdr:colOff>148275</xdr:colOff>
      <xdr:row>14</xdr:row>
      <xdr:rowOff>23100</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9086850" y="7791450"/>
          <a:ext cx="2520000" cy="1890000"/>
        </a:xfrm>
        <a:prstGeom prst="rect">
          <a:avLst/>
        </a:prstGeom>
        <a:ln>
          <a:prstDash val="solid"/>
        </a:ln>
      </xdr:spPr>
    </xdr:pic>
    <xdr:clientData/>
  </xdr:twoCellAnchor>
  <xdr:twoCellAnchor>
    <xdr:from>
      <xdr:col>4</xdr:col>
      <xdr:colOff>0</xdr:colOff>
      <xdr:row>19</xdr:row>
      <xdr:rowOff>0</xdr:rowOff>
    </xdr:from>
    <xdr:to>
      <xdr:col>18</xdr:col>
      <xdr:colOff>148275</xdr:colOff>
      <xdr:row>28</xdr:row>
      <xdr:rowOff>23100</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476250" y="10658475"/>
          <a:ext cx="2520000" cy="1890000"/>
        </a:xfrm>
        <a:prstGeom prst="rect">
          <a:avLst/>
        </a:prstGeom>
        <a:ln>
          <a:prstDash val="solid"/>
        </a:ln>
      </xdr:spPr>
    </xdr:pic>
    <xdr:clientData/>
  </xdr:twoCellAnchor>
  <xdr:twoCellAnchor>
    <xdr:from>
      <xdr:col>30</xdr:col>
      <xdr:colOff>0</xdr:colOff>
      <xdr:row>19</xdr:row>
      <xdr:rowOff>0</xdr:rowOff>
    </xdr:from>
    <xdr:to>
      <xdr:col>44</xdr:col>
      <xdr:colOff>148275</xdr:colOff>
      <xdr:row>28</xdr:row>
      <xdr:rowOff>23100</xdr:rowOff>
    </xdr:to>
    <xdr:pic>
      <xdr:nvPicPr>
        <xdr:cNvPr id="6" name="図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4781550" y="10658475"/>
          <a:ext cx="2520000" cy="1890000"/>
        </a:xfrm>
        <a:prstGeom prst="rect">
          <a:avLst/>
        </a:prstGeom>
        <a:ln>
          <a:prstDash val="solid"/>
        </a:ln>
      </xdr:spPr>
    </xdr:pic>
    <xdr:clientData/>
  </xdr:twoCellAnchor>
  <xdr:twoCellAnchor>
    <xdr:from>
      <xdr:col>56</xdr:col>
      <xdr:colOff>0</xdr:colOff>
      <xdr:row>19</xdr:row>
      <xdr:rowOff>0</xdr:rowOff>
    </xdr:from>
    <xdr:to>
      <xdr:col>70</xdr:col>
      <xdr:colOff>148275</xdr:colOff>
      <xdr:row>28</xdr:row>
      <xdr:rowOff>23100</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stretch>
          <a:fillRect/>
        </a:stretch>
      </xdr:blipFill>
      <xdr:spPr>
        <a:xfrm>
          <a:off x="9086850" y="10658475"/>
          <a:ext cx="2520000" cy="1890000"/>
        </a:xfrm>
        <a:prstGeom prst="rect">
          <a:avLst/>
        </a:prstGeom>
        <a:ln>
          <a:prstDash val="soli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18</xdr:col>
      <xdr:colOff>148275</xdr:colOff>
      <xdr:row>21</xdr:row>
      <xdr:rowOff>23100</xdr:rowOff>
    </xdr:to>
    <xdr:pic>
      <xdr:nvPicPr>
        <xdr:cNvPr id="32" name="図 31">
          <a:extLst>
            <a:ext uri="{FF2B5EF4-FFF2-40B4-BE49-F238E27FC236}">
              <a16:creationId xmlns:a16="http://schemas.microsoft.com/office/drawing/2014/main" id="{00000000-0008-0000-0600-000020000000}"/>
            </a:ext>
          </a:extLst>
        </xdr:cNvPr>
        <xdr:cNvPicPr>
          <a:picLocks noChangeAspect="1"/>
        </xdr:cNvPicPr>
      </xdr:nvPicPr>
      <xdr:blipFill>
        <a:blip xmlns:r="http://schemas.openxmlformats.org/officeDocument/2006/relationships" r:embed="rId1"/>
        <a:stretch>
          <a:fillRect/>
        </a:stretch>
      </xdr:blipFill>
      <xdr:spPr>
        <a:xfrm>
          <a:off x="476250" y="2057400"/>
          <a:ext cx="2520000" cy="1890000"/>
        </a:xfrm>
        <a:prstGeom prst="rect">
          <a:avLst/>
        </a:prstGeom>
        <a:ln>
          <a:prstDash val="solid"/>
        </a:ln>
      </xdr:spPr>
    </xdr:pic>
    <xdr:clientData/>
  </xdr:twoCellAnchor>
  <xdr:twoCellAnchor>
    <xdr:from>
      <xdr:col>30</xdr:col>
      <xdr:colOff>0</xdr:colOff>
      <xdr:row>12</xdr:row>
      <xdr:rowOff>0</xdr:rowOff>
    </xdr:from>
    <xdr:to>
      <xdr:col>44</xdr:col>
      <xdr:colOff>148275</xdr:colOff>
      <xdr:row>21</xdr:row>
      <xdr:rowOff>23100</xdr:rowOff>
    </xdr:to>
    <xdr:pic>
      <xdr:nvPicPr>
        <xdr:cNvPr id="63" name="図 62">
          <a:extLst>
            <a:ext uri="{FF2B5EF4-FFF2-40B4-BE49-F238E27FC236}">
              <a16:creationId xmlns:a16="http://schemas.microsoft.com/office/drawing/2014/main" id="{00000000-0008-0000-0600-00003F000000}"/>
            </a:ext>
          </a:extLst>
        </xdr:cNvPr>
        <xdr:cNvPicPr>
          <a:picLocks noChangeAspect="1"/>
        </xdr:cNvPicPr>
      </xdr:nvPicPr>
      <xdr:blipFill>
        <a:blip xmlns:r="http://schemas.openxmlformats.org/officeDocument/2006/relationships" r:embed="rId1"/>
        <a:stretch>
          <a:fillRect/>
        </a:stretch>
      </xdr:blipFill>
      <xdr:spPr>
        <a:xfrm>
          <a:off x="3752850" y="2057400"/>
          <a:ext cx="2520000" cy="1890000"/>
        </a:xfrm>
        <a:prstGeom prst="rect">
          <a:avLst/>
        </a:prstGeom>
        <a:ln>
          <a:prstDash val="solid"/>
        </a:ln>
      </xdr:spPr>
    </xdr:pic>
    <xdr:clientData/>
  </xdr:twoCellAnchor>
  <xdr:twoCellAnchor>
    <xdr:from>
      <xdr:col>56</xdr:col>
      <xdr:colOff>0</xdr:colOff>
      <xdr:row>12</xdr:row>
      <xdr:rowOff>0</xdr:rowOff>
    </xdr:from>
    <xdr:to>
      <xdr:col>70</xdr:col>
      <xdr:colOff>148275</xdr:colOff>
      <xdr:row>21</xdr:row>
      <xdr:rowOff>23100</xdr:rowOff>
    </xdr:to>
    <xdr:pic>
      <xdr:nvPicPr>
        <xdr:cNvPr id="64" name="図 63">
          <a:extLst>
            <a:ext uri="{FF2B5EF4-FFF2-40B4-BE49-F238E27FC236}">
              <a16:creationId xmlns:a16="http://schemas.microsoft.com/office/drawing/2014/main" id="{00000000-0008-0000-0600-000040000000}"/>
            </a:ext>
          </a:extLst>
        </xdr:cNvPr>
        <xdr:cNvPicPr>
          <a:picLocks noChangeAspect="1"/>
        </xdr:cNvPicPr>
      </xdr:nvPicPr>
      <xdr:blipFill>
        <a:blip xmlns:r="http://schemas.openxmlformats.org/officeDocument/2006/relationships" r:embed="rId1"/>
        <a:stretch>
          <a:fillRect/>
        </a:stretch>
      </xdr:blipFill>
      <xdr:spPr>
        <a:xfrm>
          <a:off x="7029450" y="2057400"/>
          <a:ext cx="2520000" cy="1890000"/>
        </a:xfrm>
        <a:prstGeom prst="rect">
          <a:avLst/>
        </a:prstGeom>
        <a:ln>
          <a:prstDash val="solid"/>
        </a:ln>
      </xdr:spPr>
    </xdr:pic>
    <xdr:clientData/>
  </xdr:twoCellAnchor>
  <xdr:twoCellAnchor>
    <xdr:from>
      <xdr:col>4</xdr:col>
      <xdr:colOff>0</xdr:colOff>
      <xdr:row>26</xdr:row>
      <xdr:rowOff>0</xdr:rowOff>
    </xdr:from>
    <xdr:to>
      <xdr:col>18</xdr:col>
      <xdr:colOff>148275</xdr:colOff>
      <xdr:row>35</xdr:row>
      <xdr:rowOff>23100</xdr:rowOff>
    </xdr:to>
    <xdr:pic>
      <xdr:nvPicPr>
        <xdr:cNvPr id="65" name="図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1"/>
        <a:stretch>
          <a:fillRect/>
        </a:stretch>
      </xdr:blipFill>
      <xdr:spPr>
        <a:xfrm>
          <a:off x="476250" y="4924425"/>
          <a:ext cx="2520000" cy="1890000"/>
        </a:xfrm>
        <a:prstGeom prst="rect">
          <a:avLst/>
        </a:prstGeom>
        <a:ln>
          <a:prstDash val="solid"/>
        </a:ln>
      </xdr:spPr>
    </xdr:pic>
    <xdr:clientData/>
  </xdr:twoCellAnchor>
  <xdr:twoCellAnchor>
    <xdr:from>
      <xdr:col>30</xdr:col>
      <xdr:colOff>0</xdr:colOff>
      <xdr:row>26</xdr:row>
      <xdr:rowOff>0</xdr:rowOff>
    </xdr:from>
    <xdr:to>
      <xdr:col>44</xdr:col>
      <xdr:colOff>148275</xdr:colOff>
      <xdr:row>35</xdr:row>
      <xdr:rowOff>23100</xdr:rowOff>
    </xdr:to>
    <xdr:pic>
      <xdr:nvPicPr>
        <xdr:cNvPr id="66" name="図 65">
          <a:extLst>
            <a:ext uri="{FF2B5EF4-FFF2-40B4-BE49-F238E27FC236}">
              <a16:creationId xmlns:a16="http://schemas.microsoft.com/office/drawing/2014/main" id="{00000000-0008-0000-0600-000042000000}"/>
            </a:ext>
          </a:extLst>
        </xdr:cNvPr>
        <xdr:cNvPicPr>
          <a:picLocks noChangeAspect="1"/>
        </xdr:cNvPicPr>
      </xdr:nvPicPr>
      <xdr:blipFill>
        <a:blip xmlns:r="http://schemas.openxmlformats.org/officeDocument/2006/relationships" r:embed="rId1"/>
        <a:stretch>
          <a:fillRect/>
        </a:stretch>
      </xdr:blipFill>
      <xdr:spPr>
        <a:xfrm>
          <a:off x="3752850" y="4924425"/>
          <a:ext cx="2520000" cy="1890000"/>
        </a:xfrm>
        <a:prstGeom prst="rect">
          <a:avLst/>
        </a:prstGeom>
        <a:ln>
          <a:prstDash val="solid"/>
        </a:ln>
      </xdr:spPr>
    </xdr:pic>
    <xdr:clientData/>
  </xdr:twoCellAnchor>
  <xdr:twoCellAnchor>
    <xdr:from>
      <xdr:col>56</xdr:col>
      <xdr:colOff>0</xdr:colOff>
      <xdr:row>26</xdr:row>
      <xdr:rowOff>0</xdr:rowOff>
    </xdr:from>
    <xdr:to>
      <xdr:col>70</xdr:col>
      <xdr:colOff>148275</xdr:colOff>
      <xdr:row>35</xdr:row>
      <xdr:rowOff>23100</xdr:rowOff>
    </xdr:to>
    <xdr:pic>
      <xdr:nvPicPr>
        <xdr:cNvPr id="67" name="図 66">
          <a:extLst>
            <a:ext uri="{FF2B5EF4-FFF2-40B4-BE49-F238E27FC236}">
              <a16:creationId xmlns:a16="http://schemas.microsoft.com/office/drawing/2014/main" id="{00000000-0008-0000-0600-000043000000}"/>
            </a:ext>
          </a:extLst>
        </xdr:cNvPr>
        <xdr:cNvPicPr>
          <a:picLocks noChangeAspect="1"/>
        </xdr:cNvPicPr>
      </xdr:nvPicPr>
      <xdr:blipFill>
        <a:blip xmlns:r="http://schemas.openxmlformats.org/officeDocument/2006/relationships" r:embed="rId1"/>
        <a:stretch>
          <a:fillRect/>
        </a:stretch>
      </xdr:blipFill>
      <xdr:spPr>
        <a:xfrm>
          <a:off x="7029450" y="4924425"/>
          <a:ext cx="2520000" cy="1890000"/>
        </a:xfrm>
        <a:prstGeom prst="rect">
          <a:avLst/>
        </a:prstGeom>
        <a:ln>
          <a:prstDash val="solid"/>
        </a:ln>
      </xdr:spPr>
    </xdr:pic>
    <xdr:clientData/>
  </xdr:twoCellAnchor>
  <xdr:twoCellAnchor>
    <xdr:from>
      <xdr:col>4</xdr:col>
      <xdr:colOff>0</xdr:colOff>
      <xdr:row>40</xdr:row>
      <xdr:rowOff>0</xdr:rowOff>
    </xdr:from>
    <xdr:to>
      <xdr:col>18</xdr:col>
      <xdr:colOff>148275</xdr:colOff>
      <xdr:row>49</xdr:row>
      <xdr:rowOff>23100</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76250" y="2057400"/>
          <a:ext cx="2520000" cy="1890000"/>
        </a:xfrm>
        <a:prstGeom prst="rect">
          <a:avLst/>
        </a:prstGeom>
        <a:ln>
          <a:prstDash val="solid"/>
        </a:ln>
      </xdr:spPr>
    </xdr:pic>
    <xdr:clientData/>
  </xdr:twoCellAnchor>
  <xdr:twoCellAnchor>
    <xdr:from>
      <xdr:col>30</xdr:col>
      <xdr:colOff>0</xdr:colOff>
      <xdr:row>40</xdr:row>
      <xdr:rowOff>0</xdr:rowOff>
    </xdr:from>
    <xdr:to>
      <xdr:col>44</xdr:col>
      <xdr:colOff>148275</xdr:colOff>
      <xdr:row>49</xdr:row>
      <xdr:rowOff>23100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781550" y="2057400"/>
          <a:ext cx="2520000" cy="1890000"/>
        </a:xfrm>
        <a:prstGeom prst="rect">
          <a:avLst/>
        </a:prstGeom>
        <a:ln>
          <a:prstDash val="solid"/>
        </a:ln>
      </xdr:spPr>
    </xdr:pic>
    <xdr:clientData/>
  </xdr:twoCellAnchor>
  <xdr:twoCellAnchor>
    <xdr:from>
      <xdr:col>56</xdr:col>
      <xdr:colOff>0</xdr:colOff>
      <xdr:row>40</xdr:row>
      <xdr:rowOff>0</xdr:rowOff>
    </xdr:from>
    <xdr:to>
      <xdr:col>70</xdr:col>
      <xdr:colOff>148275</xdr:colOff>
      <xdr:row>49</xdr:row>
      <xdr:rowOff>23100</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9086850" y="2057400"/>
          <a:ext cx="2520000" cy="1890000"/>
        </a:xfrm>
        <a:prstGeom prst="rect">
          <a:avLst/>
        </a:prstGeom>
        <a:ln>
          <a:prstDash val="solid"/>
        </a:ln>
      </xdr:spPr>
    </xdr:pic>
    <xdr:clientData/>
  </xdr:twoCellAnchor>
  <xdr:twoCellAnchor>
    <xdr:from>
      <xdr:col>4</xdr:col>
      <xdr:colOff>0</xdr:colOff>
      <xdr:row>54</xdr:row>
      <xdr:rowOff>0</xdr:rowOff>
    </xdr:from>
    <xdr:to>
      <xdr:col>18</xdr:col>
      <xdr:colOff>148275</xdr:colOff>
      <xdr:row>63</xdr:row>
      <xdr:rowOff>23100</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476250" y="4924425"/>
          <a:ext cx="2520000" cy="1890000"/>
        </a:xfrm>
        <a:prstGeom prst="rect">
          <a:avLst/>
        </a:prstGeom>
        <a:ln>
          <a:prstDash val="solid"/>
        </a:ln>
      </xdr:spPr>
    </xdr:pic>
    <xdr:clientData/>
  </xdr:twoCellAnchor>
  <xdr:twoCellAnchor>
    <xdr:from>
      <xdr:col>30</xdr:col>
      <xdr:colOff>0</xdr:colOff>
      <xdr:row>54</xdr:row>
      <xdr:rowOff>0</xdr:rowOff>
    </xdr:from>
    <xdr:to>
      <xdr:col>44</xdr:col>
      <xdr:colOff>148275</xdr:colOff>
      <xdr:row>63</xdr:row>
      <xdr:rowOff>23100</xdr:rowOff>
    </xdr:to>
    <xdr:pic>
      <xdr:nvPicPr>
        <xdr:cNvPr id="6" name="図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stretch>
          <a:fillRect/>
        </a:stretch>
      </xdr:blipFill>
      <xdr:spPr>
        <a:xfrm>
          <a:off x="4781550" y="4924425"/>
          <a:ext cx="2520000" cy="1890000"/>
        </a:xfrm>
        <a:prstGeom prst="rect">
          <a:avLst/>
        </a:prstGeom>
        <a:ln>
          <a:prstDash val="solid"/>
        </a:ln>
      </xdr:spPr>
    </xdr:pic>
    <xdr:clientData/>
  </xdr:twoCellAnchor>
  <xdr:twoCellAnchor>
    <xdr:from>
      <xdr:col>56</xdr:col>
      <xdr:colOff>0</xdr:colOff>
      <xdr:row>54</xdr:row>
      <xdr:rowOff>0</xdr:rowOff>
    </xdr:from>
    <xdr:to>
      <xdr:col>70</xdr:col>
      <xdr:colOff>148275</xdr:colOff>
      <xdr:row>63</xdr:row>
      <xdr:rowOff>23100</xdr:rowOff>
    </xdr:to>
    <xdr:pic>
      <xdr:nvPicPr>
        <xdr:cNvPr id="7" name="図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9086850" y="4924425"/>
          <a:ext cx="2520000" cy="1890000"/>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editAs="oneCell">
        <xdr:from>
          <xdr:col>85</xdr:col>
          <xdr:colOff>60960</xdr:colOff>
          <xdr:row>5</xdr:row>
          <xdr:rowOff>106680</xdr:rowOff>
        </xdr:from>
        <xdr:to>
          <xdr:col>88</xdr:col>
          <xdr:colOff>114300</xdr:colOff>
          <xdr:row>7</xdr:row>
          <xdr:rowOff>45720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ページ複製</a:t>
              </a:r>
            </a:p>
            <a:p>
              <a:pPr algn="ctr" rtl="0">
                <a:defRPr sz="1000"/>
              </a:pPr>
              <a:r>
                <a:rPr lang="ja-JP" altLang="en-US" sz="1100" b="0" i="0" u="none" strike="noStrike" baseline="0">
                  <a:solidFill>
                    <a:srgbClr val="000000"/>
                  </a:solidFill>
                  <a:latin typeface="ＭＳ Ｐゴシック"/>
                  <a:ea typeface="ＭＳ Ｐゴシック"/>
                </a:rPr>
                <a:t>その10</a:t>
              </a:r>
            </a:p>
          </xdr:txBody>
        </xdr:sp>
        <xdr:clientData fPrintsWithSheet="0"/>
      </xdr:twoCellAnchor>
    </mc:Choice>
    <mc:Fallback/>
  </mc:AlternateContent>
  <xdr:twoCellAnchor editAs="oneCell">
    <xdr:from>
      <xdr:col>30</xdr:col>
      <xdr:colOff>0</xdr:colOff>
      <xdr:row>12</xdr:row>
      <xdr:rowOff>0</xdr:rowOff>
    </xdr:from>
    <xdr:to>
      <xdr:col>50</xdr:col>
      <xdr:colOff>22860</xdr:colOff>
      <xdr:row>23</xdr:row>
      <xdr:rowOff>15240</xdr:rowOff>
    </xdr:to>
    <xdr:pic>
      <xdr:nvPicPr>
        <xdr:cNvPr id="9" name="図 8">
          <a:extLst>
            <a:ext uri="{FF2B5EF4-FFF2-40B4-BE49-F238E27FC236}">
              <a16:creationId xmlns:a16="http://schemas.microsoft.com/office/drawing/2014/main" id="{40A19698-0EF9-B11B-73B5-DBD113B5E94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59580" y="2034540"/>
          <a:ext cx="3048000" cy="2286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ndisk3\disk\44&#26399;\44-121-64&#38263;&#29983;&#22320;&#21306;&#26410;&#21578;&#31034;\&#9312;&#24037;&#31243;&#31649;&#29702;\&#27211;&#26753;&#35519;&#26619;\&#20107;&#21069;&#12487;&#12540;&#12479;\H181128\&#20107;&#21069;&#28857;&#26908;&#34920;&#12508;&#12540;&#12477;&#1254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DE"/>
      <sheetName val="Sheet3"/>
      <sheetName val="ﾘｽﾄ"/>
    </sheetNames>
    <sheetDataSet>
      <sheetData sheetId="0" refreshError="1"/>
      <sheetData sheetId="1" refreshError="1">
        <row r="3">
          <cell r="A3">
            <v>1</v>
          </cell>
          <cell r="B3">
            <v>1</v>
          </cell>
          <cell r="C3">
            <v>11</v>
          </cell>
          <cell r="D3" t="str">
            <v>S</v>
          </cell>
          <cell r="E3">
            <v>1</v>
          </cell>
          <cell r="F3">
            <v>1</v>
          </cell>
          <cell r="G3">
            <v>1</v>
          </cell>
          <cell r="H3">
            <v>1</v>
          </cell>
          <cell r="I3">
            <v>1</v>
          </cell>
          <cell r="J3">
            <v>1</v>
          </cell>
        </row>
        <row r="4">
          <cell r="A4">
            <v>2</v>
          </cell>
          <cell r="C4">
            <v>12</v>
          </cell>
          <cell r="D4" t="str">
            <v>R</v>
          </cell>
          <cell r="E4">
            <v>2</v>
          </cell>
          <cell r="F4">
            <v>2</v>
          </cell>
          <cell r="G4">
            <v>2</v>
          </cell>
          <cell r="H4">
            <v>2</v>
          </cell>
          <cell r="I4">
            <v>2</v>
          </cell>
          <cell r="J4">
            <v>2</v>
          </cell>
        </row>
        <row r="5">
          <cell r="C5">
            <v>13</v>
          </cell>
          <cell r="D5" t="str">
            <v>B</v>
          </cell>
          <cell r="E5">
            <v>3</v>
          </cell>
          <cell r="F5">
            <v>3</v>
          </cell>
          <cell r="H5">
            <v>3</v>
          </cell>
          <cell r="J5">
            <v>3</v>
          </cell>
        </row>
        <row r="6">
          <cell r="C6">
            <v>14</v>
          </cell>
          <cell r="D6" t="str">
            <v>C</v>
          </cell>
          <cell r="J6">
            <v>4</v>
          </cell>
        </row>
        <row r="7">
          <cell r="C7">
            <v>15</v>
          </cell>
          <cell r="D7" t="str">
            <v>N</v>
          </cell>
          <cell r="J7">
            <v>5</v>
          </cell>
        </row>
        <row r="8">
          <cell r="C8">
            <v>21</v>
          </cell>
        </row>
        <row r="9">
          <cell r="C9">
            <v>22</v>
          </cell>
        </row>
        <row r="10">
          <cell r="C10">
            <v>31</v>
          </cell>
        </row>
        <row r="11">
          <cell r="C11">
            <v>32</v>
          </cell>
        </row>
        <row r="12">
          <cell r="C12">
            <v>41</v>
          </cell>
        </row>
      </sheetData>
      <sheetData sheetId="2" refreshError="1"/>
      <sheetData sheetId="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FF00"/>
  </sheetPr>
  <dimension ref="A1:BJ11"/>
  <sheetViews>
    <sheetView workbookViewId="0">
      <selection activeCell="B1" sqref="B1"/>
    </sheetView>
  </sheetViews>
  <sheetFormatPr defaultColWidth="2.21875" defaultRowHeight="13.2" x14ac:dyDescent="0.2"/>
  <cols>
    <col min="1" max="1" width="1.109375" style="127" customWidth="1"/>
    <col min="62" max="62" width="1.109375" style="127" customWidth="1"/>
  </cols>
  <sheetData>
    <row r="1" spans="1:62" x14ac:dyDescent="0.2">
      <c r="B1" s="123"/>
    </row>
    <row r="2" spans="1:62" s="1" customFormat="1" ht="3.75" customHeight="1" x14ac:dyDescent="0.2"/>
    <row r="3" spans="1:62" s="1" customFormat="1" ht="14.1" customHeight="1" x14ac:dyDescent="0.2">
      <c r="B3" s="128" t="s">
        <v>11</v>
      </c>
      <c r="C3" s="129"/>
      <c r="D3" s="129"/>
      <c r="E3" s="129"/>
      <c r="F3" s="129"/>
      <c r="G3" s="129"/>
      <c r="H3" s="129"/>
      <c r="I3" s="129"/>
      <c r="J3" s="129"/>
      <c r="K3" s="129"/>
      <c r="L3" s="129"/>
      <c r="M3" s="129"/>
      <c r="N3" s="129"/>
      <c r="O3" s="129"/>
      <c r="P3" s="129"/>
      <c r="Q3" s="129"/>
      <c r="R3" s="129"/>
      <c r="S3" s="129"/>
      <c r="T3" s="130"/>
      <c r="U3" s="134" t="s">
        <v>12</v>
      </c>
      <c r="V3" s="129"/>
      <c r="W3" s="129"/>
      <c r="X3" s="129"/>
      <c r="Y3" s="130"/>
      <c r="Z3" s="141" t="e">
        <f ca="1">INDIRECT(ADDRESS(ROW()-10,COLUMN()))+1</f>
        <v>#VALUE!</v>
      </c>
      <c r="AA3" s="129"/>
      <c r="AB3" s="129"/>
      <c r="AC3" s="129"/>
      <c r="AD3" s="130"/>
      <c r="AF3" s="134" t="s">
        <v>13</v>
      </c>
      <c r="AG3" s="129"/>
      <c r="AH3" s="130"/>
      <c r="AI3" s="134" t="s">
        <v>14</v>
      </c>
      <c r="AJ3" s="137"/>
      <c r="AK3" s="135" t="e">
        <f>CONCATENATE(#REF!,#REF!,#REF!,#REF!,ROUND(#REF!,0),#REF!)</f>
        <v>#REF!</v>
      </c>
      <c r="AL3" s="136"/>
      <c r="AM3" s="136"/>
      <c r="AN3" s="136"/>
      <c r="AO3" s="137"/>
      <c r="AP3" s="134" t="s">
        <v>15</v>
      </c>
      <c r="AQ3" s="129"/>
      <c r="AR3" s="130"/>
      <c r="AS3" s="134" t="s">
        <v>14</v>
      </c>
      <c r="AT3" s="137"/>
      <c r="AU3" s="135" t="e">
        <f>CONCATENATE(#REF!,#REF!,#REF!,#REF!,ROUND(#REF!,0),#REF!)</f>
        <v>#REF!</v>
      </c>
      <c r="AV3" s="136"/>
      <c r="AW3" s="136"/>
      <c r="AX3" s="136"/>
      <c r="AY3" s="137"/>
      <c r="AZ3" s="134" t="s">
        <v>16</v>
      </c>
      <c r="BA3" s="129"/>
      <c r="BB3" s="130"/>
      <c r="BC3" s="138" t="e">
        <f>#REF!</f>
        <v>#REF!</v>
      </c>
      <c r="BD3" s="129"/>
      <c r="BE3" s="129"/>
      <c r="BF3" s="129"/>
      <c r="BG3" s="129"/>
      <c r="BH3" s="129"/>
      <c r="BI3" s="130"/>
    </row>
    <row r="4" spans="1:62" s="1" customFormat="1" ht="14.1" customHeight="1" x14ac:dyDescent="0.2">
      <c r="B4" s="131"/>
      <c r="C4" s="132"/>
      <c r="D4" s="132"/>
      <c r="E4" s="132"/>
      <c r="F4" s="132"/>
      <c r="G4" s="132"/>
      <c r="H4" s="132"/>
      <c r="I4" s="132"/>
      <c r="J4" s="132"/>
      <c r="K4" s="132"/>
      <c r="L4" s="132"/>
      <c r="M4" s="132"/>
      <c r="N4" s="132"/>
      <c r="O4" s="132"/>
      <c r="P4" s="132"/>
      <c r="Q4" s="132"/>
      <c r="R4" s="132"/>
      <c r="S4" s="132"/>
      <c r="T4" s="133"/>
      <c r="U4" s="131"/>
      <c r="V4" s="132"/>
      <c r="W4" s="132"/>
      <c r="X4" s="132"/>
      <c r="Y4" s="133"/>
      <c r="Z4" s="131"/>
      <c r="AA4" s="132"/>
      <c r="AB4" s="132"/>
      <c r="AC4" s="132"/>
      <c r="AD4" s="133"/>
      <c r="AF4" s="131"/>
      <c r="AG4" s="132"/>
      <c r="AH4" s="133"/>
      <c r="AI4" s="134" t="s">
        <v>17</v>
      </c>
      <c r="AJ4" s="137"/>
      <c r="AK4" s="135" t="e">
        <f>CONCATENATE(#REF!,#REF!,#REF!,#REF!,ROUND(#REF!,0),#REF!)</f>
        <v>#REF!</v>
      </c>
      <c r="AL4" s="136"/>
      <c r="AM4" s="136"/>
      <c r="AN4" s="136"/>
      <c r="AO4" s="137"/>
      <c r="AP4" s="131"/>
      <c r="AQ4" s="132"/>
      <c r="AR4" s="133"/>
      <c r="AS4" s="134" t="s">
        <v>17</v>
      </c>
      <c r="AT4" s="137"/>
      <c r="AU4" s="135" t="e">
        <f>CONCATENATE(#REF!,#REF!,#REF!,#REF!,ROUND(#REF!,0),#REF!)</f>
        <v>#REF!</v>
      </c>
      <c r="AV4" s="136"/>
      <c r="AW4" s="136"/>
      <c r="AX4" s="136"/>
      <c r="AY4" s="137"/>
      <c r="AZ4" s="131"/>
      <c r="BA4" s="132"/>
      <c r="BB4" s="133"/>
      <c r="BC4" s="131"/>
      <c r="BD4" s="132"/>
      <c r="BE4" s="132"/>
      <c r="BF4" s="132"/>
      <c r="BG4" s="132"/>
      <c r="BH4" s="132"/>
      <c r="BI4" s="133"/>
    </row>
    <row r="5" spans="1:62" s="1" customFormat="1" ht="6.75" customHeight="1" x14ac:dyDescent="0.2"/>
    <row r="6" spans="1:62" s="2" customFormat="1" ht="13.5" customHeight="1" x14ac:dyDescent="0.2">
      <c r="B6" s="149" t="s">
        <v>18</v>
      </c>
      <c r="C6" s="129"/>
      <c r="D6" s="129"/>
      <c r="E6" s="130"/>
      <c r="F6" s="146" t="e">
        <f>#REF!</f>
        <v>#REF!</v>
      </c>
      <c r="G6" s="129"/>
      <c r="H6" s="129"/>
      <c r="I6" s="129"/>
      <c r="J6" s="129"/>
      <c r="K6" s="129"/>
      <c r="L6" s="129"/>
      <c r="M6" s="129"/>
      <c r="N6" s="129"/>
      <c r="O6" s="129"/>
      <c r="P6" s="129"/>
      <c r="Q6" s="129"/>
      <c r="R6" s="129"/>
      <c r="S6" s="129"/>
      <c r="T6" s="130"/>
      <c r="U6" s="143" t="s">
        <v>19</v>
      </c>
      <c r="V6" s="129"/>
      <c r="W6" s="129"/>
      <c r="X6" s="130"/>
      <c r="Y6" s="139" t="e">
        <f>IF(#REF!="",#REF!,#REF!&amp;"　("&amp;#REF!&amp;")")</f>
        <v>#REF!</v>
      </c>
      <c r="Z6" s="129"/>
      <c r="AA6" s="129"/>
      <c r="AB6" s="129"/>
      <c r="AC6" s="129"/>
      <c r="AD6" s="129"/>
      <c r="AE6" s="129"/>
      <c r="AF6" s="129"/>
      <c r="AG6" s="129"/>
      <c r="AH6" s="130"/>
      <c r="AI6" s="140" t="s">
        <v>20</v>
      </c>
      <c r="AJ6" s="129"/>
      <c r="AK6" s="130"/>
      <c r="AL6" s="139" t="e">
        <f>IF(#REF!="－",#REF!,IF(#REF!="－",#REF!&amp;"　"&amp;#REF!,#REF!&amp;"　"&amp;#REF!&amp;#REF!))</f>
        <v>#REF!</v>
      </c>
      <c r="AM6" s="129"/>
      <c r="AN6" s="129"/>
      <c r="AO6" s="129"/>
      <c r="AP6" s="129"/>
      <c r="AQ6" s="129"/>
      <c r="AR6" s="129"/>
      <c r="AS6" s="129"/>
      <c r="AT6" s="129"/>
      <c r="AU6" s="129"/>
      <c r="AV6" s="130"/>
      <c r="AW6" s="140" t="s">
        <v>21</v>
      </c>
      <c r="AX6" s="129"/>
      <c r="AY6" s="129"/>
      <c r="AZ6" s="129"/>
      <c r="BA6" s="129"/>
      <c r="BB6" s="130"/>
      <c r="BC6" s="143" t="e">
        <f>#REF!</f>
        <v>#REF!</v>
      </c>
      <c r="BD6" s="129"/>
      <c r="BE6" s="129"/>
      <c r="BF6" s="129"/>
      <c r="BG6" s="129"/>
      <c r="BH6" s="129"/>
      <c r="BI6" s="130"/>
    </row>
    <row r="7" spans="1:62" s="2" customFormat="1" ht="13.5" customHeight="1" x14ac:dyDescent="0.2">
      <c r="B7" s="148" t="s">
        <v>22</v>
      </c>
      <c r="C7" s="132"/>
      <c r="D7" s="132"/>
      <c r="E7" s="133"/>
      <c r="F7" s="147" t="e">
        <f>#REF!</f>
        <v>#REF!</v>
      </c>
      <c r="G7" s="132"/>
      <c r="H7" s="132"/>
      <c r="I7" s="132"/>
      <c r="J7" s="132"/>
      <c r="K7" s="132"/>
      <c r="L7" s="132"/>
      <c r="M7" s="132"/>
      <c r="N7" s="132"/>
      <c r="O7" s="132"/>
      <c r="P7" s="132"/>
      <c r="Q7" s="132"/>
      <c r="R7" s="132"/>
      <c r="S7" s="132"/>
      <c r="T7" s="133"/>
      <c r="U7" s="131"/>
      <c r="V7" s="132"/>
      <c r="W7" s="132"/>
      <c r="X7" s="133"/>
      <c r="Y7" s="131"/>
      <c r="Z7" s="132"/>
      <c r="AA7" s="132"/>
      <c r="AB7" s="132"/>
      <c r="AC7" s="132"/>
      <c r="AD7" s="132"/>
      <c r="AE7" s="132"/>
      <c r="AF7" s="132"/>
      <c r="AG7" s="132"/>
      <c r="AH7" s="133"/>
      <c r="AI7" s="131"/>
      <c r="AJ7" s="132"/>
      <c r="AK7" s="133"/>
      <c r="AL7" s="131"/>
      <c r="AM7" s="132"/>
      <c r="AN7" s="132"/>
      <c r="AO7" s="132"/>
      <c r="AP7" s="132"/>
      <c r="AQ7" s="132"/>
      <c r="AR7" s="132"/>
      <c r="AS7" s="132"/>
      <c r="AT7" s="132"/>
      <c r="AU7" s="132"/>
      <c r="AV7" s="133"/>
      <c r="AW7" s="131"/>
      <c r="AX7" s="132"/>
      <c r="AY7" s="132"/>
      <c r="AZ7" s="132"/>
      <c r="BA7" s="132"/>
      <c r="BB7" s="133"/>
      <c r="BC7" s="131"/>
      <c r="BD7" s="132"/>
      <c r="BE7" s="132"/>
      <c r="BF7" s="132"/>
      <c r="BG7" s="132"/>
      <c r="BH7" s="132"/>
      <c r="BI7" s="133"/>
    </row>
    <row r="8" spans="1:62" s="2" customFormat="1" ht="6.75" customHeight="1" x14ac:dyDescent="0.2"/>
    <row r="9" spans="1:62" s="2" customFormat="1" ht="171" customHeight="1" x14ac:dyDescent="0.2">
      <c r="B9" s="144" t="s">
        <v>23</v>
      </c>
      <c r="C9" s="137"/>
      <c r="D9" s="145"/>
      <c r="E9" s="136"/>
      <c r="F9" s="136"/>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c r="AG9" s="136"/>
      <c r="AH9" s="136"/>
      <c r="AI9" s="136"/>
      <c r="AJ9" s="136"/>
      <c r="AK9" s="136"/>
      <c r="AL9" s="136"/>
      <c r="AM9" s="136"/>
      <c r="AN9" s="136"/>
      <c r="AO9" s="136"/>
      <c r="AP9" s="136"/>
      <c r="AQ9" s="136"/>
      <c r="AR9" s="136"/>
      <c r="AS9" s="136"/>
      <c r="AT9" s="136"/>
      <c r="AU9" s="136"/>
      <c r="AV9" s="136"/>
      <c r="AW9" s="136"/>
      <c r="AX9" s="136"/>
      <c r="AY9" s="136"/>
      <c r="AZ9" s="136"/>
      <c r="BA9" s="136"/>
      <c r="BB9" s="136"/>
      <c r="BC9" s="136"/>
      <c r="BD9" s="136"/>
      <c r="BE9" s="136"/>
      <c r="BF9" s="136"/>
      <c r="BG9" s="136"/>
      <c r="BH9" s="136"/>
      <c r="BI9" s="137"/>
    </row>
    <row r="10" spans="1:62" s="2" customFormat="1" ht="300" customHeight="1" x14ac:dyDescent="0.2">
      <c r="B10" s="144" t="s">
        <v>24</v>
      </c>
      <c r="C10" s="137"/>
      <c r="D10" s="145"/>
      <c r="E10" s="136"/>
      <c r="F10" s="136"/>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c r="AG10" s="136"/>
      <c r="AH10" s="136"/>
      <c r="AI10" s="136"/>
      <c r="AJ10" s="136"/>
      <c r="AK10" s="136"/>
      <c r="AL10" s="136"/>
      <c r="AM10" s="136"/>
      <c r="AN10" s="136"/>
      <c r="AO10" s="136"/>
      <c r="AP10" s="136"/>
      <c r="AQ10" s="136"/>
      <c r="AR10" s="136"/>
      <c r="AS10" s="136"/>
      <c r="AT10" s="136"/>
      <c r="AU10" s="136"/>
      <c r="AV10" s="136"/>
      <c r="AW10" s="136"/>
      <c r="AX10" s="136"/>
      <c r="AY10" s="136"/>
      <c r="AZ10" s="136"/>
      <c r="BA10" s="136"/>
      <c r="BB10" s="136"/>
      <c r="BC10" s="136"/>
      <c r="BD10" s="136"/>
      <c r="BE10" s="136"/>
      <c r="BF10" s="136"/>
      <c r="BG10" s="136"/>
      <c r="BH10" s="136"/>
      <c r="BI10" s="137"/>
    </row>
    <row r="11" spans="1:62" s="2" customFormat="1" ht="30.9" customHeight="1" x14ac:dyDescent="0.2">
      <c r="A11" s="2" t="s">
        <v>25</v>
      </c>
      <c r="B11" s="1"/>
      <c r="C11" s="1"/>
      <c r="D11" s="142" t="s">
        <v>26</v>
      </c>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00"/>
    </row>
  </sheetData>
  <mergeCells count="30">
    <mergeCell ref="D11:BI11"/>
    <mergeCell ref="U6:X7"/>
    <mergeCell ref="B10:C10"/>
    <mergeCell ref="AW6:BB7"/>
    <mergeCell ref="AL6:AV7"/>
    <mergeCell ref="B9:C9"/>
    <mergeCell ref="D10:BI10"/>
    <mergeCell ref="BC6:BI7"/>
    <mergeCell ref="F6:T6"/>
    <mergeCell ref="F7:T7"/>
    <mergeCell ref="D9:BI9"/>
    <mergeCell ref="B7:E7"/>
    <mergeCell ref="B6:E6"/>
    <mergeCell ref="BC3:BI4"/>
    <mergeCell ref="AI4:AJ4"/>
    <mergeCell ref="Y6:AH7"/>
    <mergeCell ref="AI6:AK7"/>
    <mergeCell ref="AS3:AT3"/>
    <mergeCell ref="AI3:AJ3"/>
    <mergeCell ref="AZ3:BB4"/>
    <mergeCell ref="AU3:AY3"/>
    <mergeCell ref="Z3:AD4"/>
    <mergeCell ref="U3:Y4"/>
    <mergeCell ref="AU4:AY4"/>
    <mergeCell ref="B3:T4"/>
    <mergeCell ref="AF3:AH4"/>
    <mergeCell ref="AK4:AO4"/>
    <mergeCell ref="AS4:AT4"/>
    <mergeCell ref="AP3:AR4"/>
    <mergeCell ref="AK3:AO3"/>
  </mergeCells>
  <phoneticPr fontId="17"/>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FFFF00"/>
  </sheetPr>
  <dimension ref="A20:BN40"/>
  <sheetViews>
    <sheetView topLeftCell="A20" workbookViewId="0">
      <selection activeCell="B1" sqref="B1"/>
    </sheetView>
  </sheetViews>
  <sheetFormatPr defaultColWidth="2.21875" defaultRowHeight="13.2" x14ac:dyDescent="0.2"/>
  <cols>
    <col min="1" max="1" width="1.109375" style="127" customWidth="1"/>
    <col min="6" max="6" width="0.6640625" style="127" customWidth="1"/>
    <col min="7" max="7" width="1.88671875" style="127" customWidth="1"/>
    <col min="26" max="26" width="0.6640625" style="127" customWidth="1"/>
    <col min="27" max="27" width="1.88671875" style="127" customWidth="1"/>
    <col min="46" max="46" width="0.6640625" style="127" customWidth="1"/>
    <col min="47" max="47" width="1.88671875" style="127" customWidth="1"/>
    <col min="64" max="64" width="1.109375" style="127" customWidth="1"/>
    <col min="66" max="66" width="16.6640625" style="127" bestFit="1" customWidth="1"/>
  </cols>
  <sheetData>
    <row r="20" spans="1:66" x14ac:dyDescent="0.2">
      <c r="B20" s="123"/>
    </row>
    <row r="21" spans="1:66" s="24" customFormat="1" ht="3.75" customHeight="1" x14ac:dyDescent="0.2"/>
    <row r="22" spans="1:66" s="1" customFormat="1" ht="14.1" customHeight="1" x14ac:dyDescent="0.2">
      <c r="A22" s="24"/>
      <c r="B22" s="158" t="s">
        <v>27</v>
      </c>
      <c r="C22" s="129"/>
      <c r="D22" s="129"/>
      <c r="E22" s="129"/>
      <c r="F22" s="129"/>
      <c r="G22" s="129"/>
      <c r="H22" s="129"/>
      <c r="I22" s="129"/>
      <c r="J22" s="129"/>
      <c r="K22" s="129"/>
      <c r="L22" s="129"/>
      <c r="M22" s="129"/>
      <c r="N22" s="129"/>
      <c r="O22" s="129"/>
      <c r="P22" s="129"/>
      <c r="Q22" s="129"/>
      <c r="R22" s="129"/>
      <c r="S22" s="129"/>
      <c r="T22" s="129"/>
      <c r="U22" s="130"/>
      <c r="V22" s="134" t="s">
        <v>12</v>
      </c>
      <c r="W22" s="129"/>
      <c r="X22" s="129"/>
      <c r="Y22" s="129"/>
      <c r="Z22" s="129"/>
      <c r="AA22" s="130"/>
      <c r="AB22" s="154">
        <f ca="1">INDIRECT(ADDRESS(ROW()-20,COLUMN()))</f>
        <v>0</v>
      </c>
      <c r="AC22" s="129"/>
      <c r="AD22" s="129"/>
      <c r="AE22" s="129"/>
      <c r="AF22" s="130"/>
      <c r="AG22" s="24"/>
      <c r="AH22" s="134" t="s">
        <v>13</v>
      </c>
      <c r="AI22" s="129"/>
      <c r="AJ22" s="130"/>
      <c r="AK22" s="134" t="s">
        <v>14</v>
      </c>
      <c r="AL22" s="137"/>
      <c r="AM22" s="135" t="e">
        <f>CONCATENATE(#REF!,#REF!,#REF!,#REF!,ROUND(#REF!,0),#REF!)</f>
        <v>#REF!</v>
      </c>
      <c r="AN22" s="136"/>
      <c r="AO22" s="136"/>
      <c r="AP22" s="136"/>
      <c r="AQ22" s="137"/>
      <c r="AR22" s="134" t="s">
        <v>15</v>
      </c>
      <c r="AS22" s="129"/>
      <c r="AT22" s="129"/>
      <c r="AU22" s="130"/>
      <c r="AV22" s="134" t="s">
        <v>14</v>
      </c>
      <c r="AW22" s="137"/>
      <c r="AX22" s="135" t="e">
        <f>CONCATENATE(#REF!,#REF!,#REF!,#REF!,ROUND(#REF!,0),#REF!)</f>
        <v>#REF!</v>
      </c>
      <c r="AY22" s="136"/>
      <c r="AZ22" s="136"/>
      <c r="BA22" s="136"/>
      <c r="BB22" s="137"/>
      <c r="BC22" s="134" t="s">
        <v>16</v>
      </c>
      <c r="BD22" s="129"/>
      <c r="BE22" s="130"/>
      <c r="BF22" s="138" t="e">
        <f>#REF!</f>
        <v>#REF!</v>
      </c>
      <c r="BG22" s="129"/>
      <c r="BH22" s="129"/>
      <c r="BI22" s="129"/>
      <c r="BJ22" s="129"/>
      <c r="BK22" s="130"/>
      <c r="BL22" s="24"/>
    </row>
    <row r="23" spans="1:66" s="1" customFormat="1" ht="14.1" customHeight="1" x14ac:dyDescent="0.2">
      <c r="A23" s="24"/>
      <c r="B23" s="131"/>
      <c r="C23" s="132"/>
      <c r="D23" s="132"/>
      <c r="E23" s="132"/>
      <c r="F23" s="132"/>
      <c r="G23" s="132"/>
      <c r="H23" s="132"/>
      <c r="I23" s="132"/>
      <c r="J23" s="132"/>
      <c r="K23" s="132"/>
      <c r="L23" s="132"/>
      <c r="M23" s="132"/>
      <c r="N23" s="132"/>
      <c r="O23" s="132"/>
      <c r="P23" s="132"/>
      <c r="Q23" s="132"/>
      <c r="R23" s="132"/>
      <c r="S23" s="132"/>
      <c r="T23" s="132"/>
      <c r="U23" s="133"/>
      <c r="V23" s="131"/>
      <c r="W23" s="132"/>
      <c r="X23" s="132"/>
      <c r="Y23" s="132"/>
      <c r="Z23" s="132"/>
      <c r="AA23" s="133"/>
      <c r="AB23" s="131"/>
      <c r="AC23" s="132"/>
      <c r="AD23" s="132"/>
      <c r="AE23" s="132"/>
      <c r="AF23" s="133"/>
      <c r="AG23" s="24"/>
      <c r="AH23" s="131"/>
      <c r="AI23" s="132"/>
      <c r="AJ23" s="133"/>
      <c r="AK23" s="134" t="s">
        <v>17</v>
      </c>
      <c r="AL23" s="137"/>
      <c r="AM23" s="135" t="e">
        <f>CONCATENATE(#REF!,#REF!,#REF!,#REF!,ROUND(#REF!,0),#REF!)</f>
        <v>#REF!</v>
      </c>
      <c r="AN23" s="136"/>
      <c r="AO23" s="136"/>
      <c r="AP23" s="136"/>
      <c r="AQ23" s="137"/>
      <c r="AR23" s="131"/>
      <c r="AS23" s="132"/>
      <c r="AT23" s="132"/>
      <c r="AU23" s="133"/>
      <c r="AV23" s="134" t="s">
        <v>17</v>
      </c>
      <c r="AW23" s="137"/>
      <c r="AX23" s="135" t="e">
        <f>CONCATENATE(#REF!,#REF!,#REF!,#REF!,ROUND(#REF!,0),#REF!)</f>
        <v>#REF!</v>
      </c>
      <c r="AY23" s="136"/>
      <c r="AZ23" s="136"/>
      <c r="BA23" s="136"/>
      <c r="BB23" s="137"/>
      <c r="BC23" s="131"/>
      <c r="BD23" s="132"/>
      <c r="BE23" s="133"/>
      <c r="BF23" s="131"/>
      <c r="BG23" s="132"/>
      <c r="BH23" s="132"/>
      <c r="BI23" s="132"/>
      <c r="BJ23" s="132"/>
      <c r="BK23" s="133"/>
      <c r="BL23" s="24"/>
    </row>
    <row r="24" spans="1:66" s="1" customFormat="1" ht="6.75" customHeight="1" x14ac:dyDescent="0.2">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row>
    <row r="25" spans="1:66" s="2" customFormat="1" ht="13.5" customHeight="1" x14ac:dyDescent="0.2">
      <c r="A25" s="25"/>
      <c r="B25" s="160" t="s">
        <v>18</v>
      </c>
      <c r="C25" s="129"/>
      <c r="D25" s="129"/>
      <c r="E25" s="130"/>
      <c r="F25" s="165" t="e">
        <f>#REF!</f>
        <v>#REF!</v>
      </c>
      <c r="G25" s="129"/>
      <c r="H25" s="129"/>
      <c r="I25" s="129"/>
      <c r="J25" s="129"/>
      <c r="K25" s="129"/>
      <c r="L25" s="129"/>
      <c r="M25" s="129"/>
      <c r="N25" s="129"/>
      <c r="O25" s="129"/>
      <c r="P25" s="129"/>
      <c r="Q25" s="129"/>
      <c r="R25" s="129"/>
      <c r="S25" s="129"/>
      <c r="T25" s="129"/>
      <c r="U25" s="130"/>
      <c r="V25" s="143" t="s">
        <v>19</v>
      </c>
      <c r="W25" s="129"/>
      <c r="X25" s="129"/>
      <c r="Y25" s="130"/>
      <c r="Z25" s="139" t="e">
        <f>IF(#REF!="",#REF!,#REF!&amp;"　("&amp;#REF!&amp;")")</f>
        <v>#REF!</v>
      </c>
      <c r="AA25" s="129"/>
      <c r="AB25" s="129"/>
      <c r="AC25" s="129"/>
      <c r="AD25" s="129"/>
      <c r="AE25" s="129"/>
      <c r="AF25" s="129"/>
      <c r="AG25" s="129"/>
      <c r="AH25" s="129"/>
      <c r="AI25" s="129"/>
      <c r="AJ25" s="130"/>
      <c r="AK25" s="140" t="s">
        <v>20</v>
      </c>
      <c r="AL25" s="129"/>
      <c r="AM25" s="130"/>
      <c r="AN25" s="139" t="e">
        <f>IF(#REF!="－",#REF!,IF(#REF!="－",#REF!&amp;"　"&amp;#REF!,#REF!&amp;"　"&amp;#REF!&amp;#REF!))</f>
        <v>#REF!</v>
      </c>
      <c r="AO25" s="129"/>
      <c r="AP25" s="129"/>
      <c r="AQ25" s="129"/>
      <c r="AR25" s="129"/>
      <c r="AS25" s="129"/>
      <c r="AT25" s="129"/>
      <c r="AU25" s="129"/>
      <c r="AV25" s="129"/>
      <c r="AW25" s="129"/>
      <c r="AX25" s="129"/>
      <c r="AY25" s="130"/>
      <c r="AZ25" s="140" t="s">
        <v>21</v>
      </c>
      <c r="BA25" s="129"/>
      <c r="BB25" s="129"/>
      <c r="BC25" s="129"/>
      <c r="BD25" s="129"/>
      <c r="BE25" s="130"/>
      <c r="BF25" s="143" t="e">
        <f>#REF!</f>
        <v>#REF!</v>
      </c>
      <c r="BG25" s="129"/>
      <c r="BH25" s="129"/>
      <c r="BI25" s="129"/>
      <c r="BJ25" s="129"/>
      <c r="BK25" s="130"/>
      <c r="BL25" s="25"/>
    </row>
    <row r="26" spans="1:66" s="2" customFormat="1" ht="13.5" customHeight="1" x14ac:dyDescent="0.2">
      <c r="A26" s="25"/>
      <c r="B26" s="159" t="s">
        <v>22</v>
      </c>
      <c r="C26" s="132"/>
      <c r="D26" s="132"/>
      <c r="E26" s="133"/>
      <c r="F26" s="164" t="e">
        <f>#REF!</f>
        <v>#REF!</v>
      </c>
      <c r="G26" s="132"/>
      <c r="H26" s="132"/>
      <c r="I26" s="132"/>
      <c r="J26" s="132"/>
      <c r="K26" s="132"/>
      <c r="L26" s="132"/>
      <c r="M26" s="132"/>
      <c r="N26" s="132"/>
      <c r="O26" s="132"/>
      <c r="P26" s="132"/>
      <c r="Q26" s="132"/>
      <c r="R26" s="132"/>
      <c r="S26" s="132"/>
      <c r="T26" s="132"/>
      <c r="U26" s="133"/>
      <c r="V26" s="131"/>
      <c r="W26" s="132"/>
      <c r="X26" s="132"/>
      <c r="Y26" s="133"/>
      <c r="Z26" s="131"/>
      <c r="AA26" s="132"/>
      <c r="AB26" s="132"/>
      <c r="AC26" s="132"/>
      <c r="AD26" s="132"/>
      <c r="AE26" s="132"/>
      <c r="AF26" s="132"/>
      <c r="AG26" s="132"/>
      <c r="AH26" s="132"/>
      <c r="AI26" s="132"/>
      <c r="AJ26" s="133"/>
      <c r="AK26" s="131"/>
      <c r="AL26" s="132"/>
      <c r="AM26" s="133"/>
      <c r="AN26" s="131"/>
      <c r="AO26" s="132"/>
      <c r="AP26" s="132"/>
      <c r="AQ26" s="132"/>
      <c r="AR26" s="132"/>
      <c r="AS26" s="132"/>
      <c r="AT26" s="132"/>
      <c r="AU26" s="132"/>
      <c r="AV26" s="132"/>
      <c r="AW26" s="132"/>
      <c r="AX26" s="132"/>
      <c r="AY26" s="133"/>
      <c r="AZ26" s="131"/>
      <c r="BA26" s="132"/>
      <c r="BB26" s="132"/>
      <c r="BC26" s="132"/>
      <c r="BD26" s="132"/>
      <c r="BE26" s="133"/>
      <c r="BF26" s="131"/>
      <c r="BG26" s="132"/>
      <c r="BH26" s="132"/>
      <c r="BI26" s="132"/>
      <c r="BJ26" s="132"/>
      <c r="BK26" s="133"/>
      <c r="BL26" s="25"/>
    </row>
    <row r="27" spans="1:66" s="1" customFormat="1" ht="6.75" customHeight="1" x14ac:dyDescent="0.2">
      <c r="A27" s="26"/>
      <c r="B27" s="26"/>
      <c r="C27" s="26"/>
      <c r="D27" s="26"/>
      <c r="E27" s="26"/>
      <c r="F27" s="26"/>
      <c r="G27" s="26"/>
      <c r="H27" s="26"/>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4"/>
    </row>
    <row r="28" spans="1:66" s="1" customFormat="1" ht="20.25" customHeight="1" x14ac:dyDescent="0.2">
      <c r="A28" s="26"/>
      <c r="B28" s="161" t="s">
        <v>28</v>
      </c>
      <c r="C28" s="130"/>
      <c r="D28" s="134" t="s">
        <v>29</v>
      </c>
      <c r="E28" s="136"/>
      <c r="F28" s="136"/>
      <c r="G28" s="136"/>
      <c r="H28" s="137"/>
      <c r="I28" s="134">
        <f>MAX(I8,AC8,AW8,I14,AC14,AW14)+1</f>
        <v>1</v>
      </c>
      <c r="J28" s="136"/>
      <c r="K28" s="136"/>
      <c r="L28" s="136"/>
      <c r="M28" s="136"/>
      <c r="N28" s="137"/>
      <c r="O28" s="157" t="s">
        <v>30</v>
      </c>
      <c r="P28" s="136"/>
      <c r="Q28" s="136"/>
      <c r="R28" s="137"/>
      <c r="S28" s="151" t="e">
        <f>IF(I28="","",#REF!)</f>
        <v>#REF!</v>
      </c>
      <c r="T28" s="136"/>
      <c r="U28" s="136"/>
      <c r="V28" s="136"/>
      <c r="W28" s="137"/>
      <c r="X28" s="134" t="s">
        <v>29</v>
      </c>
      <c r="Y28" s="136"/>
      <c r="Z28" s="136"/>
      <c r="AA28" s="136"/>
      <c r="AB28" s="137"/>
      <c r="AC28" s="134">
        <f>MAX(I28)+1</f>
        <v>2</v>
      </c>
      <c r="AD28" s="136"/>
      <c r="AE28" s="136"/>
      <c r="AF28" s="136"/>
      <c r="AG28" s="136"/>
      <c r="AH28" s="137"/>
      <c r="AI28" s="157" t="s">
        <v>30</v>
      </c>
      <c r="AJ28" s="136"/>
      <c r="AK28" s="136"/>
      <c r="AL28" s="137"/>
      <c r="AM28" s="151" t="e">
        <f>IF(AC28="","",#REF!)</f>
        <v>#REF!</v>
      </c>
      <c r="AN28" s="136"/>
      <c r="AO28" s="136"/>
      <c r="AP28" s="136"/>
      <c r="AQ28" s="137"/>
      <c r="AR28" s="134" t="s">
        <v>29</v>
      </c>
      <c r="AS28" s="136"/>
      <c r="AT28" s="136"/>
      <c r="AU28" s="136"/>
      <c r="AV28" s="137"/>
      <c r="AW28" s="134">
        <f>IF(AC28="","",MAX(I28,AC28)+1)</f>
        <v>3</v>
      </c>
      <c r="AX28" s="136"/>
      <c r="AY28" s="136"/>
      <c r="AZ28" s="136"/>
      <c r="BA28" s="136"/>
      <c r="BB28" s="137"/>
      <c r="BC28" s="157" t="s">
        <v>30</v>
      </c>
      <c r="BD28" s="136"/>
      <c r="BE28" s="136"/>
      <c r="BF28" s="137"/>
      <c r="BG28" s="151" t="e">
        <f>IF(AW28="","",#REF!)</f>
        <v>#REF!</v>
      </c>
      <c r="BH28" s="136"/>
      <c r="BI28" s="136"/>
      <c r="BJ28" s="136"/>
      <c r="BK28" s="137"/>
      <c r="BL28" s="24"/>
      <c r="BN28" s="108" t="s">
        <v>31</v>
      </c>
    </row>
    <row r="29" spans="1:66" s="1" customFormat="1" ht="20.25" customHeight="1" x14ac:dyDescent="0.2">
      <c r="A29" s="26"/>
      <c r="B29" s="162"/>
      <c r="C29" s="163"/>
      <c r="D29" s="150" t="s">
        <v>32</v>
      </c>
      <c r="E29" s="136"/>
      <c r="F29" s="136"/>
      <c r="G29" s="136"/>
      <c r="H29" s="137"/>
      <c r="I29" s="153">
        <f ca="1">IF(I28="","",AB22)</f>
        <v>0</v>
      </c>
      <c r="J29" s="136"/>
      <c r="K29" s="136"/>
      <c r="L29" s="136"/>
      <c r="M29" s="136"/>
      <c r="N29" s="136"/>
      <c r="O29" s="136"/>
      <c r="P29" s="136"/>
      <c r="Q29" s="136"/>
      <c r="R29" s="136"/>
      <c r="S29" s="136"/>
      <c r="T29" s="136"/>
      <c r="U29" s="136"/>
      <c r="V29" s="136"/>
      <c r="W29" s="137"/>
      <c r="X29" s="150" t="s">
        <v>32</v>
      </c>
      <c r="Y29" s="136"/>
      <c r="Z29" s="136"/>
      <c r="AA29" s="136"/>
      <c r="AB29" s="137"/>
      <c r="AC29" s="153">
        <f ca="1">IF(AC28="","",AB22)</f>
        <v>0</v>
      </c>
      <c r="AD29" s="136"/>
      <c r="AE29" s="136"/>
      <c r="AF29" s="136"/>
      <c r="AG29" s="136"/>
      <c r="AH29" s="136"/>
      <c r="AI29" s="136"/>
      <c r="AJ29" s="136"/>
      <c r="AK29" s="136"/>
      <c r="AL29" s="136"/>
      <c r="AM29" s="136"/>
      <c r="AN29" s="136"/>
      <c r="AO29" s="136"/>
      <c r="AP29" s="136"/>
      <c r="AQ29" s="137"/>
      <c r="AR29" s="150" t="s">
        <v>32</v>
      </c>
      <c r="AS29" s="136"/>
      <c r="AT29" s="136"/>
      <c r="AU29" s="136"/>
      <c r="AV29" s="137"/>
      <c r="AW29" s="153">
        <f ca="1">IF(AW28="","",AB22)</f>
        <v>0</v>
      </c>
      <c r="AX29" s="136"/>
      <c r="AY29" s="136"/>
      <c r="AZ29" s="136"/>
      <c r="BA29" s="136"/>
      <c r="BB29" s="136"/>
      <c r="BC29" s="136"/>
      <c r="BD29" s="136"/>
      <c r="BE29" s="136"/>
      <c r="BF29" s="136"/>
      <c r="BG29" s="136"/>
      <c r="BH29" s="136"/>
      <c r="BI29" s="136"/>
      <c r="BJ29" s="136"/>
      <c r="BK29" s="137"/>
      <c r="BL29" s="24"/>
      <c r="BN29" s="109" t="s">
        <v>33</v>
      </c>
    </row>
    <row r="30" spans="1:66" s="1" customFormat="1" ht="41.25" customHeight="1" x14ac:dyDescent="0.2">
      <c r="A30" s="26"/>
      <c r="B30" s="162"/>
      <c r="C30" s="163"/>
      <c r="D30" s="150" t="s">
        <v>34</v>
      </c>
      <c r="E30" s="136"/>
      <c r="F30" s="136"/>
      <c r="G30" s="136"/>
      <c r="H30" s="137"/>
      <c r="I30" s="152"/>
      <c r="J30" s="136"/>
      <c r="K30" s="136"/>
      <c r="L30" s="136"/>
      <c r="M30" s="136"/>
      <c r="N30" s="136"/>
      <c r="O30" s="136"/>
      <c r="P30" s="136"/>
      <c r="Q30" s="136"/>
      <c r="R30" s="136"/>
      <c r="S30" s="136"/>
      <c r="T30" s="136"/>
      <c r="U30" s="136"/>
      <c r="V30" s="136"/>
      <c r="W30" s="137"/>
      <c r="X30" s="150" t="s">
        <v>34</v>
      </c>
      <c r="Y30" s="136"/>
      <c r="Z30" s="136"/>
      <c r="AA30" s="136"/>
      <c r="AB30" s="137"/>
      <c r="AC30" s="152"/>
      <c r="AD30" s="136"/>
      <c r="AE30" s="136"/>
      <c r="AF30" s="136"/>
      <c r="AG30" s="136"/>
      <c r="AH30" s="136"/>
      <c r="AI30" s="136"/>
      <c r="AJ30" s="136"/>
      <c r="AK30" s="136"/>
      <c r="AL30" s="136"/>
      <c r="AM30" s="136"/>
      <c r="AN30" s="136"/>
      <c r="AO30" s="136"/>
      <c r="AP30" s="136"/>
      <c r="AQ30" s="137"/>
      <c r="AR30" s="150" t="s">
        <v>34</v>
      </c>
      <c r="AS30" s="136"/>
      <c r="AT30" s="136"/>
      <c r="AU30" s="136"/>
      <c r="AV30" s="137"/>
      <c r="AW30" s="152"/>
      <c r="AX30" s="136"/>
      <c r="AY30" s="136"/>
      <c r="AZ30" s="136"/>
      <c r="BA30" s="136"/>
      <c r="BB30" s="136"/>
      <c r="BC30" s="136"/>
      <c r="BD30" s="136"/>
      <c r="BE30" s="136"/>
      <c r="BF30" s="136"/>
      <c r="BG30" s="136"/>
      <c r="BH30" s="136"/>
      <c r="BI30" s="136"/>
      <c r="BJ30" s="136"/>
      <c r="BK30" s="137"/>
      <c r="BL30" s="24"/>
    </row>
    <row r="31" spans="1:66" s="24" customFormat="1" ht="9" customHeight="1" x14ac:dyDescent="0.2">
      <c r="B31" s="162"/>
      <c r="C31" s="163"/>
      <c r="D31" s="37"/>
      <c r="E31" s="38"/>
      <c r="F31" s="38"/>
      <c r="G31" s="38"/>
      <c r="H31" s="38"/>
      <c r="I31" s="38"/>
      <c r="J31" s="38"/>
      <c r="K31" s="38"/>
      <c r="L31" s="38"/>
      <c r="M31" s="38"/>
      <c r="N31" s="38"/>
      <c r="O31" s="38"/>
      <c r="P31" s="38"/>
      <c r="Q31" s="38"/>
      <c r="R31" s="38"/>
      <c r="S31" s="38"/>
      <c r="T31" s="38"/>
      <c r="U31" s="38"/>
      <c r="V31" s="38"/>
      <c r="W31" s="39"/>
      <c r="X31" s="37"/>
      <c r="Y31" s="38"/>
      <c r="Z31" s="38"/>
      <c r="AA31" s="38"/>
      <c r="AB31" s="38"/>
      <c r="AC31" s="38"/>
      <c r="AD31" s="38"/>
      <c r="AE31" s="38"/>
      <c r="AF31" s="38"/>
      <c r="AG31" s="38"/>
      <c r="AH31" s="38"/>
      <c r="AI31" s="38"/>
      <c r="AJ31" s="38"/>
      <c r="AK31" s="38"/>
      <c r="AL31" s="38"/>
      <c r="AM31" s="38"/>
      <c r="AN31" s="38"/>
      <c r="AO31" s="38"/>
      <c r="AP31" s="38"/>
      <c r="AQ31" s="39"/>
      <c r="AR31" s="37"/>
      <c r="AS31" s="38"/>
      <c r="AT31" s="38"/>
      <c r="AU31" s="38"/>
      <c r="AV31" s="38"/>
      <c r="AW31" s="38"/>
      <c r="AX31" s="38"/>
      <c r="AY31" s="38"/>
      <c r="AZ31" s="38"/>
      <c r="BA31" s="38"/>
      <c r="BB31" s="38"/>
      <c r="BC31" s="38"/>
      <c r="BD31" s="38"/>
      <c r="BE31" s="38"/>
      <c r="BF31" s="38"/>
      <c r="BG31" s="38"/>
      <c r="BH31" s="38"/>
      <c r="BI31" s="38"/>
      <c r="BJ31" s="38"/>
      <c r="BK31" s="39"/>
    </row>
    <row r="32" spans="1:66" s="1" customFormat="1" ht="142.5" customHeight="1" x14ac:dyDescent="0.2">
      <c r="A32" s="26"/>
      <c r="B32" s="162"/>
      <c r="C32" s="163"/>
      <c r="D32" s="43"/>
      <c r="E32" s="44"/>
      <c r="F32" s="44"/>
      <c r="G32" s="46" t="s">
        <v>35</v>
      </c>
      <c r="H32" s="44"/>
      <c r="I32" s="44"/>
      <c r="J32" s="44"/>
      <c r="K32" s="44"/>
      <c r="L32" s="155" t="str">
        <f>IF(I28="","余白","")</f>
        <v/>
      </c>
      <c r="M32" s="156"/>
      <c r="N32" s="156"/>
      <c r="O32" s="156"/>
      <c r="P32" s="156"/>
      <c r="Q32" s="44"/>
      <c r="R32" s="44"/>
      <c r="S32" s="44"/>
      <c r="T32" s="44"/>
      <c r="U32" s="44"/>
      <c r="V32" s="44"/>
      <c r="W32" s="45"/>
      <c r="X32" s="43"/>
      <c r="Y32" s="44"/>
      <c r="Z32" s="44"/>
      <c r="AA32" s="46" t="s">
        <v>35</v>
      </c>
      <c r="AB32" s="44"/>
      <c r="AC32" s="44"/>
      <c r="AD32" s="44"/>
      <c r="AE32" s="44"/>
      <c r="AF32" s="155" t="str">
        <f>IF(AC28="","余白","")</f>
        <v/>
      </c>
      <c r="AG32" s="156"/>
      <c r="AH32" s="156"/>
      <c r="AI32" s="156"/>
      <c r="AJ32" s="156"/>
      <c r="AK32" s="44"/>
      <c r="AL32" s="44"/>
      <c r="AM32" s="44"/>
      <c r="AN32" s="44"/>
      <c r="AO32" s="44"/>
      <c r="AP32" s="44"/>
      <c r="AQ32" s="45"/>
      <c r="AR32" s="43"/>
      <c r="AS32" s="44"/>
      <c r="AT32" s="44"/>
      <c r="AU32" s="46" t="s">
        <v>35</v>
      </c>
      <c r="AV32" s="44"/>
      <c r="AW32" s="44"/>
      <c r="AX32" s="44"/>
      <c r="AY32" s="44"/>
      <c r="AZ32" s="155" t="str">
        <f>IF(AW28="","余白","")</f>
        <v/>
      </c>
      <c r="BA32" s="156"/>
      <c r="BB32" s="156"/>
      <c r="BC32" s="156"/>
      <c r="BD32" s="156"/>
      <c r="BE32" s="44"/>
      <c r="BF32" s="44"/>
      <c r="BG32" s="44"/>
      <c r="BH32" s="44"/>
      <c r="BI32" s="44"/>
      <c r="BJ32" s="44"/>
      <c r="BK32" s="45"/>
      <c r="BL32" s="24"/>
      <c r="BN32" s="6"/>
    </row>
    <row r="33" spans="1:64" s="24" customFormat="1" ht="9" customHeight="1" x14ac:dyDescent="0.2">
      <c r="B33" s="162"/>
      <c r="C33" s="163"/>
      <c r="D33" s="40"/>
      <c r="E33" s="41"/>
      <c r="F33" s="41"/>
      <c r="G33" s="41"/>
      <c r="H33" s="41"/>
      <c r="I33" s="41"/>
      <c r="J33" s="41"/>
      <c r="K33" s="41"/>
      <c r="L33" s="41"/>
      <c r="M33" s="41"/>
      <c r="N33" s="41"/>
      <c r="O33" s="41"/>
      <c r="P33" s="41"/>
      <c r="Q33" s="41"/>
      <c r="R33" s="41"/>
      <c r="S33" s="41"/>
      <c r="T33" s="41"/>
      <c r="U33" s="41"/>
      <c r="V33" s="41"/>
      <c r="W33" s="42"/>
      <c r="X33" s="40"/>
      <c r="Y33" s="41"/>
      <c r="Z33" s="41"/>
      <c r="AA33" s="41"/>
      <c r="AB33" s="41"/>
      <c r="AC33" s="41"/>
      <c r="AD33" s="41"/>
      <c r="AE33" s="41"/>
      <c r="AF33" s="41"/>
      <c r="AG33" s="41"/>
      <c r="AH33" s="41"/>
      <c r="AI33" s="41"/>
      <c r="AJ33" s="41"/>
      <c r="AK33" s="41"/>
      <c r="AL33" s="41"/>
      <c r="AM33" s="41"/>
      <c r="AN33" s="41"/>
      <c r="AO33" s="41"/>
      <c r="AP33" s="41"/>
      <c r="AQ33" s="42"/>
      <c r="AR33" s="40"/>
      <c r="AS33" s="41"/>
      <c r="AT33" s="41"/>
      <c r="AU33" s="41"/>
      <c r="AV33" s="41"/>
      <c r="AW33" s="41"/>
      <c r="AX33" s="41"/>
      <c r="AY33" s="41"/>
      <c r="AZ33" s="41"/>
      <c r="BA33" s="41"/>
      <c r="BB33" s="41"/>
      <c r="BC33" s="41"/>
      <c r="BD33" s="41"/>
      <c r="BE33" s="41"/>
      <c r="BF33" s="41"/>
      <c r="BG33" s="41"/>
      <c r="BH33" s="41"/>
      <c r="BI33" s="41"/>
      <c r="BJ33" s="41"/>
      <c r="BK33" s="42"/>
    </row>
    <row r="34" spans="1:64" s="1" customFormat="1" ht="20.25" customHeight="1" x14ac:dyDescent="0.2">
      <c r="A34" s="26"/>
      <c r="B34" s="162"/>
      <c r="C34" s="163"/>
      <c r="D34" s="134" t="s">
        <v>29</v>
      </c>
      <c r="E34" s="136"/>
      <c r="F34" s="136"/>
      <c r="G34" s="136"/>
      <c r="H34" s="137"/>
      <c r="I34" s="134">
        <f>IF(AW28="","",MAX(I28,AC28,AW28)+1)</f>
        <v>4</v>
      </c>
      <c r="J34" s="136"/>
      <c r="K34" s="136"/>
      <c r="L34" s="136"/>
      <c r="M34" s="136"/>
      <c r="N34" s="137"/>
      <c r="O34" s="157" t="s">
        <v>30</v>
      </c>
      <c r="P34" s="136"/>
      <c r="Q34" s="136"/>
      <c r="R34" s="137"/>
      <c r="S34" s="151" t="e">
        <f>IF(I34="","",#REF!)</f>
        <v>#REF!</v>
      </c>
      <c r="T34" s="136"/>
      <c r="U34" s="136"/>
      <c r="V34" s="136"/>
      <c r="W34" s="137"/>
      <c r="X34" s="134" t="s">
        <v>29</v>
      </c>
      <c r="Y34" s="136"/>
      <c r="Z34" s="136"/>
      <c r="AA34" s="136"/>
      <c r="AB34" s="137"/>
      <c r="AC34" s="134">
        <f>IF(I34="","",MAX(I28,AC28,AW28,I34)+1)</f>
        <v>5</v>
      </c>
      <c r="AD34" s="136"/>
      <c r="AE34" s="136"/>
      <c r="AF34" s="136"/>
      <c r="AG34" s="136"/>
      <c r="AH34" s="137"/>
      <c r="AI34" s="157" t="s">
        <v>30</v>
      </c>
      <c r="AJ34" s="136"/>
      <c r="AK34" s="136"/>
      <c r="AL34" s="137"/>
      <c r="AM34" s="151" t="e">
        <f>IF(AC34="","",#REF!)</f>
        <v>#REF!</v>
      </c>
      <c r="AN34" s="136"/>
      <c r="AO34" s="136"/>
      <c r="AP34" s="136"/>
      <c r="AQ34" s="137"/>
      <c r="AR34" s="134" t="s">
        <v>29</v>
      </c>
      <c r="AS34" s="136"/>
      <c r="AT34" s="136"/>
      <c r="AU34" s="136"/>
      <c r="AV34" s="137"/>
      <c r="AW34" s="134">
        <f>IF(AC34="","",MAX(I28,AC28,AW28,I34,AC34)+1)</f>
        <v>6</v>
      </c>
      <c r="AX34" s="136"/>
      <c r="AY34" s="136"/>
      <c r="AZ34" s="136"/>
      <c r="BA34" s="136"/>
      <c r="BB34" s="137"/>
      <c r="BC34" s="157" t="s">
        <v>30</v>
      </c>
      <c r="BD34" s="136"/>
      <c r="BE34" s="136"/>
      <c r="BF34" s="137"/>
      <c r="BG34" s="151" t="e">
        <f>IF(AW34="","",#REF!)</f>
        <v>#REF!</v>
      </c>
      <c r="BH34" s="136"/>
      <c r="BI34" s="136"/>
      <c r="BJ34" s="136"/>
      <c r="BK34" s="137"/>
      <c r="BL34" s="24"/>
    </row>
    <row r="35" spans="1:64" s="1" customFormat="1" ht="20.25" customHeight="1" x14ac:dyDescent="0.2">
      <c r="A35" s="26"/>
      <c r="B35" s="162"/>
      <c r="C35" s="163"/>
      <c r="D35" s="150" t="s">
        <v>32</v>
      </c>
      <c r="E35" s="136"/>
      <c r="F35" s="136"/>
      <c r="G35" s="136"/>
      <c r="H35" s="137"/>
      <c r="I35" s="153">
        <f ca="1">IF(I34="","",AB22)</f>
        <v>0</v>
      </c>
      <c r="J35" s="136"/>
      <c r="K35" s="136"/>
      <c r="L35" s="136"/>
      <c r="M35" s="136"/>
      <c r="N35" s="136"/>
      <c r="O35" s="136"/>
      <c r="P35" s="136"/>
      <c r="Q35" s="136"/>
      <c r="R35" s="136"/>
      <c r="S35" s="136"/>
      <c r="T35" s="136"/>
      <c r="U35" s="136"/>
      <c r="V35" s="136"/>
      <c r="W35" s="137"/>
      <c r="X35" s="150" t="s">
        <v>32</v>
      </c>
      <c r="Y35" s="136"/>
      <c r="Z35" s="136"/>
      <c r="AA35" s="136"/>
      <c r="AB35" s="137"/>
      <c r="AC35" s="153">
        <f ca="1">IF(AC34="","",AB22)</f>
        <v>0</v>
      </c>
      <c r="AD35" s="136"/>
      <c r="AE35" s="136"/>
      <c r="AF35" s="136"/>
      <c r="AG35" s="136"/>
      <c r="AH35" s="136"/>
      <c r="AI35" s="136"/>
      <c r="AJ35" s="136"/>
      <c r="AK35" s="136"/>
      <c r="AL35" s="136"/>
      <c r="AM35" s="136"/>
      <c r="AN35" s="136"/>
      <c r="AO35" s="136"/>
      <c r="AP35" s="136"/>
      <c r="AQ35" s="137"/>
      <c r="AR35" s="150" t="s">
        <v>32</v>
      </c>
      <c r="AS35" s="136"/>
      <c r="AT35" s="136"/>
      <c r="AU35" s="136"/>
      <c r="AV35" s="137"/>
      <c r="AW35" s="153">
        <f ca="1">IF(AW34="","",AB22)</f>
        <v>0</v>
      </c>
      <c r="AX35" s="136"/>
      <c r="AY35" s="136"/>
      <c r="AZ35" s="136"/>
      <c r="BA35" s="136"/>
      <c r="BB35" s="136"/>
      <c r="BC35" s="136"/>
      <c r="BD35" s="136"/>
      <c r="BE35" s="136"/>
      <c r="BF35" s="136"/>
      <c r="BG35" s="136"/>
      <c r="BH35" s="136"/>
      <c r="BI35" s="136"/>
      <c r="BJ35" s="136"/>
      <c r="BK35" s="137"/>
      <c r="BL35" s="24"/>
    </row>
    <row r="36" spans="1:64" s="1" customFormat="1" ht="43.5" customHeight="1" x14ac:dyDescent="0.2">
      <c r="A36" s="26"/>
      <c r="B36" s="162"/>
      <c r="C36" s="163"/>
      <c r="D36" s="150" t="s">
        <v>34</v>
      </c>
      <c r="E36" s="136"/>
      <c r="F36" s="136"/>
      <c r="G36" s="136"/>
      <c r="H36" s="137"/>
      <c r="I36" s="152"/>
      <c r="J36" s="136"/>
      <c r="K36" s="136"/>
      <c r="L36" s="136"/>
      <c r="M36" s="136"/>
      <c r="N36" s="136"/>
      <c r="O36" s="136"/>
      <c r="P36" s="136"/>
      <c r="Q36" s="136"/>
      <c r="R36" s="136"/>
      <c r="S36" s="136"/>
      <c r="T36" s="136"/>
      <c r="U36" s="136"/>
      <c r="V36" s="136"/>
      <c r="W36" s="137"/>
      <c r="X36" s="150" t="s">
        <v>34</v>
      </c>
      <c r="Y36" s="136"/>
      <c r="Z36" s="136"/>
      <c r="AA36" s="136"/>
      <c r="AB36" s="137"/>
      <c r="AC36" s="152"/>
      <c r="AD36" s="136"/>
      <c r="AE36" s="136"/>
      <c r="AF36" s="136"/>
      <c r="AG36" s="136"/>
      <c r="AH36" s="136"/>
      <c r="AI36" s="136"/>
      <c r="AJ36" s="136"/>
      <c r="AK36" s="136"/>
      <c r="AL36" s="136"/>
      <c r="AM36" s="136"/>
      <c r="AN36" s="136"/>
      <c r="AO36" s="136"/>
      <c r="AP36" s="136"/>
      <c r="AQ36" s="137"/>
      <c r="AR36" s="150" t="s">
        <v>34</v>
      </c>
      <c r="AS36" s="136"/>
      <c r="AT36" s="136"/>
      <c r="AU36" s="136"/>
      <c r="AV36" s="137"/>
      <c r="AW36" s="152"/>
      <c r="AX36" s="136"/>
      <c r="AY36" s="136"/>
      <c r="AZ36" s="136"/>
      <c r="BA36" s="136"/>
      <c r="BB36" s="136"/>
      <c r="BC36" s="136"/>
      <c r="BD36" s="136"/>
      <c r="BE36" s="136"/>
      <c r="BF36" s="136"/>
      <c r="BG36" s="136"/>
      <c r="BH36" s="136"/>
      <c r="BI36" s="136"/>
      <c r="BJ36" s="136"/>
      <c r="BK36" s="137"/>
      <c r="BL36" s="24"/>
    </row>
    <row r="37" spans="1:64" s="24" customFormat="1" ht="9" customHeight="1" x14ac:dyDescent="0.2">
      <c r="B37" s="162"/>
      <c r="C37" s="163"/>
      <c r="D37" s="37"/>
      <c r="E37" s="38"/>
      <c r="F37" s="38"/>
      <c r="G37" s="38"/>
      <c r="H37" s="38"/>
      <c r="I37" s="38"/>
      <c r="J37" s="38"/>
      <c r="K37" s="38"/>
      <c r="L37" s="38"/>
      <c r="M37" s="38"/>
      <c r="N37" s="38"/>
      <c r="O37" s="38"/>
      <c r="P37" s="38"/>
      <c r="Q37" s="38"/>
      <c r="R37" s="38"/>
      <c r="S37" s="38"/>
      <c r="T37" s="38"/>
      <c r="U37" s="38"/>
      <c r="V37" s="38"/>
      <c r="W37" s="39"/>
      <c r="X37" s="37"/>
      <c r="Y37" s="38"/>
      <c r="Z37" s="38"/>
      <c r="AA37" s="38"/>
      <c r="AB37" s="38"/>
      <c r="AC37" s="38"/>
      <c r="AD37" s="38"/>
      <c r="AE37" s="38"/>
      <c r="AF37" s="38"/>
      <c r="AG37" s="38"/>
      <c r="AH37" s="38"/>
      <c r="AI37" s="38"/>
      <c r="AJ37" s="38"/>
      <c r="AK37" s="38"/>
      <c r="AL37" s="38"/>
      <c r="AM37" s="38"/>
      <c r="AN37" s="38"/>
      <c r="AO37" s="38"/>
      <c r="AP37" s="38"/>
      <c r="AQ37" s="39"/>
      <c r="AR37" s="37"/>
      <c r="AS37" s="38"/>
      <c r="AT37" s="38"/>
      <c r="AU37" s="38"/>
      <c r="AV37" s="38"/>
      <c r="AW37" s="38"/>
      <c r="AX37" s="38"/>
      <c r="AY37" s="38"/>
      <c r="AZ37" s="38"/>
      <c r="BA37" s="38"/>
      <c r="BB37" s="38"/>
      <c r="BC37" s="38"/>
      <c r="BD37" s="38"/>
      <c r="BE37" s="38"/>
      <c r="BF37" s="38"/>
      <c r="BG37" s="38"/>
      <c r="BH37" s="38"/>
      <c r="BI37" s="38"/>
      <c r="BJ37" s="38"/>
      <c r="BK37" s="39"/>
    </row>
    <row r="38" spans="1:64" s="1" customFormat="1" ht="142.5" customHeight="1" x14ac:dyDescent="0.2">
      <c r="A38" s="26"/>
      <c r="B38" s="162"/>
      <c r="C38" s="163"/>
      <c r="D38" s="43"/>
      <c r="E38" s="44"/>
      <c r="F38" s="44"/>
      <c r="G38" s="46" t="s">
        <v>35</v>
      </c>
      <c r="H38" s="44"/>
      <c r="I38" s="44"/>
      <c r="J38" s="44"/>
      <c r="K38" s="44"/>
      <c r="L38" s="155" t="str">
        <f>IF(I34="","余白","")</f>
        <v/>
      </c>
      <c r="M38" s="156"/>
      <c r="N38" s="156"/>
      <c r="O38" s="156"/>
      <c r="P38" s="156"/>
      <c r="Q38" s="44"/>
      <c r="R38" s="44"/>
      <c r="S38" s="44"/>
      <c r="T38" s="44"/>
      <c r="U38" s="44"/>
      <c r="V38" s="44"/>
      <c r="W38" s="45"/>
      <c r="X38" s="43"/>
      <c r="Y38" s="44"/>
      <c r="Z38" s="44"/>
      <c r="AA38" s="46" t="s">
        <v>35</v>
      </c>
      <c r="AB38" s="44"/>
      <c r="AC38" s="44"/>
      <c r="AD38" s="44"/>
      <c r="AE38" s="44"/>
      <c r="AF38" s="155" t="str">
        <f>IF(AC34="","余白","")</f>
        <v/>
      </c>
      <c r="AG38" s="156"/>
      <c r="AH38" s="156"/>
      <c r="AI38" s="156"/>
      <c r="AJ38" s="156"/>
      <c r="AK38" s="44"/>
      <c r="AL38" s="44"/>
      <c r="AM38" s="44"/>
      <c r="AN38" s="44"/>
      <c r="AO38" s="44"/>
      <c r="AP38" s="44"/>
      <c r="AQ38" s="45"/>
      <c r="AR38" s="43"/>
      <c r="AS38" s="44"/>
      <c r="AT38" s="44"/>
      <c r="AU38" s="46" t="s">
        <v>35</v>
      </c>
      <c r="AV38" s="44"/>
      <c r="AW38" s="44"/>
      <c r="AX38" s="44"/>
      <c r="AY38" s="44"/>
      <c r="AZ38" s="155" t="str">
        <f>IF(AW34="","余白","")</f>
        <v/>
      </c>
      <c r="BA38" s="156"/>
      <c r="BB38" s="156"/>
      <c r="BC38" s="156"/>
      <c r="BD38" s="156"/>
      <c r="BE38" s="44"/>
      <c r="BF38" s="44"/>
      <c r="BG38" s="44"/>
      <c r="BH38" s="44"/>
      <c r="BI38" s="44"/>
      <c r="BJ38" s="44"/>
      <c r="BK38" s="45"/>
      <c r="BL38" s="24"/>
    </row>
    <row r="39" spans="1:64" s="24" customFormat="1" ht="9" customHeight="1" x14ac:dyDescent="0.2">
      <c r="B39" s="131"/>
      <c r="C39" s="133"/>
      <c r="D39" s="40"/>
      <c r="E39" s="41"/>
      <c r="F39" s="41"/>
      <c r="G39" s="41"/>
      <c r="H39" s="41"/>
      <c r="I39" s="41"/>
      <c r="J39" s="41"/>
      <c r="K39" s="41"/>
      <c r="L39" s="41"/>
      <c r="M39" s="41"/>
      <c r="N39" s="41"/>
      <c r="O39" s="41"/>
      <c r="P39" s="41"/>
      <c r="Q39" s="41"/>
      <c r="R39" s="41"/>
      <c r="S39" s="41"/>
      <c r="T39" s="41"/>
      <c r="U39" s="41"/>
      <c r="V39" s="41"/>
      <c r="W39" s="42"/>
      <c r="X39" s="40"/>
      <c r="Y39" s="41"/>
      <c r="Z39" s="41"/>
      <c r="AA39" s="41"/>
      <c r="AB39" s="41"/>
      <c r="AC39" s="41"/>
      <c r="AD39" s="41"/>
      <c r="AE39" s="41"/>
      <c r="AF39" s="41"/>
      <c r="AG39" s="41"/>
      <c r="AH39" s="41"/>
      <c r="AI39" s="41"/>
      <c r="AJ39" s="41"/>
      <c r="AK39" s="41"/>
      <c r="AL39" s="41"/>
      <c r="AM39" s="41"/>
      <c r="AN39" s="41"/>
      <c r="AO39" s="41"/>
      <c r="AP39" s="41"/>
      <c r="AQ39" s="42"/>
      <c r="AR39" s="40"/>
      <c r="AS39" s="41"/>
      <c r="AT39" s="41"/>
      <c r="AU39" s="41"/>
      <c r="AV39" s="41"/>
      <c r="AW39" s="41"/>
      <c r="AX39" s="41"/>
      <c r="AY39" s="41"/>
      <c r="AZ39" s="41"/>
      <c r="BA39" s="41"/>
      <c r="BB39" s="41"/>
      <c r="BC39" s="41"/>
      <c r="BD39" s="41"/>
      <c r="BE39" s="41"/>
      <c r="BF39" s="41"/>
      <c r="BG39" s="41"/>
      <c r="BH39" s="41"/>
      <c r="BI39" s="41"/>
      <c r="BJ39" s="41"/>
      <c r="BK39" s="42"/>
    </row>
    <row r="40" spans="1:64" s="24" customFormat="1" ht="13.5" customHeight="1" x14ac:dyDescent="0.2">
      <c r="A40" s="24" t="s">
        <v>25</v>
      </c>
      <c r="BL40" s="99"/>
    </row>
  </sheetData>
  <mergeCells count="80">
    <mergeCell ref="L38:P38"/>
    <mergeCell ref="X29:AB29"/>
    <mergeCell ref="I34:N34"/>
    <mergeCell ref="AK22:AL22"/>
    <mergeCell ref="AZ25:BE26"/>
    <mergeCell ref="I36:W36"/>
    <mergeCell ref="AF38:AJ38"/>
    <mergeCell ref="AX23:BB23"/>
    <mergeCell ref="AZ38:BD38"/>
    <mergeCell ref="AK23:AL23"/>
    <mergeCell ref="S34:W34"/>
    <mergeCell ref="AC36:AQ36"/>
    <mergeCell ref="AW36:BK36"/>
    <mergeCell ref="AF32:AJ32"/>
    <mergeCell ref="I30:W30"/>
    <mergeCell ref="AR35:AV35"/>
    <mergeCell ref="D36:H36"/>
    <mergeCell ref="X34:AB34"/>
    <mergeCell ref="X28:AB28"/>
    <mergeCell ref="AV23:AW23"/>
    <mergeCell ref="F25:U25"/>
    <mergeCell ref="X30:AB30"/>
    <mergeCell ref="AR36:AV36"/>
    <mergeCell ref="AN25:AY26"/>
    <mergeCell ref="V25:Y26"/>
    <mergeCell ref="AR22:AU23"/>
    <mergeCell ref="X36:AB36"/>
    <mergeCell ref="AX22:BB22"/>
    <mergeCell ref="AH22:AJ23"/>
    <mergeCell ref="AI34:AL34"/>
    <mergeCell ref="I35:W35"/>
    <mergeCell ref="AI28:AL28"/>
    <mergeCell ref="B26:E26"/>
    <mergeCell ref="AW35:BK35"/>
    <mergeCell ref="AM34:AQ34"/>
    <mergeCell ref="BG34:BK34"/>
    <mergeCell ref="B25:E25"/>
    <mergeCell ref="S28:W28"/>
    <mergeCell ref="AZ32:BD32"/>
    <mergeCell ref="AK25:AM26"/>
    <mergeCell ref="I29:W29"/>
    <mergeCell ref="AR34:AV34"/>
    <mergeCell ref="X35:AB35"/>
    <mergeCell ref="O34:R34"/>
    <mergeCell ref="O28:R28"/>
    <mergeCell ref="B28:C39"/>
    <mergeCell ref="F26:U26"/>
    <mergeCell ref="AC28:AH28"/>
    <mergeCell ref="BF25:BK26"/>
    <mergeCell ref="L32:P32"/>
    <mergeCell ref="AM22:AQ22"/>
    <mergeCell ref="BC34:BF34"/>
    <mergeCell ref="AC35:AQ35"/>
    <mergeCell ref="BC28:BF28"/>
    <mergeCell ref="B22:U23"/>
    <mergeCell ref="BC22:BE23"/>
    <mergeCell ref="BF22:BK23"/>
    <mergeCell ref="Z25:AJ26"/>
    <mergeCell ref="AW28:BB28"/>
    <mergeCell ref="D34:H34"/>
    <mergeCell ref="AC30:AQ30"/>
    <mergeCell ref="AV22:AW22"/>
    <mergeCell ref="AM23:AQ23"/>
    <mergeCell ref="BG28:BK28"/>
    <mergeCell ref="D35:H35"/>
    <mergeCell ref="AW34:BB34"/>
    <mergeCell ref="V22:AA23"/>
    <mergeCell ref="I28:N28"/>
    <mergeCell ref="AM28:AQ28"/>
    <mergeCell ref="AW30:BK30"/>
    <mergeCell ref="AC34:AH34"/>
    <mergeCell ref="AC29:AQ29"/>
    <mergeCell ref="AW29:BK29"/>
    <mergeCell ref="AR28:AV28"/>
    <mergeCell ref="D28:H28"/>
    <mergeCell ref="AR30:AV30"/>
    <mergeCell ref="D30:H30"/>
    <mergeCell ref="AB22:AF23"/>
    <mergeCell ref="AR29:AV29"/>
    <mergeCell ref="D29:H29"/>
  </mergeCells>
  <phoneticPr fontId="17"/>
  <conditionalFormatting sqref="G32">
    <cfRule type="expression" dxfId="153" priority="6">
      <formula>I28=""</formula>
    </cfRule>
  </conditionalFormatting>
  <conditionalFormatting sqref="AA32">
    <cfRule type="expression" dxfId="152" priority="5">
      <formula>AC28=""</formula>
    </cfRule>
  </conditionalFormatting>
  <conditionalFormatting sqref="AU32">
    <cfRule type="expression" dxfId="151" priority="4">
      <formula>AW28=""</formula>
    </cfRule>
  </conditionalFormatting>
  <conditionalFormatting sqref="G38">
    <cfRule type="expression" dxfId="150" priority="3">
      <formula>I34=""</formula>
    </cfRule>
  </conditionalFormatting>
  <conditionalFormatting sqref="AA38">
    <cfRule type="expression" dxfId="149" priority="2">
      <formula>AC34=""</formula>
    </cfRule>
  </conditionalFormatting>
  <conditionalFormatting sqref="AU38">
    <cfRule type="expression" dxfId="148" priority="1">
      <formula>AW34=""</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tabColor rgb="FFFFFF00"/>
  </sheetPr>
  <dimension ref="A1:BJ29"/>
  <sheetViews>
    <sheetView workbookViewId="0">
      <selection activeCell="B1" sqref="B1"/>
    </sheetView>
  </sheetViews>
  <sheetFormatPr defaultColWidth="2.21875" defaultRowHeight="13.2" x14ac:dyDescent="0.2"/>
  <cols>
    <col min="1" max="1" width="1.109375" style="127" customWidth="1"/>
    <col min="62" max="62" width="1.109375" style="127" customWidth="1"/>
  </cols>
  <sheetData>
    <row r="1" spans="2:61" x14ac:dyDescent="0.2">
      <c r="B1" s="123"/>
    </row>
    <row r="2" spans="2:61" s="1" customFormat="1" ht="3.75" customHeight="1" x14ac:dyDescent="0.2">
      <c r="D2" s="23"/>
    </row>
    <row r="3" spans="2:61" s="1" customFormat="1" ht="14.1" customHeight="1" x14ac:dyDescent="0.2">
      <c r="B3" s="128" t="s">
        <v>36</v>
      </c>
      <c r="C3" s="129"/>
      <c r="D3" s="129"/>
      <c r="E3" s="129"/>
      <c r="F3" s="129"/>
      <c r="G3" s="129"/>
      <c r="H3" s="129"/>
      <c r="I3" s="129"/>
      <c r="J3" s="129"/>
      <c r="K3" s="129"/>
      <c r="L3" s="129"/>
      <c r="M3" s="129"/>
      <c r="N3" s="129"/>
      <c r="O3" s="129"/>
      <c r="P3" s="129"/>
      <c r="Q3" s="129"/>
      <c r="R3" s="129"/>
      <c r="S3" s="129"/>
      <c r="T3" s="130"/>
      <c r="U3" s="134" t="s">
        <v>12</v>
      </c>
      <c r="V3" s="129"/>
      <c r="W3" s="129"/>
      <c r="X3" s="129"/>
      <c r="Y3" s="130"/>
      <c r="Z3" s="154" t="e">
        <f ca="1">INDIRECT(ADDRESS(ROW()-28,COLUMN()))</f>
        <v>#VALUE!</v>
      </c>
      <c r="AA3" s="129"/>
      <c r="AB3" s="129"/>
      <c r="AC3" s="129"/>
      <c r="AD3" s="130"/>
      <c r="AF3" s="134" t="s">
        <v>13</v>
      </c>
      <c r="AG3" s="129"/>
      <c r="AH3" s="130"/>
      <c r="AI3" s="134" t="s">
        <v>14</v>
      </c>
      <c r="AJ3" s="137"/>
      <c r="AK3" s="135" t="e">
        <f>CONCATENATE(#REF!,#REF!,#REF!,#REF!,ROUND(#REF!,0),#REF!)</f>
        <v>#REF!</v>
      </c>
      <c r="AL3" s="136"/>
      <c r="AM3" s="136"/>
      <c r="AN3" s="136"/>
      <c r="AO3" s="137"/>
      <c r="AP3" s="134" t="s">
        <v>15</v>
      </c>
      <c r="AQ3" s="129"/>
      <c r="AR3" s="130"/>
      <c r="AS3" s="134" t="s">
        <v>14</v>
      </c>
      <c r="AT3" s="137"/>
      <c r="AU3" s="135" t="e">
        <f>CONCATENATE(#REF!,#REF!,#REF!,#REF!,ROUND(#REF!,0),#REF!)</f>
        <v>#REF!</v>
      </c>
      <c r="AV3" s="136"/>
      <c r="AW3" s="136"/>
      <c r="AX3" s="136"/>
      <c r="AY3" s="137"/>
      <c r="AZ3" s="134" t="s">
        <v>16</v>
      </c>
      <c r="BA3" s="129"/>
      <c r="BB3" s="130"/>
      <c r="BC3" s="138" t="e">
        <f>#REF!</f>
        <v>#REF!</v>
      </c>
      <c r="BD3" s="129"/>
      <c r="BE3" s="129"/>
      <c r="BF3" s="129"/>
      <c r="BG3" s="129"/>
      <c r="BH3" s="129"/>
      <c r="BI3" s="130"/>
    </row>
    <row r="4" spans="2:61" s="1" customFormat="1" ht="14.1" customHeight="1" x14ac:dyDescent="0.2">
      <c r="B4" s="131"/>
      <c r="C4" s="132"/>
      <c r="D4" s="132"/>
      <c r="E4" s="132"/>
      <c r="F4" s="132"/>
      <c r="G4" s="132"/>
      <c r="H4" s="132"/>
      <c r="I4" s="132"/>
      <c r="J4" s="132"/>
      <c r="K4" s="132"/>
      <c r="L4" s="132"/>
      <c r="M4" s="132"/>
      <c r="N4" s="132"/>
      <c r="O4" s="132"/>
      <c r="P4" s="132"/>
      <c r="Q4" s="132"/>
      <c r="R4" s="132"/>
      <c r="S4" s="132"/>
      <c r="T4" s="133"/>
      <c r="U4" s="131"/>
      <c r="V4" s="132"/>
      <c r="W4" s="132"/>
      <c r="X4" s="132"/>
      <c r="Y4" s="133"/>
      <c r="Z4" s="131"/>
      <c r="AA4" s="132"/>
      <c r="AB4" s="132"/>
      <c r="AC4" s="132"/>
      <c r="AD4" s="133"/>
      <c r="AF4" s="131"/>
      <c r="AG4" s="132"/>
      <c r="AH4" s="133"/>
      <c r="AI4" s="134" t="s">
        <v>17</v>
      </c>
      <c r="AJ4" s="137"/>
      <c r="AK4" s="135" t="e">
        <f>CONCATENATE(#REF!,#REF!,#REF!,#REF!,ROUND(#REF!,0),#REF!)</f>
        <v>#REF!</v>
      </c>
      <c r="AL4" s="136"/>
      <c r="AM4" s="136"/>
      <c r="AN4" s="136"/>
      <c r="AO4" s="137"/>
      <c r="AP4" s="131"/>
      <c r="AQ4" s="132"/>
      <c r="AR4" s="133"/>
      <c r="AS4" s="134" t="s">
        <v>17</v>
      </c>
      <c r="AT4" s="137"/>
      <c r="AU4" s="135" t="e">
        <f>CONCATENATE(#REF!,#REF!,#REF!,#REF!,ROUND(#REF!,0),#REF!)</f>
        <v>#REF!</v>
      </c>
      <c r="AV4" s="136"/>
      <c r="AW4" s="136"/>
      <c r="AX4" s="136"/>
      <c r="AY4" s="137"/>
      <c r="AZ4" s="131"/>
      <c r="BA4" s="132"/>
      <c r="BB4" s="133"/>
      <c r="BC4" s="131"/>
      <c r="BD4" s="132"/>
      <c r="BE4" s="132"/>
      <c r="BF4" s="132"/>
      <c r="BG4" s="132"/>
      <c r="BH4" s="132"/>
      <c r="BI4" s="133"/>
    </row>
    <row r="5" spans="2:61" s="1" customFormat="1" ht="6.75" customHeight="1" x14ac:dyDescent="0.2"/>
    <row r="6" spans="2:61" s="2" customFormat="1" ht="13.5" customHeight="1" x14ac:dyDescent="0.2">
      <c r="B6" s="149" t="s">
        <v>18</v>
      </c>
      <c r="C6" s="129"/>
      <c r="D6" s="129"/>
      <c r="E6" s="130"/>
      <c r="F6" s="146" t="e">
        <f>#REF!</f>
        <v>#REF!</v>
      </c>
      <c r="G6" s="129"/>
      <c r="H6" s="129"/>
      <c r="I6" s="129"/>
      <c r="J6" s="129"/>
      <c r="K6" s="129"/>
      <c r="L6" s="129"/>
      <c r="M6" s="129"/>
      <c r="N6" s="129"/>
      <c r="O6" s="129"/>
      <c r="P6" s="129"/>
      <c r="Q6" s="129"/>
      <c r="R6" s="129"/>
      <c r="S6" s="129"/>
      <c r="T6" s="130"/>
      <c r="U6" s="143" t="s">
        <v>19</v>
      </c>
      <c r="V6" s="129"/>
      <c r="W6" s="129"/>
      <c r="X6" s="130"/>
      <c r="Y6" s="139" t="e">
        <f>IF(#REF!="",#REF!,#REF!&amp;"　("&amp;#REF!&amp;")")</f>
        <v>#REF!</v>
      </c>
      <c r="Z6" s="129"/>
      <c r="AA6" s="129"/>
      <c r="AB6" s="129"/>
      <c r="AC6" s="129"/>
      <c r="AD6" s="129"/>
      <c r="AE6" s="129"/>
      <c r="AF6" s="129"/>
      <c r="AG6" s="129"/>
      <c r="AH6" s="130"/>
      <c r="AI6" s="140" t="s">
        <v>20</v>
      </c>
      <c r="AJ6" s="129"/>
      <c r="AK6" s="130"/>
      <c r="AL6" s="139" t="e">
        <f>IF(#REF!="－",#REF!,IF(#REF!="－",#REF!&amp;"　"&amp;#REF!,#REF!&amp;"　"&amp;#REF!&amp;#REF!))</f>
        <v>#REF!</v>
      </c>
      <c r="AM6" s="129"/>
      <c r="AN6" s="129"/>
      <c r="AO6" s="129"/>
      <c r="AP6" s="129"/>
      <c r="AQ6" s="129"/>
      <c r="AR6" s="129"/>
      <c r="AS6" s="129"/>
      <c r="AT6" s="129"/>
      <c r="AU6" s="129"/>
      <c r="AV6" s="130"/>
      <c r="AW6" s="140" t="s">
        <v>21</v>
      </c>
      <c r="AX6" s="129"/>
      <c r="AY6" s="129"/>
      <c r="AZ6" s="129"/>
      <c r="BA6" s="129"/>
      <c r="BB6" s="130"/>
      <c r="BC6" s="143" t="e">
        <f>#REF!</f>
        <v>#REF!</v>
      </c>
      <c r="BD6" s="129"/>
      <c r="BE6" s="129"/>
      <c r="BF6" s="129"/>
      <c r="BG6" s="129"/>
      <c r="BH6" s="129"/>
      <c r="BI6" s="130"/>
    </row>
    <row r="7" spans="2:61" s="2" customFormat="1" ht="13.5" customHeight="1" x14ac:dyDescent="0.2">
      <c r="B7" s="148" t="s">
        <v>22</v>
      </c>
      <c r="C7" s="132"/>
      <c r="D7" s="132"/>
      <c r="E7" s="133"/>
      <c r="F7" s="147" t="e">
        <f>#REF!</f>
        <v>#REF!</v>
      </c>
      <c r="G7" s="132"/>
      <c r="H7" s="132"/>
      <c r="I7" s="132"/>
      <c r="J7" s="132"/>
      <c r="K7" s="132"/>
      <c r="L7" s="132"/>
      <c r="M7" s="132"/>
      <c r="N7" s="132"/>
      <c r="O7" s="132"/>
      <c r="P7" s="132"/>
      <c r="Q7" s="132"/>
      <c r="R7" s="132"/>
      <c r="S7" s="132"/>
      <c r="T7" s="133"/>
      <c r="U7" s="131"/>
      <c r="V7" s="132"/>
      <c r="W7" s="132"/>
      <c r="X7" s="133"/>
      <c r="Y7" s="131"/>
      <c r="Z7" s="132"/>
      <c r="AA7" s="132"/>
      <c r="AB7" s="132"/>
      <c r="AC7" s="132"/>
      <c r="AD7" s="132"/>
      <c r="AE7" s="132"/>
      <c r="AF7" s="132"/>
      <c r="AG7" s="132"/>
      <c r="AH7" s="133"/>
      <c r="AI7" s="131"/>
      <c r="AJ7" s="132"/>
      <c r="AK7" s="133"/>
      <c r="AL7" s="131"/>
      <c r="AM7" s="132"/>
      <c r="AN7" s="132"/>
      <c r="AO7" s="132"/>
      <c r="AP7" s="132"/>
      <c r="AQ7" s="132"/>
      <c r="AR7" s="132"/>
      <c r="AS7" s="132"/>
      <c r="AT7" s="132"/>
      <c r="AU7" s="132"/>
      <c r="AV7" s="133"/>
      <c r="AW7" s="131"/>
      <c r="AX7" s="132"/>
      <c r="AY7" s="132"/>
      <c r="AZ7" s="132"/>
      <c r="BA7" s="132"/>
      <c r="BB7" s="133"/>
      <c r="BC7" s="131"/>
      <c r="BD7" s="132"/>
      <c r="BE7" s="132"/>
      <c r="BF7" s="132"/>
      <c r="BG7" s="132"/>
      <c r="BH7" s="132"/>
      <c r="BI7" s="133"/>
    </row>
    <row r="8" spans="2:61" s="2" customFormat="1" ht="6.75" customHeight="1" x14ac:dyDescent="0.2"/>
    <row r="9" spans="2:61" s="1" customFormat="1" ht="24" customHeight="1" x14ac:dyDescent="0.2">
      <c r="B9" s="144" t="s">
        <v>37</v>
      </c>
      <c r="C9" s="130"/>
      <c r="D9" s="166"/>
      <c r="E9" s="129"/>
      <c r="F9" s="129"/>
      <c r="G9" s="129"/>
      <c r="H9" s="129"/>
      <c r="I9" s="129"/>
      <c r="J9" s="129"/>
      <c r="K9" s="129"/>
      <c r="L9" s="129"/>
      <c r="M9" s="129"/>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c r="BE9" s="129"/>
      <c r="BF9" s="129"/>
      <c r="BG9" s="129"/>
      <c r="BH9" s="129"/>
      <c r="BI9" s="130"/>
    </row>
    <row r="10" spans="2:61" s="1" customFormat="1" ht="24" customHeight="1" x14ac:dyDescent="0.2">
      <c r="B10" s="162"/>
      <c r="C10" s="163"/>
      <c r="D10" s="162"/>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6"/>
      <c r="AC10" s="156"/>
      <c r="AD10" s="156"/>
      <c r="AE10" s="156"/>
      <c r="AF10" s="156"/>
      <c r="AG10" s="156"/>
      <c r="AH10" s="156"/>
      <c r="AI10" s="156"/>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63"/>
    </row>
    <row r="11" spans="2:61" s="1" customFormat="1" ht="24" customHeight="1" x14ac:dyDescent="0.2">
      <c r="B11" s="162"/>
      <c r="C11" s="163"/>
      <c r="D11" s="162"/>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63"/>
    </row>
    <row r="12" spans="2:61" s="1" customFormat="1" ht="24" customHeight="1" x14ac:dyDescent="0.2">
      <c r="B12" s="162"/>
      <c r="C12" s="163"/>
      <c r="D12" s="162"/>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63"/>
    </row>
    <row r="13" spans="2:61" s="1" customFormat="1" ht="24" customHeight="1" x14ac:dyDescent="0.2">
      <c r="B13" s="162"/>
      <c r="C13" s="163"/>
      <c r="D13" s="162"/>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63"/>
    </row>
    <row r="14" spans="2:61" s="1" customFormat="1" ht="24" customHeight="1" x14ac:dyDescent="0.2">
      <c r="B14" s="162"/>
      <c r="C14" s="163"/>
      <c r="D14" s="162"/>
      <c r="E14" s="156"/>
      <c r="F14" s="156"/>
      <c r="G14" s="156"/>
      <c r="H14" s="156"/>
      <c r="I14" s="156"/>
      <c r="J14" s="156"/>
      <c r="K14" s="156"/>
      <c r="L14" s="156"/>
      <c r="M14" s="156"/>
      <c r="N14" s="156"/>
      <c r="O14" s="156"/>
      <c r="P14" s="156"/>
      <c r="Q14" s="156"/>
      <c r="R14" s="156"/>
      <c r="S14" s="156"/>
      <c r="T14" s="156"/>
      <c r="U14" s="156"/>
      <c r="V14" s="156"/>
      <c r="W14" s="156"/>
      <c r="X14" s="156"/>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63"/>
    </row>
    <row r="15" spans="2:61" s="1" customFormat="1" ht="24" customHeight="1" x14ac:dyDescent="0.2">
      <c r="B15" s="162"/>
      <c r="C15" s="163"/>
      <c r="D15" s="162"/>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63"/>
    </row>
    <row r="16" spans="2:61" s="1" customFormat="1" ht="24" customHeight="1" x14ac:dyDescent="0.2">
      <c r="B16" s="162"/>
      <c r="C16" s="163"/>
      <c r="D16" s="162"/>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6"/>
      <c r="AI16" s="156"/>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63"/>
    </row>
    <row r="17" spans="1:62" s="1" customFormat="1" ht="24" customHeight="1" x14ac:dyDescent="0.2">
      <c r="B17" s="162"/>
      <c r="C17" s="163"/>
      <c r="D17" s="162"/>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63"/>
    </row>
    <row r="18" spans="1:62" s="1" customFormat="1" ht="24" customHeight="1" x14ac:dyDescent="0.2">
      <c r="B18" s="162"/>
      <c r="C18" s="163"/>
      <c r="D18" s="162"/>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63"/>
    </row>
    <row r="19" spans="1:62" s="1" customFormat="1" ht="24" customHeight="1" x14ac:dyDescent="0.2">
      <c r="B19" s="162"/>
      <c r="C19" s="163"/>
      <c r="D19" s="162"/>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63"/>
    </row>
    <row r="20" spans="1:62" s="1" customFormat="1" ht="24" customHeight="1" x14ac:dyDescent="0.2">
      <c r="B20" s="162"/>
      <c r="C20" s="163"/>
      <c r="D20" s="162"/>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63"/>
    </row>
    <row r="21" spans="1:62" s="1" customFormat="1" ht="24" customHeight="1" x14ac:dyDescent="0.2">
      <c r="B21" s="162"/>
      <c r="C21" s="163"/>
      <c r="D21" s="162"/>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63"/>
    </row>
    <row r="22" spans="1:62" s="1" customFormat="1" ht="24" customHeight="1" x14ac:dyDescent="0.2">
      <c r="B22" s="162"/>
      <c r="C22" s="163"/>
      <c r="D22" s="162"/>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63"/>
    </row>
    <row r="23" spans="1:62" s="1" customFormat="1" ht="24" customHeight="1" x14ac:dyDescent="0.2">
      <c r="B23" s="162"/>
      <c r="C23" s="163"/>
      <c r="D23" s="162"/>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63"/>
    </row>
    <row r="24" spans="1:62" s="1" customFormat="1" ht="24" customHeight="1" x14ac:dyDescent="0.2">
      <c r="B24" s="162"/>
      <c r="C24" s="163"/>
      <c r="D24" s="162"/>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6"/>
      <c r="AC24" s="156"/>
      <c r="AD24" s="156"/>
      <c r="AE24" s="156"/>
      <c r="AF24" s="156"/>
      <c r="AG24" s="156"/>
      <c r="AH24" s="156"/>
      <c r="AI24" s="156"/>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63"/>
    </row>
    <row r="25" spans="1:62" s="1" customFormat="1" ht="24" customHeight="1" x14ac:dyDescent="0.2">
      <c r="B25" s="162"/>
      <c r="C25" s="163"/>
      <c r="D25" s="162"/>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63"/>
    </row>
    <row r="26" spans="1:62" s="1" customFormat="1" ht="24" customHeight="1" x14ac:dyDescent="0.2">
      <c r="B26" s="162"/>
      <c r="C26" s="163"/>
      <c r="D26" s="162"/>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63"/>
    </row>
    <row r="27" spans="1:62" s="1" customFormat="1" ht="20.25" customHeight="1" x14ac:dyDescent="0.2">
      <c r="B27" s="162"/>
      <c r="C27" s="163"/>
      <c r="D27" s="162"/>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63"/>
    </row>
    <row r="28" spans="1:62" s="1" customFormat="1" ht="20.25" customHeight="1" x14ac:dyDescent="0.2">
      <c r="B28" s="131"/>
      <c r="C28" s="133"/>
      <c r="D28" s="131"/>
      <c r="E28" s="132"/>
      <c r="F28" s="132"/>
      <c r="G28" s="132"/>
      <c r="H28" s="132"/>
      <c r="I28" s="132"/>
      <c r="J28" s="132"/>
      <c r="K28" s="132"/>
      <c r="L28" s="132"/>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32"/>
      <c r="AK28" s="132"/>
      <c r="AL28" s="132"/>
      <c r="AM28" s="132"/>
      <c r="AN28" s="132"/>
      <c r="AO28" s="132"/>
      <c r="AP28" s="132"/>
      <c r="AQ28" s="132"/>
      <c r="AR28" s="132"/>
      <c r="AS28" s="132"/>
      <c r="AT28" s="132"/>
      <c r="AU28" s="132"/>
      <c r="AV28" s="132"/>
      <c r="AW28" s="132"/>
      <c r="AX28" s="132"/>
      <c r="AY28" s="132"/>
      <c r="AZ28" s="132"/>
      <c r="BA28" s="132"/>
      <c r="BB28" s="132"/>
      <c r="BC28" s="132"/>
      <c r="BD28" s="132"/>
      <c r="BE28" s="132"/>
      <c r="BF28" s="132"/>
      <c r="BG28" s="132"/>
      <c r="BH28" s="132"/>
      <c r="BI28" s="133"/>
    </row>
    <row r="29" spans="1:62" s="1" customFormat="1" ht="27.6" customHeight="1" x14ac:dyDescent="0.2">
      <c r="A29" s="1" t="s">
        <v>25</v>
      </c>
      <c r="BJ29" s="99"/>
    </row>
  </sheetData>
  <mergeCells count="27">
    <mergeCell ref="B9:C28"/>
    <mergeCell ref="D9:BI28"/>
    <mergeCell ref="AU3:AY3"/>
    <mergeCell ref="Z3:AD4"/>
    <mergeCell ref="F6:T6"/>
    <mergeCell ref="F7:T7"/>
    <mergeCell ref="U6:X7"/>
    <mergeCell ref="AU4:AY4"/>
    <mergeCell ref="B7:E7"/>
    <mergeCell ref="BC3:BI4"/>
    <mergeCell ref="Y6:AH7"/>
    <mergeCell ref="AI4:AJ4"/>
    <mergeCell ref="AI6:AK7"/>
    <mergeCell ref="AW6:BB7"/>
    <mergeCell ref="AL6:AV7"/>
    <mergeCell ref="AS3:AT3"/>
    <mergeCell ref="AI3:AJ3"/>
    <mergeCell ref="BC6:BI7"/>
    <mergeCell ref="AZ3:BB4"/>
    <mergeCell ref="B6:E6"/>
    <mergeCell ref="U3:Y4"/>
    <mergeCell ref="B3:T4"/>
    <mergeCell ref="AF3:AH4"/>
    <mergeCell ref="AS4:AT4"/>
    <mergeCell ref="AK4:AO4"/>
    <mergeCell ref="AP3:AR4"/>
    <mergeCell ref="AK3:AO3"/>
  </mergeCells>
  <phoneticPr fontId="1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4">
    <tabColor rgb="FFFFFF00"/>
  </sheetPr>
  <dimension ref="A1:CW48"/>
  <sheetViews>
    <sheetView workbookViewId="0">
      <selection activeCell="B1" sqref="B1"/>
    </sheetView>
  </sheetViews>
  <sheetFormatPr defaultColWidth="2.109375" defaultRowHeight="13.2" x14ac:dyDescent="0.2"/>
  <cols>
    <col min="1" max="1" width="1.109375" style="127" customWidth="1"/>
    <col min="4" max="4" width="1" style="127" customWidth="1"/>
    <col min="5" max="5" width="1.6640625" style="127" customWidth="1"/>
    <col min="6" max="6" width="2" style="127" customWidth="1"/>
    <col min="38" max="38" width="1" style="127" customWidth="1"/>
    <col min="39" max="39" width="1.6640625" style="127" customWidth="1"/>
    <col min="40" max="40" width="2" style="127" customWidth="1"/>
    <col min="69" max="70" width="1.109375" style="127" customWidth="1"/>
    <col min="71" max="72" width="10.21875" style="127" customWidth="1"/>
    <col min="73" max="73" width="6.44140625" style="127" customWidth="1"/>
    <col min="74" max="74" width="56.21875" style="127" bestFit="1" customWidth="1"/>
    <col min="75" max="76" width="9" style="127" customWidth="1"/>
    <col min="77" max="77" width="51.6640625" style="127" bestFit="1" customWidth="1"/>
    <col min="78" max="82" width="5.6640625" style="127" customWidth="1"/>
    <col min="83" max="83" width="5.77734375" style="127" customWidth="1"/>
    <col min="84" max="90" width="5.6640625" style="127" customWidth="1"/>
    <col min="91" max="91" width="30.6640625" style="127" customWidth="1"/>
    <col min="92" max="92" width="5.6640625" style="127" customWidth="1"/>
    <col min="93" max="93" width="5.77734375" style="127" customWidth="1"/>
    <col min="94" max="100" width="5.6640625" style="127" customWidth="1"/>
    <col min="101" max="101" width="30.6640625" style="127" customWidth="1"/>
  </cols>
  <sheetData>
    <row r="1" spans="1:101" x14ac:dyDescent="0.2">
      <c r="B1" s="123"/>
    </row>
    <row r="2" spans="1:101" ht="3.75" customHeight="1" x14ac:dyDescent="0.2">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S2" s="30"/>
      <c r="BT2" s="30"/>
      <c r="BU2" s="31"/>
      <c r="BV2" s="31"/>
      <c r="BW2" s="31"/>
      <c r="BX2" s="31"/>
      <c r="BY2" s="31"/>
    </row>
    <row r="3" spans="1:101" s="1" customFormat="1" ht="14.1" customHeight="1" x14ac:dyDescent="0.2">
      <c r="B3" s="211" t="s">
        <v>38</v>
      </c>
      <c r="C3" s="129"/>
      <c r="D3" s="129"/>
      <c r="E3" s="129"/>
      <c r="F3" s="129"/>
      <c r="G3" s="129"/>
      <c r="H3" s="129"/>
      <c r="I3" s="129"/>
      <c r="J3" s="129"/>
      <c r="K3" s="129"/>
      <c r="L3" s="129"/>
      <c r="M3" s="129"/>
      <c r="N3" s="129"/>
      <c r="O3" s="129"/>
      <c r="P3" s="129"/>
      <c r="Q3" s="129"/>
      <c r="R3" s="129"/>
      <c r="S3" s="129"/>
      <c r="T3" s="129"/>
      <c r="U3" s="130"/>
      <c r="V3" s="134" t="s">
        <v>12</v>
      </c>
      <c r="W3" s="129"/>
      <c r="X3" s="129"/>
      <c r="Y3" s="129"/>
      <c r="Z3" s="130"/>
      <c r="AA3" s="154" t="e">
        <f ca="1">INDIRECT(ADDRESS(ROW()-47,COLUMN()))</f>
        <v>#VALUE!</v>
      </c>
      <c r="AB3" s="129"/>
      <c r="AC3" s="129"/>
      <c r="AD3" s="129"/>
      <c r="AE3" s="130"/>
      <c r="AG3" s="134" t="s">
        <v>13</v>
      </c>
      <c r="AH3" s="129"/>
      <c r="AI3" s="130"/>
      <c r="AJ3" s="134" t="s">
        <v>14</v>
      </c>
      <c r="AK3" s="137"/>
      <c r="AL3" s="135" t="e">
        <f>CONCATENATE(#REF!,#REF!,#REF!,#REF!,ROUND(#REF!,0),#REF!)</f>
        <v>#REF!</v>
      </c>
      <c r="AM3" s="136"/>
      <c r="AN3" s="136"/>
      <c r="AO3" s="136"/>
      <c r="AP3" s="136"/>
      <c r="AQ3" s="137"/>
      <c r="AR3" s="134" t="s">
        <v>15</v>
      </c>
      <c r="AS3" s="129"/>
      <c r="AT3" s="130"/>
      <c r="AU3" s="134" t="s">
        <v>14</v>
      </c>
      <c r="AV3" s="137"/>
      <c r="AW3" s="135" t="e">
        <f>CONCATENATE(#REF!,#REF!,#REF!,#REF!,ROUND(#REF!,0),#REF!)</f>
        <v>#REF!</v>
      </c>
      <c r="AX3" s="136"/>
      <c r="AY3" s="136"/>
      <c r="AZ3" s="136"/>
      <c r="BA3" s="137"/>
      <c r="BB3" s="134" t="s">
        <v>16</v>
      </c>
      <c r="BC3" s="129"/>
      <c r="BD3" s="130"/>
      <c r="BE3" s="190" t="e">
        <f>#REF!</f>
        <v>#REF!</v>
      </c>
      <c r="BF3" s="129"/>
      <c r="BG3" s="129"/>
      <c r="BH3" s="129"/>
      <c r="BI3" s="129"/>
      <c r="BJ3" s="129"/>
      <c r="BK3" s="129"/>
      <c r="BL3" s="129"/>
      <c r="BM3" s="129"/>
      <c r="BN3" s="129"/>
      <c r="BO3" s="129"/>
      <c r="BP3" s="130"/>
      <c r="BS3" s="3"/>
      <c r="BT3" s="3"/>
      <c r="BU3" s="5"/>
      <c r="BV3" s="5"/>
      <c r="BW3" s="5"/>
      <c r="BX3" s="5"/>
      <c r="BY3" s="5"/>
    </row>
    <row r="4" spans="1:101" s="1" customFormat="1" ht="14.1" customHeight="1" x14ac:dyDescent="0.2">
      <c r="B4" s="131"/>
      <c r="C4" s="132"/>
      <c r="D4" s="132"/>
      <c r="E4" s="132"/>
      <c r="F4" s="132"/>
      <c r="G4" s="132"/>
      <c r="H4" s="132"/>
      <c r="I4" s="132"/>
      <c r="J4" s="132"/>
      <c r="K4" s="132"/>
      <c r="L4" s="132"/>
      <c r="M4" s="132"/>
      <c r="N4" s="132"/>
      <c r="O4" s="132"/>
      <c r="P4" s="132"/>
      <c r="Q4" s="132"/>
      <c r="R4" s="132"/>
      <c r="S4" s="132"/>
      <c r="T4" s="132"/>
      <c r="U4" s="133"/>
      <c r="V4" s="131"/>
      <c r="W4" s="132"/>
      <c r="X4" s="132"/>
      <c r="Y4" s="132"/>
      <c r="Z4" s="133"/>
      <c r="AA4" s="131"/>
      <c r="AB4" s="132"/>
      <c r="AC4" s="132"/>
      <c r="AD4" s="132"/>
      <c r="AE4" s="133"/>
      <c r="AG4" s="131"/>
      <c r="AH4" s="132"/>
      <c r="AI4" s="133"/>
      <c r="AJ4" s="134" t="s">
        <v>17</v>
      </c>
      <c r="AK4" s="137"/>
      <c r="AL4" s="135" t="e">
        <f>CONCATENATE(#REF!,#REF!,#REF!,#REF!,ROUND(#REF!,0),#REF!)</f>
        <v>#REF!</v>
      </c>
      <c r="AM4" s="136"/>
      <c r="AN4" s="136"/>
      <c r="AO4" s="136"/>
      <c r="AP4" s="136"/>
      <c r="AQ4" s="137"/>
      <c r="AR4" s="131"/>
      <c r="AS4" s="132"/>
      <c r="AT4" s="133"/>
      <c r="AU4" s="134" t="s">
        <v>17</v>
      </c>
      <c r="AV4" s="137"/>
      <c r="AW4" s="135" t="e">
        <f>CONCATENATE(#REF!,#REF!,#REF!,#REF!,ROUND(#REF!,0),#REF!)</f>
        <v>#REF!</v>
      </c>
      <c r="AX4" s="136"/>
      <c r="AY4" s="136"/>
      <c r="AZ4" s="136"/>
      <c r="BA4" s="137"/>
      <c r="BB4" s="131"/>
      <c r="BC4" s="132"/>
      <c r="BD4" s="133"/>
      <c r="BE4" s="131"/>
      <c r="BF4" s="132"/>
      <c r="BG4" s="132"/>
      <c r="BH4" s="132"/>
      <c r="BI4" s="132"/>
      <c r="BJ4" s="132"/>
      <c r="BK4" s="132"/>
      <c r="BL4" s="132"/>
      <c r="BM4" s="132"/>
      <c r="BN4" s="132"/>
      <c r="BO4" s="132"/>
      <c r="BP4" s="133"/>
      <c r="BS4" s="3"/>
      <c r="BT4" s="3"/>
      <c r="BU4" s="5"/>
      <c r="BV4" s="5"/>
      <c r="BW4" s="5"/>
      <c r="BX4" s="5"/>
      <c r="BY4" s="5"/>
    </row>
    <row r="5" spans="1:101" s="1" customFormat="1" ht="6.75" customHeight="1" x14ac:dyDescent="0.2">
      <c r="BN5" s="8"/>
      <c r="BS5" s="3"/>
      <c r="BT5" s="3"/>
      <c r="BU5" s="5"/>
      <c r="BV5" s="5"/>
      <c r="BW5" s="5"/>
      <c r="BX5" s="5"/>
      <c r="BY5" s="5"/>
    </row>
    <row r="6" spans="1:101" s="2" customFormat="1" ht="13.5" customHeight="1" x14ac:dyDescent="0.2">
      <c r="B6" s="149" t="s">
        <v>18</v>
      </c>
      <c r="C6" s="129"/>
      <c r="D6" s="129"/>
      <c r="E6" s="129"/>
      <c r="F6" s="130"/>
      <c r="G6" s="168" t="e">
        <f>#REF!</f>
        <v>#REF!</v>
      </c>
      <c r="H6" s="129"/>
      <c r="I6" s="129"/>
      <c r="J6" s="129"/>
      <c r="K6" s="129"/>
      <c r="L6" s="129"/>
      <c r="M6" s="129"/>
      <c r="N6" s="129"/>
      <c r="O6" s="129"/>
      <c r="P6" s="129"/>
      <c r="Q6" s="129"/>
      <c r="R6" s="129"/>
      <c r="S6" s="129"/>
      <c r="T6" s="129"/>
      <c r="U6" s="130"/>
      <c r="V6" s="143" t="s">
        <v>19</v>
      </c>
      <c r="W6" s="129"/>
      <c r="X6" s="129"/>
      <c r="Y6" s="130"/>
      <c r="Z6" s="139" t="e">
        <f>IF(#REF!="",#REF!,#REF!&amp;"　("&amp;#REF!&amp;")")</f>
        <v>#REF!</v>
      </c>
      <c r="AA6" s="129"/>
      <c r="AB6" s="129"/>
      <c r="AC6" s="129"/>
      <c r="AD6" s="129"/>
      <c r="AE6" s="129"/>
      <c r="AF6" s="129"/>
      <c r="AG6" s="129"/>
      <c r="AH6" s="129"/>
      <c r="AI6" s="130"/>
      <c r="AJ6" s="140" t="s">
        <v>20</v>
      </c>
      <c r="AK6" s="129"/>
      <c r="AL6" s="130"/>
      <c r="AM6" s="139" t="e">
        <f>IF(#REF!="－",#REF!,IF(#REF!="－",#REF!&amp;"　"&amp;#REF!,#REF!&amp;"　"&amp;#REF!&amp;#REF!))</f>
        <v>#REF!</v>
      </c>
      <c r="AN6" s="129"/>
      <c r="AO6" s="129"/>
      <c r="AP6" s="129"/>
      <c r="AQ6" s="129"/>
      <c r="AR6" s="129"/>
      <c r="AS6" s="129"/>
      <c r="AT6" s="129"/>
      <c r="AU6" s="129"/>
      <c r="AV6" s="129"/>
      <c r="AW6" s="129"/>
      <c r="AX6" s="130"/>
      <c r="AY6" s="140" t="s">
        <v>21</v>
      </c>
      <c r="AZ6" s="129"/>
      <c r="BA6" s="129"/>
      <c r="BB6" s="129"/>
      <c r="BC6" s="129"/>
      <c r="BD6" s="130"/>
      <c r="BE6" s="143" t="e">
        <f>#REF!</f>
        <v>#REF!</v>
      </c>
      <c r="BF6" s="129"/>
      <c r="BG6" s="129"/>
      <c r="BH6" s="129"/>
      <c r="BI6" s="129"/>
      <c r="BJ6" s="129"/>
      <c r="BK6" s="129"/>
      <c r="BL6" s="129"/>
      <c r="BM6" s="129"/>
      <c r="BN6" s="129"/>
      <c r="BO6" s="129"/>
      <c r="BP6" s="130"/>
      <c r="BS6" s="4"/>
      <c r="BT6" s="4"/>
      <c r="BU6" s="27"/>
      <c r="BV6" s="27"/>
      <c r="BW6" s="27"/>
      <c r="BX6" s="27"/>
      <c r="BY6" s="27"/>
    </row>
    <row r="7" spans="1:101" s="2" customFormat="1" ht="13.5" customHeight="1" x14ac:dyDescent="0.2">
      <c r="B7" s="148" t="s">
        <v>22</v>
      </c>
      <c r="C7" s="132"/>
      <c r="D7" s="132"/>
      <c r="E7" s="132"/>
      <c r="F7" s="133"/>
      <c r="G7" s="210" t="e">
        <f>#REF!</f>
        <v>#REF!</v>
      </c>
      <c r="H7" s="132"/>
      <c r="I7" s="132"/>
      <c r="J7" s="132"/>
      <c r="K7" s="132"/>
      <c r="L7" s="132"/>
      <c r="M7" s="132"/>
      <c r="N7" s="132"/>
      <c r="O7" s="132"/>
      <c r="P7" s="132"/>
      <c r="Q7" s="132"/>
      <c r="R7" s="132"/>
      <c r="S7" s="132"/>
      <c r="T7" s="132"/>
      <c r="U7" s="133"/>
      <c r="V7" s="131"/>
      <c r="W7" s="132"/>
      <c r="X7" s="132"/>
      <c r="Y7" s="133"/>
      <c r="Z7" s="131"/>
      <c r="AA7" s="132"/>
      <c r="AB7" s="132"/>
      <c r="AC7" s="132"/>
      <c r="AD7" s="132"/>
      <c r="AE7" s="132"/>
      <c r="AF7" s="132"/>
      <c r="AG7" s="132"/>
      <c r="AH7" s="132"/>
      <c r="AI7" s="133"/>
      <c r="AJ7" s="131"/>
      <c r="AK7" s="132"/>
      <c r="AL7" s="133"/>
      <c r="AM7" s="131"/>
      <c r="AN7" s="132"/>
      <c r="AO7" s="132"/>
      <c r="AP7" s="132"/>
      <c r="AQ7" s="132"/>
      <c r="AR7" s="132"/>
      <c r="AS7" s="132"/>
      <c r="AT7" s="132"/>
      <c r="AU7" s="132"/>
      <c r="AV7" s="132"/>
      <c r="AW7" s="132"/>
      <c r="AX7" s="133"/>
      <c r="AY7" s="131"/>
      <c r="AZ7" s="132"/>
      <c r="BA7" s="132"/>
      <c r="BB7" s="132"/>
      <c r="BC7" s="132"/>
      <c r="BD7" s="133"/>
      <c r="BE7" s="131"/>
      <c r="BF7" s="132"/>
      <c r="BG7" s="132"/>
      <c r="BH7" s="132"/>
      <c r="BI7" s="132"/>
      <c r="BJ7" s="132"/>
      <c r="BK7" s="132"/>
      <c r="BL7" s="132"/>
      <c r="BM7" s="132"/>
      <c r="BN7" s="132"/>
      <c r="BO7" s="132"/>
      <c r="BP7" s="133"/>
      <c r="BS7" s="194" t="s">
        <v>39</v>
      </c>
      <c r="BT7" s="194" t="s">
        <v>40</v>
      </c>
      <c r="BU7" s="27"/>
      <c r="BV7" s="27"/>
      <c r="BW7" s="27"/>
      <c r="BX7" s="27"/>
      <c r="BY7" s="27"/>
      <c r="BZ7" s="203" t="s">
        <v>41</v>
      </c>
      <c r="CA7" s="130"/>
      <c r="CB7" s="203" t="s">
        <v>42</v>
      </c>
      <c r="CC7" s="130"/>
      <c r="CD7" s="212" t="s">
        <v>41</v>
      </c>
      <c r="CE7" s="129"/>
      <c r="CF7" s="129"/>
      <c r="CG7" s="129"/>
      <c r="CH7" s="129"/>
      <c r="CI7" s="129"/>
      <c r="CJ7" s="129"/>
      <c r="CK7" s="129"/>
      <c r="CL7" s="129"/>
      <c r="CM7" s="130"/>
      <c r="CN7" s="212" t="s">
        <v>42</v>
      </c>
      <c r="CO7" s="129"/>
      <c r="CP7" s="129"/>
      <c r="CQ7" s="129"/>
      <c r="CR7" s="129"/>
      <c r="CS7" s="129"/>
      <c r="CT7" s="129"/>
      <c r="CU7" s="129"/>
      <c r="CV7" s="129"/>
      <c r="CW7" s="130"/>
    </row>
    <row r="8" spans="1:101" ht="6.75" customHeight="1" x14ac:dyDescent="0.2">
      <c r="B8" s="7"/>
      <c r="C8" s="7"/>
      <c r="D8" s="7"/>
      <c r="E8" s="7"/>
      <c r="F8" s="7"/>
      <c r="G8" s="7"/>
      <c r="H8" s="7"/>
      <c r="I8" s="7"/>
      <c r="J8" s="16"/>
      <c r="K8" s="16"/>
      <c r="L8" s="16"/>
      <c r="M8" s="16"/>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7"/>
      <c r="AZ8" s="7"/>
      <c r="BA8" s="7"/>
      <c r="BB8" s="7"/>
      <c r="BC8" s="7"/>
      <c r="BD8" s="7"/>
      <c r="BE8" s="7"/>
      <c r="BF8" s="7"/>
      <c r="BG8" s="7"/>
      <c r="BH8" s="7"/>
      <c r="BI8" s="7"/>
      <c r="BJ8" s="7"/>
      <c r="BK8" s="7"/>
      <c r="BL8" s="7"/>
      <c r="BM8" s="7"/>
      <c r="BN8" s="7"/>
      <c r="BO8" s="7"/>
      <c r="BS8" s="195"/>
      <c r="BT8" s="195"/>
      <c r="BU8" s="31"/>
      <c r="BV8" s="31"/>
      <c r="BW8" s="31"/>
      <c r="BX8" s="31"/>
      <c r="BY8" s="31"/>
      <c r="BZ8" s="131"/>
      <c r="CA8" s="133"/>
      <c r="CB8" s="131"/>
      <c r="CC8" s="133"/>
      <c r="CD8" s="131"/>
      <c r="CE8" s="132"/>
      <c r="CF8" s="132"/>
      <c r="CG8" s="132"/>
      <c r="CH8" s="132"/>
      <c r="CI8" s="132"/>
      <c r="CJ8" s="132"/>
      <c r="CK8" s="132"/>
      <c r="CL8" s="132"/>
      <c r="CM8" s="133"/>
      <c r="CN8" s="131"/>
      <c r="CO8" s="132"/>
      <c r="CP8" s="132"/>
      <c r="CQ8" s="132"/>
      <c r="CR8" s="132"/>
      <c r="CS8" s="132"/>
      <c r="CT8" s="132"/>
      <c r="CU8" s="132"/>
      <c r="CV8" s="132"/>
      <c r="CW8" s="133"/>
    </row>
    <row r="9" spans="1:101" ht="14.4" customHeight="1" x14ac:dyDescent="0.2">
      <c r="A9" s="7"/>
      <c r="B9" s="9" t="s">
        <v>43</v>
      </c>
      <c r="C9" s="7"/>
      <c r="D9" s="7"/>
      <c r="E9" s="7"/>
      <c r="F9" s="7"/>
      <c r="G9" s="7"/>
      <c r="H9" s="7"/>
      <c r="I9" s="7"/>
      <c r="J9" s="11"/>
      <c r="K9" s="11"/>
      <c r="L9" s="11"/>
      <c r="M9" s="11"/>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29"/>
      <c r="AR9" s="10"/>
      <c r="AS9" s="10"/>
      <c r="AT9" s="29"/>
      <c r="AU9" s="10"/>
      <c r="AV9" s="10"/>
      <c r="AW9" s="10"/>
      <c r="AX9" s="29"/>
      <c r="AY9" s="28"/>
      <c r="AZ9" s="28"/>
      <c r="BA9" s="28"/>
      <c r="BB9" s="28"/>
      <c r="BC9" s="28"/>
      <c r="BD9" s="29"/>
      <c r="BE9" s="28"/>
      <c r="BF9" s="28"/>
      <c r="BG9" s="28"/>
      <c r="BH9" s="28"/>
      <c r="BI9" s="11"/>
      <c r="BJ9" s="10"/>
      <c r="BK9" s="10"/>
      <c r="BL9" s="10"/>
      <c r="BM9" s="10"/>
      <c r="BN9" s="10"/>
      <c r="BO9" s="10"/>
      <c r="BP9" s="10"/>
      <c r="BQ9" s="7"/>
      <c r="BR9" s="7"/>
      <c r="BS9" s="178"/>
      <c r="BT9" s="178"/>
      <c r="BU9" s="32"/>
      <c r="BV9" s="32"/>
      <c r="BW9" s="32"/>
      <c r="BX9" s="32"/>
      <c r="BY9" s="32"/>
      <c r="BZ9" s="107" t="s">
        <v>2</v>
      </c>
      <c r="CA9" s="104" t="s">
        <v>5</v>
      </c>
      <c r="CB9" s="104" t="s">
        <v>2</v>
      </c>
      <c r="CC9" s="104" t="s">
        <v>5</v>
      </c>
      <c r="CD9" s="105" t="s">
        <v>8</v>
      </c>
      <c r="CE9" s="105" t="s">
        <v>44</v>
      </c>
      <c r="CF9" s="105" t="s">
        <v>3</v>
      </c>
      <c r="CG9" s="105" t="s">
        <v>45</v>
      </c>
      <c r="CH9" s="105" t="s">
        <v>3</v>
      </c>
      <c r="CI9" s="105" t="s">
        <v>44</v>
      </c>
      <c r="CJ9" s="105" t="s">
        <v>46</v>
      </c>
      <c r="CK9" s="105" t="s">
        <v>47</v>
      </c>
      <c r="CL9" s="105" t="s">
        <v>48</v>
      </c>
      <c r="CM9" s="106" t="str">
        <f>CM10&amp;CM12&amp;CM14&amp;CM15&amp;CM16</f>
        <v/>
      </c>
      <c r="CN9" s="105" t="s">
        <v>8</v>
      </c>
      <c r="CO9" s="105" t="s">
        <v>44</v>
      </c>
      <c r="CP9" s="105" t="s">
        <v>3</v>
      </c>
      <c r="CQ9" s="105" t="s">
        <v>45</v>
      </c>
      <c r="CR9" s="105" t="s">
        <v>3</v>
      </c>
      <c r="CS9" s="105" t="s">
        <v>44</v>
      </c>
      <c r="CT9" s="105" t="s">
        <v>46</v>
      </c>
      <c r="CU9" s="105" t="s">
        <v>47</v>
      </c>
      <c r="CV9" s="105" t="s">
        <v>48</v>
      </c>
      <c r="CW9" s="106" t="str">
        <f>CW10&amp;CW12&amp;CW14&amp;CW15&amp;CW16</f>
        <v/>
      </c>
    </row>
    <row r="10" spans="1:101" ht="14.4" customHeight="1" x14ac:dyDescent="0.2">
      <c r="A10" s="7"/>
      <c r="B10" s="12"/>
      <c r="C10" s="13"/>
      <c r="D10" s="167" t="s">
        <v>29</v>
      </c>
      <c r="E10" s="136"/>
      <c r="F10" s="136"/>
      <c r="G10" s="136"/>
      <c r="H10" s="137"/>
      <c r="I10" s="185"/>
      <c r="J10" s="136"/>
      <c r="K10" s="137"/>
      <c r="L10" s="167" t="s">
        <v>32</v>
      </c>
      <c r="M10" s="136"/>
      <c r="N10" s="137"/>
      <c r="O10" s="167" t="str">
        <f>IF(I10="","",$AA3)</f>
        <v/>
      </c>
      <c r="P10" s="136"/>
      <c r="Q10" s="136"/>
      <c r="R10" s="137"/>
      <c r="S10" s="167" t="s">
        <v>10</v>
      </c>
      <c r="T10" s="136"/>
      <c r="U10" s="137"/>
      <c r="V10" s="185"/>
      <c r="W10" s="136"/>
      <c r="X10" s="136"/>
      <c r="Y10" s="136"/>
      <c r="Z10" s="136"/>
      <c r="AA10" s="137"/>
      <c r="AB10" s="167" t="s">
        <v>49</v>
      </c>
      <c r="AC10" s="136"/>
      <c r="AD10" s="136"/>
      <c r="AE10" s="137"/>
      <c r="AF10" s="182" t="str">
        <f>IFERROR(IF(V10=VLOOKUP(V10,#REF!,1,0),"00",""),IF(V10="床版","00",""))</f>
        <v/>
      </c>
      <c r="AG10" s="136"/>
      <c r="AH10" s="137"/>
      <c r="AI10" s="7"/>
      <c r="AJ10" s="12"/>
      <c r="AK10" s="13"/>
      <c r="AL10" s="167" t="s">
        <v>29</v>
      </c>
      <c r="AM10" s="136"/>
      <c r="AN10" s="136"/>
      <c r="AO10" s="136"/>
      <c r="AP10" s="137"/>
      <c r="AQ10" s="185"/>
      <c r="AR10" s="136"/>
      <c r="AS10" s="137"/>
      <c r="AT10" s="167" t="s">
        <v>32</v>
      </c>
      <c r="AU10" s="136"/>
      <c r="AV10" s="137"/>
      <c r="AW10" s="167" t="str">
        <f>IF(AQ10="","",$AA3)</f>
        <v/>
      </c>
      <c r="AX10" s="136"/>
      <c r="AY10" s="136"/>
      <c r="AZ10" s="137"/>
      <c r="BA10" s="167" t="s">
        <v>10</v>
      </c>
      <c r="BB10" s="136"/>
      <c r="BC10" s="137"/>
      <c r="BD10" s="193"/>
      <c r="BE10" s="136"/>
      <c r="BF10" s="136"/>
      <c r="BG10" s="136"/>
      <c r="BH10" s="136"/>
      <c r="BI10" s="136"/>
      <c r="BJ10" s="167" t="s">
        <v>49</v>
      </c>
      <c r="BK10" s="136"/>
      <c r="BL10" s="136"/>
      <c r="BM10" s="137"/>
      <c r="BN10" s="182" t="str">
        <f>IFERROR(IF(BD10=VLOOKUP(BD10,#REF!,1,0),"00",""),IF(BD10="床版","00",""))</f>
        <v/>
      </c>
      <c r="BO10" s="136"/>
      <c r="BP10" s="137"/>
      <c r="BQ10" s="7"/>
      <c r="BR10" s="7"/>
      <c r="BS10" s="98"/>
      <c r="BT10" s="98"/>
      <c r="BU10" s="73" t="str">
        <f>IF(BS10="","",VLOOKUP(BS10,#REF!,2,0))</f>
        <v/>
      </c>
      <c r="BV10" s="74" t="str">
        <f>IF(BV11="",BU10,BU10&amp;","&amp;BV11)</f>
        <v/>
      </c>
      <c r="BW10" s="32"/>
      <c r="BX10" s="73" t="str">
        <f>IF(BT10="","",VLOOKUP(BT10,#REF!,2,0))</f>
        <v/>
      </c>
      <c r="BY10" s="74" t="str">
        <f>IF(BY11="",BX10,BX10&amp;","&amp;BY11)</f>
        <v/>
      </c>
      <c r="BZ10" s="103" t="str">
        <f>IFERROR(IF(BS10="","",VLOOKUP(AA3&amp;"★"&amp;IF(COUNTIF($V10,"*,*")&gt;=1,LEFT($V10,FIND(",",$V10)-1),$V10)&amp;"★"&amp;IF(COUNTIF($AF10,"*,*")&gt;=1,LEFT($AF10,FIND(",",$AF10)-1),$AF10)&amp;"★"&amp;BS10,#REF!,2,0)),VLOOKUP(AA3&amp;"★"&amp;IF(COUNTIF($V10,"*,*")&gt;=1,LEFT($V10,FIND(",",$V10)-1),$V10)&amp;"★"&amp;IF(COUNTIF($AF10,"*,*")&gt;=1,LEFT($AF10,FIND(",",$AF10)-1),$AF10)&amp;"★"&amp;BS10,#REF!,2,0))</f>
        <v/>
      </c>
      <c r="CA10" s="103" t="str">
        <f>IFERROR(VLOOKUP(BZ10,#REF!,2,0),"")</f>
        <v/>
      </c>
      <c r="CB10" s="103" t="str">
        <f>IFERROR(IF(BT10="","",VLOOKUP(AA3&amp;"★"&amp;IF(COUNTIF($BD10,"*,*")&gt;=1,LEFT($BD10,FIND(",",$BD10)-1),$BD10)&amp;"★"&amp;IF(COUNTIF($BN10,"*,*")&gt;=1,LEFT($BN10,FIND(",",$BN10)-1),$BN10)&amp;"★"&amp;BT10,#REF!,2,0)),VLOOKUP(AA3&amp;"★"&amp;IF(COUNTIF($BD10,"*,*")&gt;=1,LEFT($BD10,FIND(",",$BD10)-1),$BD10)&amp;"★"&amp;IF(COUNTIF($BN10,"*,*")&gt;=1,LEFT($BN10,FIND(",",$BN10)-1),$BN10)&amp;"★"&amp;BT10,#REF!,2,0))</f>
        <v/>
      </c>
      <c r="CC10" s="103" t="str">
        <f>IFERROR(VLOOKUP(CB10,#REF!,2,0),"")</f>
        <v/>
      </c>
      <c r="CD10" s="102" t="e">
        <f ca="1">IFERROR(VLOOKUP(AA3&amp;"★"&amp;V10&amp;"★"&amp;AF10&amp;"★"&amp;BS10,#REF!,3,0),VLOOKUP(AA3&amp;"★"&amp;V10&amp;"★"&amp;AF10&amp;"★"&amp;BS10,#REF!,3,0))</f>
        <v>#VALUE!</v>
      </c>
      <c r="CE10" s="102" t="str">
        <f>IF(BS10="","",CONCATENATE(VLOOKUP(BS10,#REF!,2,0),CD10))</f>
        <v/>
      </c>
      <c r="CF10" s="102" t="str">
        <f>IF(BS10="","",IFERROR(VLOOKUP(AA3&amp;"★"&amp;V10&amp;"★"&amp;AF10&amp;"★"&amp;BS10,#REF!,4,0),VLOOKUP(AA3&amp;"★"&amp;V10&amp;"★"&amp;AF10&amp;"★"&amp;BS10,#REF!,4,0)))</f>
        <v/>
      </c>
      <c r="CG10" s="102">
        <v>10</v>
      </c>
      <c r="CH10" s="102" t="str">
        <f>CF10</f>
        <v/>
      </c>
      <c r="CI10" s="102" t="str">
        <f>BU10</f>
        <v/>
      </c>
      <c r="CJ10" s="102">
        <f>SMALL(CG10:CG16,1)</f>
        <v>10</v>
      </c>
      <c r="CK10" s="102" t="str">
        <f>VLOOKUP(CJ10,CG10:CH16,2,0)</f>
        <v/>
      </c>
      <c r="CL10" s="102" t="str">
        <f>IFERROR(IF(RIGHT(CJ10)="1","",IF(CJ10+1&lt;&gt;CJ12,VLOOKUP(CJ10,CG10:CI16,3,0),VLOOKUP(CJ10,CG10:CI16,3,0)&amp;"および"&amp;VLOOKUP(CJ12,CG10:CI16,3,0))),"")</f>
        <v/>
      </c>
      <c r="CM10" s="106" t="str">
        <f>IF(CL10="","",CL10&amp;"に関しては、"&amp;CK10&amp;"が原因と推定される。")</f>
        <v/>
      </c>
      <c r="CN10" s="102" t="e">
        <f ca="1">IFERROR(VLOOKUP(AA3&amp;"★"&amp;BD10&amp;"★"&amp;BN10&amp;"★"&amp;BT10,#REF!,3,0),VLOOKUP(AA3&amp;"★"&amp;BD10&amp;"★"&amp;BN10&amp;"★"&amp;BT10,#REF!,3,0))</f>
        <v>#VALUE!</v>
      </c>
      <c r="CO10" s="102" t="str">
        <f>IF(BT10="","",CONCATENATE(VLOOKUP(BT10,#REF!,2,0),CN10))</f>
        <v/>
      </c>
      <c r="CP10" s="102" t="str">
        <f>IF(BT10="","",IFERROR(VLOOKUP(AA3&amp;"★"&amp;BD10&amp;"★"&amp;BN10&amp;"★"&amp;BT10,#REF!,4,0),VLOOKUP(AA3&amp;"★"&amp;BD10&amp;"★"&amp;BN10&amp;"★"&amp;BT10,#REF!,4,0)))</f>
        <v/>
      </c>
      <c r="CQ10" s="102">
        <v>10</v>
      </c>
      <c r="CR10" s="102" t="str">
        <f>CP10</f>
        <v/>
      </c>
      <c r="CS10" s="102" t="str">
        <f>BX10</f>
        <v/>
      </c>
      <c r="CT10" s="102">
        <f>SMALL(CQ10:CQ16,1)</f>
        <v>10</v>
      </c>
      <c r="CU10" s="102" t="str">
        <f>VLOOKUP(CT10,CQ10:CR16,2,0)</f>
        <v/>
      </c>
      <c r="CV10" s="102" t="str">
        <f>IFERROR(IF(RIGHT(CT10)="1","",IF(CT10+1&lt;&gt;CT12,VLOOKUP(CT10,CQ10:CS16,3,0),VLOOKUP(CT10,CQ10:CS16,3,0)&amp;"および"&amp;VLOOKUP(CT12,CQ10:CS16,3,0))),"")</f>
        <v/>
      </c>
      <c r="CW10" s="106" t="str">
        <f>IF(CV10="","",CV10&amp;"に関しては、"&amp;CU10&amp;"が原因と推定される。")</f>
        <v/>
      </c>
    </row>
    <row r="11" spans="1:101" ht="1.5" customHeight="1" x14ac:dyDescent="0.2">
      <c r="A11" s="7"/>
      <c r="B11" s="14"/>
      <c r="C11" s="15"/>
      <c r="D11" s="167" t="s">
        <v>1</v>
      </c>
      <c r="E11" s="129"/>
      <c r="F11" s="129"/>
      <c r="G11" s="129"/>
      <c r="H11" s="130"/>
      <c r="I11" s="185" t="str">
        <f>IF(I10="","",BV10)</f>
        <v/>
      </c>
      <c r="J11" s="129"/>
      <c r="K11" s="129"/>
      <c r="L11" s="129"/>
      <c r="M11" s="129"/>
      <c r="N11" s="129"/>
      <c r="O11" s="129"/>
      <c r="P11" s="129"/>
      <c r="Q11" s="129"/>
      <c r="R11" s="130"/>
      <c r="S11" s="56"/>
      <c r="T11" s="56"/>
      <c r="U11" s="56"/>
      <c r="V11" s="56"/>
      <c r="W11" s="56"/>
      <c r="X11" s="56"/>
      <c r="Y11" s="56"/>
      <c r="Z11" s="56"/>
      <c r="AA11" s="56"/>
      <c r="AB11" s="56"/>
      <c r="AC11" s="56"/>
      <c r="AD11" s="56"/>
      <c r="AE11" s="56"/>
      <c r="AF11" s="56"/>
      <c r="AG11" s="56"/>
      <c r="AH11" s="57"/>
      <c r="AI11" s="17"/>
      <c r="AJ11" s="14"/>
      <c r="AK11" s="15"/>
      <c r="AL11" s="213" t="s">
        <v>1</v>
      </c>
      <c r="AM11" s="129"/>
      <c r="AN11" s="129"/>
      <c r="AO11" s="129"/>
      <c r="AP11" s="129"/>
      <c r="AQ11" s="185" t="str">
        <f>IF(AQ10="","",BY10)</f>
        <v/>
      </c>
      <c r="AR11" s="129"/>
      <c r="AS11" s="129"/>
      <c r="AT11" s="129"/>
      <c r="AU11" s="129"/>
      <c r="AV11" s="129"/>
      <c r="AW11" s="129"/>
      <c r="AX11" s="129"/>
      <c r="AY11" s="129"/>
      <c r="AZ11" s="130"/>
      <c r="BA11" s="70"/>
      <c r="BB11" s="71"/>
      <c r="BC11" s="71"/>
      <c r="BD11" s="71"/>
      <c r="BE11" s="71"/>
      <c r="BF11" s="71"/>
      <c r="BG11" s="71"/>
      <c r="BH11" s="71"/>
      <c r="BI11" s="71"/>
      <c r="BJ11" s="71"/>
      <c r="BK11" s="71"/>
      <c r="BL11" s="71"/>
      <c r="BM11" s="71"/>
      <c r="BN11" s="71"/>
      <c r="BO11" s="71"/>
      <c r="BP11" s="72"/>
      <c r="BQ11" s="7"/>
      <c r="BR11" s="7"/>
      <c r="BS11" s="177"/>
      <c r="BT11" s="177"/>
      <c r="BU11" s="191" t="str">
        <f>IF(BS11="","",VLOOKUP(BS11,#REF!,2,0))</f>
        <v/>
      </c>
      <c r="BV11" s="183" t="str">
        <f>IF(BV13="",BU11,BU11&amp;","&amp;BV13)</f>
        <v/>
      </c>
      <c r="BW11" s="32"/>
      <c r="BX11" s="191" t="str">
        <f>IF(BT11="","",VLOOKUP(BT11,#REF!,2,0))</f>
        <v/>
      </c>
      <c r="BY11" s="183" t="str">
        <f>IF(BY13="",BX11,BX11&amp;","&amp;BY13)</f>
        <v/>
      </c>
      <c r="BZ11" s="103"/>
      <c r="CA11" s="103"/>
      <c r="CB11" s="103"/>
      <c r="CC11" s="103"/>
      <c r="CD11" s="102"/>
      <c r="CE11" s="102"/>
      <c r="CF11" s="102"/>
      <c r="CG11" s="102"/>
      <c r="CH11" s="102"/>
      <c r="CI11" s="102"/>
      <c r="CJ11" s="102"/>
      <c r="CK11" s="102"/>
      <c r="CL11" s="102"/>
      <c r="CM11" s="106"/>
      <c r="CN11" s="102"/>
      <c r="CO11" s="102"/>
      <c r="CP11" s="102"/>
      <c r="CQ11" s="102"/>
      <c r="CR11" s="102"/>
      <c r="CS11" s="102"/>
      <c r="CT11" s="102"/>
      <c r="CU11" s="102"/>
      <c r="CV11" s="102"/>
      <c r="CW11" s="106"/>
    </row>
    <row r="12" spans="1:101" ht="12.75" customHeight="1" x14ac:dyDescent="0.2">
      <c r="A12" s="7"/>
      <c r="B12" s="14"/>
      <c r="C12" s="15"/>
      <c r="D12" s="131"/>
      <c r="E12" s="132"/>
      <c r="F12" s="132"/>
      <c r="G12" s="132"/>
      <c r="H12" s="133"/>
      <c r="I12" s="131"/>
      <c r="J12" s="132"/>
      <c r="K12" s="132"/>
      <c r="L12" s="132"/>
      <c r="M12" s="132"/>
      <c r="N12" s="132"/>
      <c r="O12" s="132"/>
      <c r="P12" s="132"/>
      <c r="Q12" s="132"/>
      <c r="R12" s="133"/>
      <c r="S12" s="59"/>
      <c r="T12" s="78"/>
      <c r="U12" s="90"/>
      <c r="V12" s="192" t="s">
        <v>35</v>
      </c>
      <c r="W12" s="180"/>
      <c r="X12" s="180"/>
      <c r="Y12" s="180"/>
      <c r="Z12" s="34"/>
      <c r="AA12" s="34"/>
      <c r="AB12" s="34"/>
      <c r="AC12" s="34"/>
      <c r="AD12" s="34"/>
      <c r="AE12" s="34"/>
      <c r="AF12" s="34"/>
      <c r="AG12" s="34"/>
      <c r="AH12" s="36"/>
      <c r="AI12" s="7"/>
      <c r="AJ12" s="14"/>
      <c r="AK12" s="15"/>
      <c r="AL12" s="131"/>
      <c r="AM12" s="132"/>
      <c r="AN12" s="132"/>
      <c r="AO12" s="132"/>
      <c r="AP12" s="132"/>
      <c r="AQ12" s="131"/>
      <c r="AR12" s="132"/>
      <c r="AS12" s="132"/>
      <c r="AT12" s="132"/>
      <c r="AU12" s="132"/>
      <c r="AV12" s="132"/>
      <c r="AW12" s="132"/>
      <c r="AX12" s="132"/>
      <c r="AY12" s="132"/>
      <c r="AZ12" s="133"/>
      <c r="BA12" s="59"/>
      <c r="BB12" s="78"/>
      <c r="BC12" s="90"/>
      <c r="BD12" s="192" t="s">
        <v>35</v>
      </c>
      <c r="BE12" s="180"/>
      <c r="BF12" s="180"/>
      <c r="BG12" s="180"/>
      <c r="BH12" s="34"/>
      <c r="BI12" s="34"/>
      <c r="BJ12" s="34"/>
      <c r="BK12" s="34"/>
      <c r="BL12" s="34"/>
      <c r="BM12" s="34"/>
      <c r="BN12" s="34"/>
      <c r="BO12" s="34"/>
      <c r="BP12" s="36"/>
      <c r="BQ12" s="7"/>
      <c r="BR12" s="7"/>
      <c r="BS12" s="178"/>
      <c r="BT12" s="178"/>
      <c r="BU12" s="181"/>
      <c r="BV12" s="181"/>
      <c r="BW12" s="32"/>
      <c r="BX12" s="181"/>
      <c r="BY12" s="181"/>
      <c r="BZ12" s="103" t="str">
        <f>IFERROR(IF(BS11="","",VLOOKUP(AA3&amp;"★"&amp;IF(COUNTIF($V10,"*,*")&gt;=1,LEFT($V10,FIND(",",$V10)-1),$V10)&amp;"★"&amp;IF(COUNTIF($AF10,"*,*")&gt;=1,LEFT($AF10,FIND(",",$AF10)-1),$AF10)&amp;"★"&amp;BS11,#REF!,2,0)),VLOOKUP(AA3&amp;"★"&amp;IF(COUNTIF($V10,"*,*")&gt;=1,LEFT($V10,FIND(",",$V10)-1),$V10)&amp;"★"&amp;IF(COUNTIF($AF10,"*,*")&gt;=1,LEFT($AF10,FIND(",",$AF10)-1),$AF10)&amp;"★"&amp;BS11,#REF!,2,0))</f>
        <v/>
      </c>
      <c r="CA12" s="103" t="str">
        <f>IFERROR(VLOOKUP(BZ12,#REF!,2,0),"")</f>
        <v/>
      </c>
      <c r="CB12" s="103" t="str">
        <f>IFERROR(IF(BT11="","",VLOOKUP(AA3&amp;"★"&amp;IF(COUNTIF($BD10,"*,*")&gt;=1,LEFT($BD10,FIND(",",$BD10)-1),$BD10)&amp;"★"&amp;IF(COUNTIF($BN10,"*,*")&gt;=1,LEFT($BN10,FIND(",",$BN10)-1),$BN10)&amp;"★"&amp;BT11,#REF!,2,0)),VLOOKUP(AA3&amp;"★"&amp;IF(COUNTIF($BD10,"*,*")&gt;=1,LEFT($BD10,FIND(",",$BD10)-1),$BD10)&amp;"★"&amp;IF(COUNTIF($BN10,"*,*")&gt;=1,LEFT($BN10,FIND(",",$BN10)-1),$BN10)&amp;"★"&amp;BT11,#REF!,2,0))</f>
        <v/>
      </c>
      <c r="CC12" s="103" t="str">
        <f>IFERROR(VLOOKUP(CB12,#REF!,2,0),"")</f>
        <v/>
      </c>
      <c r="CD12" s="102" t="str">
        <f>IFERROR(IF(BS11="","",VLOOKUP(AA3&amp;"★"&amp;V10&amp;"★"&amp;AF10&amp;"★"&amp;BS11,#REF!,3,0)),VLOOKUP(AA3&amp;"★"&amp;V10&amp;"★"&amp;AF10&amp;"★"&amp;BS11,#REF!,3,0))</f>
        <v/>
      </c>
      <c r="CE12" s="102" t="str">
        <f>IF(BS11="","",CONCATENATE(VLOOKUP(BS11,#REF!,2,0),CD12))</f>
        <v/>
      </c>
      <c r="CF12" s="102" t="str">
        <f>IF(BS11="","",IFERROR(VLOOKUP(AA3&amp;"★"&amp;V10&amp;"★"&amp;AF10&amp;"★"&amp;BS11,#REF!,4,0),VLOOKUP(AA3&amp;"★"&amp;V10&amp;"★"&amp;AF10&amp;"★"&amp;BS11,#REF!,4,0)))</f>
        <v/>
      </c>
      <c r="CG12" s="102" t="str">
        <f>IF(CF12="","",IFERROR(IF(COUNTIF(CF10:CF12,CF12)=1,20,VLOOKUP(CF12,CF10:CG12,2,0)+1),""))</f>
        <v/>
      </c>
      <c r="CH12" s="102" t="str">
        <f>CF12</f>
        <v/>
      </c>
      <c r="CI12" s="102" t="str">
        <f>BU11</f>
        <v/>
      </c>
      <c r="CJ12" s="102" t="str">
        <f>IF(CG12="","",SMALL(CG10:CG16,2))</f>
        <v/>
      </c>
      <c r="CK12" s="102" t="str">
        <f>VLOOKUP(CJ12,CG10:CH16,2,0)</f>
        <v/>
      </c>
      <c r="CL12" s="102" t="str">
        <f>IFERROR(IF(RIGHT(CJ12)="1","",IF(CJ12+1&lt;&gt;CJ14,VLOOKUP(CJ12,CG10:CI16,3,0),VLOOKUP(CJ12,CG10:CI16,3,0)&amp;"および"&amp;VLOOKUP(CJ14,CG10:CI16,3,0))),"")</f>
        <v/>
      </c>
      <c r="CM12" s="106" t="str">
        <f>IF(CL12="","",CHAR(10)&amp;CL12&amp;"に関しては、"&amp;CK12&amp;"が原因と推定される。")</f>
        <v/>
      </c>
      <c r="CN12" s="102" t="str">
        <f>IFERROR(IF(BT11="","",VLOOKUP(AA3&amp;"★"&amp;BD10&amp;"★"&amp;BN10&amp;"★"&amp;BT11,#REF!,3,0)),VLOOKUP(AA3&amp;"★"&amp;BD10&amp;"★"&amp;BN10&amp;"★"&amp;BT11,#REF!,3,0))</f>
        <v/>
      </c>
      <c r="CO12" s="102" t="str">
        <f>IF(BT11="","",CONCATENATE(VLOOKUP(BT11,#REF!,2,0),CN12))</f>
        <v/>
      </c>
      <c r="CP12" s="102" t="str">
        <f>IF(BT11="","",IFERROR(VLOOKUP(AA3&amp;"★"&amp;BD10&amp;"★"&amp;BN10&amp;"★"&amp;BT11,#REF!,4,0),VLOOKUP(AA3&amp;"★"&amp;BD10&amp;"★"&amp;BN10&amp;"★"&amp;BT11,#REF!,4,0)))</f>
        <v/>
      </c>
      <c r="CQ12" s="102" t="str">
        <f>IF(CP12="","",IFERROR(IF(COUNTIF(CP10:CP12,CP12)=1,20,VLOOKUP(CP12,CP10:CQ12,2,0)+1),""))</f>
        <v/>
      </c>
      <c r="CR12" s="102" t="str">
        <f>CP12</f>
        <v/>
      </c>
      <c r="CS12" s="102" t="str">
        <f>BX11</f>
        <v/>
      </c>
      <c r="CT12" s="102" t="str">
        <f>IF(CQ12="","",SMALL(CQ10:CQ16,2))</f>
        <v/>
      </c>
      <c r="CU12" s="102" t="str">
        <f>VLOOKUP(CT12,CQ10:CR16,2,0)</f>
        <v/>
      </c>
      <c r="CV12" s="102" t="str">
        <f>IFERROR(IF(RIGHT(CT12)="1","",IF(CT12+1&lt;&gt;CT14,VLOOKUP(CT12,CQ10:CS16,3,0),VLOOKUP(CT12,CQ10:CS16,3,0)&amp;"および"&amp;VLOOKUP(CT14,CQ10:CS16,3,0))),"")</f>
        <v/>
      </c>
      <c r="CW12" s="106" t="str">
        <f>IF(CV12="","",CHAR(10)&amp;CV12&amp;"に関しては、"&amp;CU12&amp;"が原因と推定される。")</f>
        <v/>
      </c>
    </row>
    <row r="13" spans="1:101" ht="1.5" customHeight="1" x14ac:dyDescent="0.2">
      <c r="A13" s="7"/>
      <c r="B13" s="176" t="s">
        <v>4</v>
      </c>
      <c r="C13" s="163"/>
      <c r="D13" s="58"/>
      <c r="S13" s="60"/>
      <c r="T13" s="60"/>
      <c r="U13" s="75"/>
      <c r="V13" s="60"/>
      <c r="W13" s="60"/>
      <c r="X13" s="60"/>
      <c r="Y13" s="60"/>
      <c r="Z13" s="60"/>
      <c r="AA13" s="60"/>
      <c r="AB13" s="60"/>
      <c r="AC13" s="60"/>
      <c r="AD13" s="60"/>
      <c r="AE13" s="60"/>
      <c r="AF13" s="60"/>
      <c r="AG13" s="60"/>
      <c r="AH13" s="61"/>
      <c r="AI13" s="17"/>
      <c r="AJ13" s="199" t="s">
        <v>4</v>
      </c>
      <c r="AK13" s="163"/>
      <c r="AL13" s="35"/>
      <c r="AM13" s="34"/>
      <c r="AN13" s="34"/>
      <c r="AO13" s="34"/>
      <c r="AP13" s="34"/>
      <c r="AQ13" s="34"/>
      <c r="AR13" s="34"/>
      <c r="AS13" s="34"/>
      <c r="AT13" s="34"/>
      <c r="AU13" s="34"/>
      <c r="AV13" s="34"/>
      <c r="AW13" s="34"/>
      <c r="AX13" s="34"/>
      <c r="AY13" s="34"/>
      <c r="AZ13" s="34"/>
      <c r="BA13" s="34"/>
      <c r="BB13" s="34"/>
      <c r="BC13" s="34"/>
      <c r="BD13" s="34"/>
      <c r="BE13" s="55"/>
      <c r="BF13" s="55"/>
      <c r="BG13" s="55"/>
      <c r="BH13" s="55"/>
      <c r="BI13" s="34"/>
      <c r="BJ13" s="34"/>
      <c r="BK13" s="34"/>
      <c r="BL13" s="34"/>
      <c r="BM13" s="34"/>
      <c r="BN13" s="34"/>
      <c r="BO13" s="34"/>
      <c r="BP13" s="36"/>
      <c r="BQ13" s="7"/>
      <c r="BR13" s="7"/>
      <c r="BS13" s="177"/>
      <c r="BT13" s="177"/>
      <c r="BU13" s="191" t="str">
        <f>IF(BS13="","",VLOOKUP(BS13,#REF!,2,0))</f>
        <v/>
      </c>
      <c r="BV13" s="183" t="str">
        <f>IF(BV15="",BU13,BU13&amp;","&amp;BV15)</f>
        <v/>
      </c>
      <c r="BW13" s="32"/>
      <c r="BX13" s="191" t="str">
        <f>IF(BT13="","",VLOOKUP(BT13,#REF!,2,0))</f>
        <v/>
      </c>
      <c r="BY13" s="183" t="str">
        <f>IF(BY15="",BX13,BX13&amp;","&amp;BY15)</f>
        <v/>
      </c>
      <c r="BZ13" s="103"/>
      <c r="CA13" s="103"/>
      <c r="CB13" s="103"/>
      <c r="CC13" s="103"/>
      <c r="CD13" s="102"/>
      <c r="CE13" s="102"/>
      <c r="CF13" s="102"/>
      <c r="CG13" s="102"/>
      <c r="CH13" s="102"/>
      <c r="CI13" s="102"/>
      <c r="CJ13" s="102"/>
      <c r="CK13" s="102"/>
      <c r="CL13" s="102"/>
      <c r="CM13" s="106"/>
      <c r="CN13" s="102"/>
      <c r="CO13" s="102"/>
      <c r="CP13" s="102"/>
      <c r="CQ13" s="102"/>
      <c r="CR13" s="102"/>
      <c r="CS13" s="102"/>
      <c r="CT13" s="102"/>
      <c r="CU13" s="102"/>
      <c r="CV13" s="102"/>
      <c r="CW13" s="106"/>
    </row>
    <row r="14" spans="1:101" ht="12" customHeight="1" x14ac:dyDescent="0.2">
      <c r="A14" s="7"/>
      <c r="B14" s="162"/>
      <c r="C14" s="163"/>
      <c r="D14" s="63"/>
      <c r="E14" s="75"/>
      <c r="F14" s="75"/>
      <c r="G14" s="192" t="s">
        <v>35</v>
      </c>
      <c r="H14" s="62"/>
      <c r="I14" s="62"/>
      <c r="J14" s="62"/>
      <c r="K14" s="62"/>
      <c r="L14" s="62"/>
      <c r="M14" s="62"/>
      <c r="N14" s="62"/>
      <c r="O14" s="62"/>
      <c r="P14" s="62"/>
      <c r="Q14" s="62"/>
      <c r="R14" s="62"/>
      <c r="S14" s="60"/>
      <c r="T14" s="78"/>
      <c r="U14" s="192" t="s">
        <v>35</v>
      </c>
      <c r="V14" s="62"/>
      <c r="W14" s="64"/>
      <c r="X14" s="64"/>
      <c r="Y14" s="64"/>
      <c r="Z14" s="64"/>
      <c r="AA14" s="62"/>
      <c r="AB14" s="62"/>
      <c r="AC14" s="62"/>
      <c r="AD14" s="62"/>
      <c r="AE14" s="62"/>
      <c r="AF14" s="62"/>
      <c r="AG14" s="62"/>
      <c r="AH14" s="65"/>
      <c r="AI14" s="17"/>
      <c r="AJ14" s="162"/>
      <c r="AK14" s="163"/>
      <c r="AL14" s="63"/>
      <c r="AM14" s="75"/>
      <c r="AN14" s="75"/>
      <c r="AO14" s="192" t="s">
        <v>35</v>
      </c>
      <c r="AP14" s="62"/>
      <c r="AQ14" s="62"/>
      <c r="AR14" s="62"/>
      <c r="AS14" s="62"/>
      <c r="AT14" s="62"/>
      <c r="AU14" s="62"/>
      <c r="AV14" s="62"/>
      <c r="AW14" s="62"/>
      <c r="AX14" s="62"/>
      <c r="AY14" s="62"/>
      <c r="AZ14" s="62"/>
      <c r="BA14" s="60"/>
      <c r="BB14" s="78"/>
      <c r="BC14" s="192" t="s">
        <v>35</v>
      </c>
      <c r="BD14" s="62"/>
      <c r="BE14" s="64"/>
      <c r="BF14" s="64"/>
      <c r="BG14" s="64"/>
      <c r="BH14" s="64"/>
      <c r="BI14" s="62"/>
      <c r="BJ14" s="62"/>
      <c r="BK14" s="62"/>
      <c r="BL14" s="62"/>
      <c r="BM14" s="62"/>
      <c r="BN14" s="62"/>
      <c r="BO14" s="62"/>
      <c r="BP14" s="65"/>
      <c r="BQ14" s="7"/>
      <c r="BR14" s="7"/>
      <c r="BS14" s="178"/>
      <c r="BT14" s="178"/>
      <c r="BU14" s="181"/>
      <c r="BV14" s="181"/>
      <c r="BW14" s="32"/>
      <c r="BX14" s="181"/>
      <c r="BY14" s="181"/>
      <c r="BZ14" s="103" t="str">
        <f>IFERROR(IF(BS13="","",VLOOKUP(AA3&amp;"★"&amp;IF(COUNTIF($V10,"*,*")&gt;=1,LEFT($V10,FIND(",",$V10)-1),$V10)&amp;"★"&amp;IF(COUNTIF($AF10,"*,*")&gt;=1,LEFT($AF10,FIND(",",$AF10)-1),$AF10)&amp;"★"&amp;BS13,#REF!,2,0)),VLOOKUP(AA3&amp;"★"&amp;IF(COUNTIF($V10,"*,*")&gt;=1,LEFT($V10,FIND(",",$V10)-1),$V10)&amp;"★"&amp;IF(COUNTIF($AF10,"*,*")&gt;=1,LEFT($AF10,FIND(",",$AF10)-1),$AF10)&amp;"★"&amp;BS13,#REF!,2,0))</f>
        <v/>
      </c>
      <c r="CA14" s="103" t="str">
        <f>IFERROR(VLOOKUP(BZ14,#REF!,2,0),"")</f>
        <v/>
      </c>
      <c r="CB14" s="103" t="str">
        <f>IFERROR(IF(BT14="","",VLOOKUP(AA3&amp;"★"&amp;IF(COUNTIF($BD10,"*,*")&gt;=1,LEFT($BD10,FIND(",",$BD10)-1),$BD10)&amp;"★"&amp;IF(COUNTIF($BN10,"*,*")&gt;=1,LEFT($BN10,FIND(",",$BN10)-1),$BN10)&amp;"★"&amp;BT14,#REF!,2,0)),VLOOKUP(AA3&amp;"★"&amp;IF(COUNTIF($BD10,"*,*")&gt;=1,LEFT($BD10,FIND(",",$BD10)-1),$BD10)&amp;"★"&amp;IF(COUNTIF($BN10,"*,*")&gt;=1,LEFT($BN10,FIND(",",$BN10)-1),$BN10)&amp;"★"&amp;BT14,#REF!,2,0))</f>
        <v/>
      </c>
      <c r="CC14" s="103" t="str">
        <f>IFERROR(VLOOKUP(CB14,#REF!,2,0),"")</f>
        <v/>
      </c>
      <c r="CD14" s="102" t="str">
        <f>IFERROR(IF(BS13="","",VLOOKUP(AA3&amp;"★"&amp;V10&amp;"★"&amp;AF10&amp;"★"&amp;BS13,#REF!,3,0)),VLOOKUP(AA3&amp;"★"&amp;V10&amp;"★"&amp;AF10&amp;"★"&amp;BS13,#REF!,3,0))</f>
        <v/>
      </c>
      <c r="CE14" s="102" t="str">
        <f>IF(BS13="","",CONCATENATE(VLOOKUP(BS13,#REF!,2,0),CD14))</f>
        <v/>
      </c>
      <c r="CF14" s="102" t="str">
        <f>IF(BS13="","",IFERROR(VLOOKUP(AA3&amp;"★"&amp;V10&amp;"★"&amp;AF10&amp;"★"&amp;BS13,#REF!,4,0),VLOOKUP(AA3&amp;"★"&amp;V10&amp;"★"&amp;AF10&amp;"★"&amp;BS13,#REF!,4,0)))</f>
        <v/>
      </c>
      <c r="CG14" s="102" t="str">
        <f>IF(CF14="","",IFERROR(IF(COUNTIF(CF10:CF14,CF14)=1,30,VLOOKUP(CF14,CF10:CG14,2,0)+1),""))</f>
        <v/>
      </c>
      <c r="CH14" s="102" t="str">
        <f>CF14</f>
        <v/>
      </c>
      <c r="CI14" s="102" t="str">
        <f>BU13</f>
        <v/>
      </c>
      <c r="CJ14" s="102" t="str">
        <f>IF(CG14="","",SMALL(CG10:CG16,3))</f>
        <v/>
      </c>
      <c r="CK14" s="102" t="str">
        <f>VLOOKUP(CJ14,CG10:CH16,2,0)</f>
        <v/>
      </c>
      <c r="CL14" s="102" t="str">
        <f>IFERROR(IF(RIGHT(CJ14)="1","",IF(CJ14+1&lt;&gt;CJ15,VLOOKUP(CJ14,CG10:CI16,3,0),VLOOKUP(CJ14,CG10:CI16,3,0)&amp;"および"&amp;VLOOKUP(CJ15,CG10:CI16,3,0))),"")</f>
        <v/>
      </c>
      <c r="CM14" s="106" t="str">
        <f>IF(CL14="","",CHAR(10)&amp;CL14&amp;"に関しては、"&amp;CK14&amp;"が原因と推定される。")</f>
        <v/>
      </c>
      <c r="CN14" s="102" t="str">
        <f>IFERROR(IF(BT13="","",VLOOKUP(AA3&amp;"★"&amp;BD10&amp;"★"&amp;BN10&amp;"★"&amp;BT13,#REF!,3,0)),VLOOKUP(AA3&amp;"★"&amp;BD10&amp;"★"&amp;BN10&amp;"★"&amp;BT13,#REF!,3,0))</f>
        <v/>
      </c>
      <c r="CO14" s="102" t="str">
        <f>IF(BT13="","",CONCATENATE(VLOOKUP(BT13,#REF!,2,0),CN14))</f>
        <v/>
      </c>
      <c r="CP14" s="102" t="str">
        <f>IF(BT13="","",IFERROR(VLOOKUP(AA3&amp;"★"&amp;BD10&amp;"★"&amp;BN10&amp;"★"&amp;BT13,#REF!,4,0),VLOOKUP(AA3&amp;"★"&amp;BD10&amp;"★"&amp;BN10&amp;"★"&amp;BT13,#REF!,4,0)))</f>
        <v/>
      </c>
      <c r="CQ14" s="102" t="str">
        <f>IF(CP14="","",IFERROR(IF(COUNTIF(CP10:CP14,CP14)=1,30,VLOOKUP(CP14,CP10:CQ14,2,0)+1),""))</f>
        <v/>
      </c>
      <c r="CR14" s="102" t="str">
        <f>CP14</f>
        <v/>
      </c>
      <c r="CS14" s="102" t="str">
        <f>BX13</f>
        <v/>
      </c>
      <c r="CT14" s="102" t="str">
        <f>IF(CQ14="","",SMALL(CQ10:CQ16,3))</f>
        <v/>
      </c>
      <c r="CU14" s="102" t="str">
        <f>VLOOKUP(CT14,CQ10:CR16,2,0)</f>
        <v/>
      </c>
      <c r="CV14" s="102" t="str">
        <f>IFERROR(IF(RIGHT(CT14)="1","",IF(CT14+1&lt;&gt;CT15,VLOOKUP(CT14,CQ10:CS16,3,0),VLOOKUP(CT14,CQ10:CS16,3,0)&amp;"および"&amp;VLOOKUP(CT15,CQ10:CS16,3,0))),"")</f>
        <v/>
      </c>
      <c r="CW14" s="106" t="str">
        <f>IF(CV14="","",CHAR(10)&amp;CV14&amp;"に関しては、"&amp;CU14&amp;"が原因と推定される。")</f>
        <v/>
      </c>
    </row>
    <row r="15" spans="1:101" ht="13.5" customHeight="1" x14ac:dyDescent="0.2">
      <c r="A15" s="7"/>
      <c r="B15" s="162"/>
      <c r="C15" s="163"/>
      <c r="D15" s="63"/>
      <c r="E15" s="75"/>
      <c r="F15" s="75"/>
      <c r="G15" s="180"/>
      <c r="H15" s="62"/>
      <c r="I15" s="62"/>
      <c r="J15" s="62"/>
      <c r="K15" s="62"/>
      <c r="L15" s="62"/>
      <c r="M15" s="62"/>
      <c r="N15" s="62"/>
      <c r="O15" s="62"/>
      <c r="P15" s="62"/>
      <c r="Q15" s="62"/>
      <c r="R15" s="62"/>
      <c r="S15" s="60"/>
      <c r="T15" s="78"/>
      <c r="U15" s="180"/>
      <c r="V15" s="62"/>
      <c r="W15" s="64"/>
      <c r="X15" s="64"/>
      <c r="Y15" s="22"/>
      <c r="Z15" s="64"/>
      <c r="AA15" s="62"/>
      <c r="AB15" s="62"/>
      <c r="AC15" s="62"/>
      <c r="AD15" s="62"/>
      <c r="AE15" s="62"/>
      <c r="AF15" s="62"/>
      <c r="AG15" s="62"/>
      <c r="AH15" s="65"/>
      <c r="AI15" s="17"/>
      <c r="AJ15" s="162"/>
      <c r="AK15" s="163"/>
      <c r="AL15" s="63"/>
      <c r="AM15" s="75"/>
      <c r="AN15" s="75"/>
      <c r="AO15" s="180"/>
      <c r="AP15" s="62"/>
      <c r="AQ15" s="62"/>
      <c r="AR15" s="62"/>
      <c r="AS15" s="62"/>
      <c r="AT15" s="62"/>
      <c r="AU15" s="62"/>
      <c r="AV15" s="62"/>
      <c r="AW15" s="62"/>
      <c r="AX15" s="62"/>
      <c r="AY15" s="62"/>
      <c r="AZ15" s="62"/>
      <c r="BA15" s="60"/>
      <c r="BB15" s="78"/>
      <c r="BC15" s="180"/>
      <c r="BD15" s="62"/>
      <c r="BE15" s="64"/>
      <c r="BF15" s="64"/>
      <c r="BG15" s="22"/>
      <c r="BH15" s="64"/>
      <c r="BI15" s="62"/>
      <c r="BJ15" s="62"/>
      <c r="BK15" s="62"/>
      <c r="BL15" s="62"/>
      <c r="BM15" s="62"/>
      <c r="BN15" s="62"/>
      <c r="BO15" s="62"/>
      <c r="BP15" s="65"/>
      <c r="BQ15" s="7"/>
      <c r="BR15" s="7"/>
      <c r="BS15" s="98"/>
      <c r="BT15" s="98"/>
      <c r="BU15" s="73" t="str">
        <f>IF(BS15="","",VLOOKUP(BS15,#REF!,2,0))</f>
        <v/>
      </c>
      <c r="BV15" s="74" t="str">
        <f>IF(BV16="",BU15,BU15&amp;","&amp;BV16)</f>
        <v/>
      </c>
      <c r="BW15" s="32"/>
      <c r="BX15" s="73" t="str">
        <f>IF(BT15="","",VLOOKUP(BT15,#REF!,2,0))</f>
        <v/>
      </c>
      <c r="BY15" s="74" t="str">
        <f>IF(BY16="",BX15,BX15&amp;","&amp;BY16)</f>
        <v/>
      </c>
      <c r="BZ15" s="103" t="str">
        <f>IFERROR(IF(BS15="","",VLOOKUP(AA3&amp;"★"&amp;IF(COUNTIF($V10,"*,*")&gt;=1,LEFT($V10,FIND(",",$V10)-1),$V10)&amp;"★"&amp;IF(COUNTIF($AF10,"*,*")&gt;=1,LEFT($AF10,FIND(",",$AF10)-1),$AF10)&amp;"★"&amp;BS15,#REF!,2,0)),VLOOKUP(AA3&amp;"★"&amp;IF(COUNTIF($V10,"*,*")&gt;=1,LEFT($V10,FIND(",",$V10)-1),$V10)&amp;"★"&amp;IF(COUNTIF($AF10,"*,*")&gt;=1,LEFT($AF10,FIND(",",$AF10)-1),$AF10)&amp;"★"&amp;BS15,#REF!,2,0))</f>
        <v/>
      </c>
      <c r="CA15" s="103" t="str">
        <f>IFERROR(VLOOKUP(BZ15,#REF!,2,0),"")</f>
        <v/>
      </c>
      <c r="CB15" s="103" t="str">
        <f>IFERROR(IF(BT15="","",VLOOKUP(AA3&amp;"★"&amp;IF(COUNTIF($BD10,"*,*")&gt;=1,LEFT($BD10,FIND(",",$BD10)-1),$BD10)&amp;"★"&amp;IF(COUNTIF($BN10,"*,*")&gt;=1,LEFT($BN10,FIND(",",$BN10)-1),$BN10)&amp;"★"&amp;BT15,#REF!,2,0)),VLOOKUP(AA3&amp;"★"&amp;IF(COUNTIF($BD10,"*,*")&gt;=1,LEFT($BD10,FIND(",",$BD10)-1),$BD10)&amp;"★"&amp;IF(COUNTIF($BN10,"*,*")&gt;=1,LEFT($BN10,FIND(",",$BN10)-1),$BN10)&amp;"★"&amp;BT15,#REF!,2,0))</f>
        <v/>
      </c>
      <c r="CC15" s="103" t="str">
        <f>IFERROR(VLOOKUP(CB15,#REF!,2,0),"")</f>
        <v/>
      </c>
      <c r="CD15" s="102" t="str">
        <f>IFERROR(IF(BS15="","",VLOOKUP(AA3&amp;"★"&amp;V10&amp;"★"&amp;AF10&amp;"★"&amp;BS15,#REF!,3,0)),VLOOKUP(AA3&amp;"★"&amp;V10&amp;"★"&amp;AF10&amp;"★"&amp;BS15,#REF!,3,0))</f>
        <v/>
      </c>
      <c r="CE15" s="102" t="str">
        <f>IF(BS15="","",CONCATENATE(VLOOKUP(BS15,#REF!,2,0),CD15))</f>
        <v/>
      </c>
      <c r="CF15" s="102" t="str">
        <f>IF(BS15="","",IFERROR(VLOOKUP(AA3&amp;"★"&amp;V10&amp;"★"&amp;AF10&amp;"★"&amp;BS15,#REF!,4,0),VLOOKUP(AA3&amp;"★"&amp;V10&amp;"★"&amp;AF10&amp;"★"&amp;BS15,#REF!,4,0)))</f>
        <v/>
      </c>
      <c r="CG15" s="102" t="str">
        <f>IF(CF15="","",IFERROR(IF(COUNTIF(CF10:CF15,CF15)=1,40,VLOOKUP(CF15,CF10:CG15,2,0)+1),""))</f>
        <v/>
      </c>
      <c r="CH15" s="102" t="str">
        <f>CF15</f>
        <v/>
      </c>
      <c r="CI15" s="102" t="str">
        <f>BU15</f>
        <v/>
      </c>
      <c r="CJ15" s="102" t="str">
        <f>IF(CG15="","",SMALL(CG10:CG16,4))</f>
        <v/>
      </c>
      <c r="CK15" s="102" t="str">
        <f>VLOOKUP(CJ15,CG10:CH16,2,0)</f>
        <v/>
      </c>
      <c r="CL15" s="102" t="str">
        <f>IFERROR(IF(RIGHT(CJ15)="1","",IF(CJ15+1&lt;&gt;CJ16,VLOOKUP(CJ15,CG10:CI16,3,0),VLOOKUP(CJ15,CG10:CI16,3,0)&amp;"および"&amp;VLOOKUP(CJ16,CG10:CI16,3,0))),"")</f>
        <v/>
      </c>
      <c r="CM15" s="106" t="str">
        <f>IF(CL15="","",CHAR(10)&amp;CL15&amp;"に関しては、"&amp;CK15&amp;"が原因と推定される。")</f>
        <v/>
      </c>
      <c r="CN15" s="102" t="str">
        <f>IFERROR(IF(BT15="","",VLOOKUP(AA3&amp;"★"&amp;BD10&amp;"★"&amp;BN10&amp;"★"&amp;BT15,#REF!,3,0)),VLOOKUP(AA3&amp;"★"&amp;BD10&amp;"★"&amp;BN10&amp;"★"&amp;BT15,#REF!,3,0))</f>
        <v/>
      </c>
      <c r="CO15" s="102" t="str">
        <f>IF(BT15="","",CONCATENATE(VLOOKUP(BT15,#REF!,2,0),CN15))</f>
        <v/>
      </c>
      <c r="CP15" s="102" t="str">
        <f>IF(BT15="","",IFERROR(VLOOKUP(AA3&amp;"★"&amp;BD10&amp;"★"&amp;BN10&amp;"★"&amp;BT15,#REF!,4,0),VLOOKUP(AA3&amp;"★"&amp;BD10&amp;"★"&amp;BN10&amp;"★"&amp;BT15,#REF!,4,0)))</f>
        <v/>
      </c>
      <c r="CQ15" s="102" t="str">
        <f>IF(CP15="","",IFERROR(IF(COUNTIF(CP10:CP15,CP15)=1,40,VLOOKUP(CP15,CP10:CQ15,2,0)+1),""))</f>
        <v/>
      </c>
      <c r="CR15" s="102" t="str">
        <f>CP15</f>
        <v/>
      </c>
      <c r="CS15" s="102" t="str">
        <f>BX15</f>
        <v/>
      </c>
      <c r="CT15" s="102" t="str">
        <f>IF(CQ15="","",SMALL(CQ10:CQ16,4))</f>
        <v/>
      </c>
      <c r="CU15" s="102" t="str">
        <f>VLOOKUP(CT15,CQ10:CR16,2,0)</f>
        <v/>
      </c>
      <c r="CV15" s="102" t="str">
        <f>IFERROR(IF(RIGHT(CT15)="1","",IF(CT15+1&lt;&gt;CT16,VLOOKUP(CT15,CQ10:CS16,3,0),VLOOKUP(CT15,CQ10:CS16,3,0)&amp;"および"&amp;VLOOKUP(CT16,CQ10:CS16,3,0))),"")</f>
        <v/>
      </c>
      <c r="CW15" s="106" t="str">
        <f>IF(CV15="","",CHAR(10)&amp;CV15&amp;"に関しては、"&amp;CU15&amp;"が原因と推定される。")</f>
        <v/>
      </c>
    </row>
    <row r="16" spans="1:101" ht="13.5" customHeight="1" x14ac:dyDescent="0.2">
      <c r="A16" s="7"/>
      <c r="B16" s="162"/>
      <c r="C16" s="163"/>
      <c r="D16" s="63"/>
      <c r="E16" s="75"/>
      <c r="F16" s="75"/>
      <c r="G16" s="180"/>
      <c r="H16" s="62"/>
      <c r="I16" s="62"/>
      <c r="J16" s="62"/>
      <c r="K16" s="62"/>
      <c r="L16" s="62"/>
      <c r="M16" s="62"/>
      <c r="N16" s="62"/>
      <c r="O16" s="62"/>
      <c r="P16" s="62"/>
      <c r="Q16" s="62"/>
      <c r="R16" s="62"/>
      <c r="S16" s="60"/>
      <c r="T16" s="78"/>
      <c r="U16" s="180"/>
      <c r="V16" s="62"/>
      <c r="W16" s="64"/>
      <c r="X16" s="64"/>
      <c r="Y16" s="22"/>
      <c r="Z16" s="64"/>
      <c r="AA16" s="62"/>
      <c r="AB16" s="62"/>
      <c r="AC16" s="62"/>
      <c r="AD16" s="62"/>
      <c r="AE16" s="62"/>
      <c r="AF16" s="62"/>
      <c r="AG16" s="62"/>
      <c r="AH16" s="65"/>
      <c r="AI16" s="17"/>
      <c r="AJ16" s="162"/>
      <c r="AK16" s="163"/>
      <c r="AL16" s="63"/>
      <c r="AM16" s="75"/>
      <c r="AN16" s="75"/>
      <c r="AO16" s="180"/>
      <c r="AP16" s="62"/>
      <c r="AQ16" s="62"/>
      <c r="AR16" s="62"/>
      <c r="AS16" s="62"/>
      <c r="AT16" s="62"/>
      <c r="AU16" s="62"/>
      <c r="AV16" s="62"/>
      <c r="AW16" s="62"/>
      <c r="AX16" s="62"/>
      <c r="AY16" s="62"/>
      <c r="AZ16" s="62"/>
      <c r="BA16" s="60"/>
      <c r="BB16" s="78"/>
      <c r="BC16" s="180"/>
      <c r="BD16" s="62"/>
      <c r="BE16" s="64"/>
      <c r="BF16" s="64"/>
      <c r="BG16" s="22"/>
      <c r="BH16" s="64"/>
      <c r="BI16" s="62"/>
      <c r="BJ16" s="62"/>
      <c r="BK16" s="62"/>
      <c r="BL16" s="62"/>
      <c r="BM16" s="62"/>
      <c r="BN16" s="62"/>
      <c r="BO16" s="62"/>
      <c r="BP16" s="65"/>
      <c r="BQ16" s="7"/>
      <c r="BR16" s="7"/>
      <c r="BS16" s="98"/>
      <c r="BT16" s="98"/>
      <c r="BU16" s="73" t="str">
        <f>IF(BS16="","",VLOOKUP(BS16,#REF!,2,0))</f>
        <v/>
      </c>
      <c r="BV16" s="74" t="str">
        <f>BU16</f>
        <v/>
      </c>
      <c r="BW16" s="32"/>
      <c r="BX16" s="73" t="str">
        <f>IF(BT16="","",VLOOKUP(BT16,#REF!,2,0))</f>
        <v/>
      </c>
      <c r="BY16" s="74" t="str">
        <f>BX16</f>
        <v/>
      </c>
      <c r="BZ16" s="103" t="str">
        <f>IFERROR(IF(BS16="","",VLOOKUP(AA3&amp;"★"&amp;IF(COUNTIF($V10,"*,*")&gt;=1,LEFT($V10,FIND(",",$V10)-1),$V10)&amp;"★"&amp;IF(COUNTIF($AF10,"*,*")&gt;=1,LEFT($AF10,FIND(",",$AF10)-1),$AF10)&amp;"★"&amp;BS16,#REF!,2,0)),VLOOKUP(AA3&amp;"★"&amp;IF(COUNTIF($V10,"*,*")&gt;=1,LEFT($V10,FIND(",",$V10)-1),$V10)&amp;"★"&amp;IF(COUNTIF($AF10,"*,*")&gt;=1,LEFT($AF10,FIND(",",$AF10)-1),$AF10)&amp;"★"&amp;BS16,#REF!,2,0))</f>
        <v/>
      </c>
      <c r="CA16" s="103" t="str">
        <f>IFERROR(VLOOKUP(BZ16,#REF!,2,0),"")</f>
        <v/>
      </c>
      <c r="CB16" s="103" t="str">
        <f>IFERROR(IF(BT16="","",VLOOKUP(AA3&amp;"★"&amp;IF(COUNTIF($BD10,"*,*")&gt;=1,LEFT($BD10,FIND(",",$BD10)-1),$BD10)&amp;"★"&amp;IF(COUNTIF($BN10,"*,*")&gt;=1,LEFT($BN10,FIND(",",$BN10)-1),$BN10)&amp;"★"&amp;BT16,#REF!,2,0)),VLOOKUP(AA3&amp;"★"&amp;IF(COUNTIF($BD10,"*,*")&gt;=1,LEFT($BD10,FIND(",",$BD10)-1),$BD10)&amp;"★"&amp;IF(COUNTIF($BN10,"*,*")&gt;=1,LEFT($BN10,FIND(",",$BN10)-1),$BN10)&amp;"★"&amp;BT16,#REF!,2,0))</f>
        <v/>
      </c>
      <c r="CC16" s="103" t="str">
        <f>IFERROR(VLOOKUP(CB16,#REF!,2,0),"")</f>
        <v/>
      </c>
      <c r="CD16" s="102" t="str">
        <f>IFERROR(IF(BS16="","",VLOOKUP(AA3&amp;"★"&amp;V10&amp;"★"&amp;AF10&amp;"★"&amp;BS16,#REF!,3,0)),VLOOKUP(AA3&amp;"★"&amp;V10&amp;"★"&amp;AF10&amp;"★"&amp;BS16,#REF!,3,0))</f>
        <v/>
      </c>
      <c r="CE16" s="102" t="str">
        <f>IF(BS16="","",CONCATENATE(VLOOKUP(BS16,#REF!,2,0),CD16))</f>
        <v/>
      </c>
      <c r="CF16" s="102" t="str">
        <f>IF(BS16="","",IFERROR(VLOOKUP(AA3&amp;"★"&amp;V10&amp;"★"&amp;AF10&amp;"★"&amp;BS16,#REF!,4,0),VLOOKUP(AA3&amp;"★"&amp;V10&amp;"★"&amp;AF10&amp;"★"&amp;BS16,#REF!,4,0)))</f>
        <v/>
      </c>
      <c r="CG16" s="102" t="str">
        <f>IF(CF16="","",IFERROR(IF(COUNTIF(CF10:CF16,CF16)=1,50,VLOOKUP(CF16,CF10:CG16,2,0)+1),""))</f>
        <v/>
      </c>
      <c r="CH16" s="102" t="str">
        <f>CF16</f>
        <v/>
      </c>
      <c r="CI16" s="102" t="str">
        <f>BU16</f>
        <v/>
      </c>
      <c r="CJ16" s="102" t="str">
        <f>IF(CG16="","",SMALL(CG10:CG16,5))</f>
        <v/>
      </c>
      <c r="CK16" s="102" t="str">
        <f>VLOOKUP(CJ16,CG10:CH16,2,0)</f>
        <v/>
      </c>
      <c r="CL16" s="102" t="str">
        <f>IFERROR(IF(RIGHT(CJ16)="1","",VLOOKUP(CJ16,CG10:CI16,3,0)),"")</f>
        <v/>
      </c>
      <c r="CM16" s="106" t="str">
        <f>IF(CL16="","",CHAR(10)&amp;CL16&amp;"に関しては、"&amp;CK16&amp;"が原因と推定される。")</f>
        <v/>
      </c>
      <c r="CN16" s="102" t="str">
        <f>IFERROR(IF(BT16="","",VLOOKUP(AA3&amp;"★"&amp;BD10&amp;"★"&amp;BN10&amp;"★"&amp;BT16,#REF!,3,0)),VLOOKUP(AA3&amp;"★"&amp;BD10&amp;"★"&amp;BN10&amp;"★"&amp;BT16,#REF!,3,0))</f>
        <v/>
      </c>
      <c r="CO16" s="102" t="str">
        <f>IF(BT16="","",CONCATENATE(VLOOKUP(BT16,#REF!,2,0),CN16))</f>
        <v/>
      </c>
      <c r="CP16" s="102" t="str">
        <f>IF(BT16="","",IFERROR(VLOOKUP(AA3&amp;"★"&amp;BD10&amp;"★"&amp;BN10&amp;"★"&amp;BT16,#REF!,4,0),VLOOKUP(AA3&amp;"★"&amp;BD10&amp;"★"&amp;BN10&amp;"★"&amp;BT16,#REF!,4,0)))</f>
        <v/>
      </c>
      <c r="CQ16" s="102" t="str">
        <f>IF(CP16="","",IFERROR(IF(COUNTIF(CP10:CP16,CP16)=1,50,VLOOKUP(CP16,CP10:CQ16,2,0)+1),""))</f>
        <v/>
      </c>
      <c r="CR16" s="102" t="str">
        <f>CP16</f>
        <v/>
      </c>
      <c r="CS16" s="102" t="str">
        <f>BX16</f>
        <v/>
      </c>
      <c r="CT16" s="102" t="str">
        <f>IF(CQ16="","",SMALL(CQ10:CQ16,5))</f>
        <v/>
      </c>
      <c r="CU16" s="102" t="str">
        <f>VLOOKUP(CT16,CQ10:CR16,2,0)</f>
        <v/>
      </c>
      <c r="CV16" s="102" t="str">
        <f>IFERROR(IF(RIGHT(CT16)="1","",VLOOKUP(CT16,CQ10:CS16,3,0)),"")</f>
        <v/>
      </c>
      <c r="CW16" s="106" t="str">
        <f>IF(CV16="","",CHAR(10)&amp;CV16&amp;"に関しては、"&amp;CU16&amp;"が原因と推定される。")</f>
        <v/>
      </c>
    </row>
    <row r="17" spans="1:84" ht="13.5" customHeight="1" x14ac:dyDescent="0.2">
      <c r="A17" s="7"/>
      <c r="B17" s="162"/>
      <c r="C17" s="163"/>
      <c r="D17" s="92"/>
      <c r="E17" s="179" t="s">
        <v>50</v>
      </c>
      <c r="F17" s="181"/>
      <c r="G17" s="180"/>
      <c r="H17" s="62"/>
      <c r="I17" s="62"/>
      <c r="J17" s="62"/>
      <c r="K17" s="62"/>
      <c r="L17" s="62"/>
      <c r="M17" s="179" t="s">
        <v>35</v>
      </c>
      <c r="N17" s="62"/>
      <c r="O17" s="62"/>
      <c r="P17" s="62"/>
      <c r="Q17" s="62"/>
      <c r="R17" s="62"/>
      <c r="S17" s="60"/>
      <c r="T17" s="179" t="s">
        <v>35</v>
      </c>
      <c r="U17" s="180"/>
      <c r="V17" s="62"/>
      <c r="W17" s="64"/>
      <c r="X17" s="64"/>
      <c r="Y17" s="22"/>
      <c r="Z17" s="64"/>
      <c r="AA17" s="77"/>
      <c r="AB17" s="62"/>
      <c r="AC17" s="62"/>
      <c r="AD17" s="62"/>
      <c r="AE17" s="62"/>
      <c r="AF17" s="62"/>
      <c r="AG17" s="62"/>
      <c r="AH17" s="65"/>
      <c r="AI17" s="17"/>
      <c r="AJ17" s="162"/>
      <c r="AK17" s="163"/>
      <c r="AL17" s="92"/>
      <c r="AM17" s="179" t="s">
        <v>50</v>
      </c>
      <c r="AN17" s="181"/>
      <c r="AO17" s="180"/>
      <c r="AP17" s="62"/>
      <c r="AQ17" s="62"/>
      <c r="AR17" s="62"/>
      <c r="AS17" s="62"/>
      <c r="AT17" s="62"/>
      <c r="AU17" s="179" t="s">
        <v>35</v>
      </c>
      <c r="AV17" s="62"/>
      <c r="AW17" s="62"/>
      <c r="AX17" s="62"/>
      <c r="AY17" s="62"/>
      <c r="AZ17" s="62"/>
      <c r="BA17" s="60"/>
      <c r="BB17" s="179" t="s">
        <v>35</v>
      </c>
      <c r="BC17" s="180"/>
      <c r="BD17" s="62"/>
      <c r="BE17" s="64"/>
      <c r="BF17" s="64"/>
      <c r="BG17" s="22"/>
      <c r="BH17" s="64"/>
      <c r="BI17" s="77"/>
      <c r="BJ17" s="62"/>
      <c r="BK17" s="62"/>
      <c r="BL17" s="62"/>
      <c r="BM17" s="62"/>
      <c r="BN17" s="62"/>
      <c r="BO17" s="62"/>
      <c r="BP17" s="65"/>
      <c r="BQ17" s="7"/>
      <c r="BR17" s="7"/>
      <c r="BS17" s="33"/>
      <c r="BT17" s="33"/>
      <c r="BU17" s="32"/>
      <c r="BV17" s="73"/>
      <c r="BW17" s="32"/>
      <c r="BX17" s="32"/>
      <c r="BY17" s="32"/>
      <c r="BZ17" s="7"/>
      <c r="CA17" s="7"/>
    </row>
    <row r="18" spans="1:84" ht="13.5" customHeight="1" x14ac:dyDescent="0.2">
      <c r="A18" s="7"/>
      <c r="B18" s="162"/>
      <c r="C18" s="163"/>
      <c r="D18" s="92"/>
      <c r="E18" s="181"/>
      <c r="F18" s="181"/>
      <c r="G18" s="75"/>
      <c r="H18" s="62"/>
      <c r="I18" s="62"/>
      <c r="J18" s="62"/>
      <c r="K18" s="62"/>
      <c r="L18" s="62"/>
      <c r="M18" s="180"/>
      <c r="N18" s="62"/>
      <c r="O18" s="62"/>
      <c r="P18" s="62"/>
      <c r="Q18" s="62"/>
      <c r="R18" s="62"/>
      <c r="S18" s="60"/>
      <c r="T18" s="180"/>
      <c r="U18" s="75"/>
      <c r="V18" s="62"/>
      <c r="W18" s="64"/>
      <c r="X18" s="64"/>
      <c r="Y18" s="22"/>
      <c r="Z18" s="64"/>
      <c r="AA18" s="62"/>
      <c r="AB18" s="62"/>
      <c r="AC18" s="62"/>
      <c r="AD18" s="62"/>
      <c r="AE18" s="62"/>
      <c r="AF18" s="62"/>
      <c r="AG18" s="62"/>
      <c r="AH18" s="65"/>
      <c r="AI18" s="17"/>
      <c r="AJ18" s="162"/>
      <c r="AK18" s="163"/>
      <c r="AL18" s="92"/>
      <c r="AM18" s="181"/>
      <c r="AN18" s="181"/>
      <c r="AO18" s="75"/>
      <c r="AP18" s="62"/>
      <c r="AQ18" s="62"/>
      <c r="AR18" s="62"/>
      <c r="AS18" s="62"/>
      <c r="AT18" s="62"/>
      <c r="AU18" s="180"/>
      <c r="AV18" s="62"/>
      <c r="AW18" s="62"/>
      <c r="AX18" s="62"/>
      <c r="AY18" s="62"/>
      <c r="AZ18" s="62"/>
      <c r="BA18" s="60"/>
      <c r="BB18" s="180"/>
      <c r="BC18" s="75"/>
      <c r="BD18" s="62"/>
      <c r="BE18" s="64"/>
      <c r="BF18" s="64"/>
      <c r="BG18" s="22"/>
      <c r="BH18" s="64"/>
      <c r="BI18" s="62"/>
      <c r="BJ18" s="62"/>
      <c r="BK18" s="62"/>
      <c r="BL18" s="62"/>
      <c r="BM18" s="62"/>
      <c r="BN18" s="62"/>
      <c r="BO18" s="62"/>
      <c r="BP18" s="65"/>
      <c r="BQ18" s="7"/>
      <c r="BR18" s="7"/>
      <c r="BS18" s="33"/>
      <c r="BT18" s="33"/>
      <c r="BU18" s="32"/>
      <c r="BV18" s="32"/>
      <c r="BW18" s="32"/>
      <c r="BX18" s="32"/>
      <c r="BY18" s="32"/>
      <c r="BZ18" s="7"/>
      <c r="CA18" s="7"/>
    </row>
    <row r="19" spans="1:84" ht="13.5" customHeight="1" x14ac:dyDescent="0.2">
      <c r="A19" s="7"/>
      <c r="B19" s="162"/>
      <c r="C19" s="163"/>
      <c r="D19" s="92"/>
      <c r="E19" s="181"/>
      <c r="F19" s="181"/>
      <c r="G19" s="75"/>
      <c r="H19" s="62"/>
      <c r="I19" s="62"/>
      <c r="J19" s="62"/>
      <c r="K19" s="62"/>
      <c r="L19" s="62"/>
      <c r="M19" s="180"/>
      <c r="N19" s="62"/>
      <c r="O19" s="62"/>
      <c r="P19" s="62"/>
      <c r="Q19" s="62"/>
      <c r="R19" s="62"/>
      <c r="S19" s="60"/>
      <c r="T19" s="180"/>
      <c r="U19" s="75"/>
      <c r="V19" s="62"/>
      <c r="W19" s="64"/>
      <c r="X19" s="64"/>
      <c r="Y19" s="64"/>
      <c r="Z19" s="64"/>
      <c r="AA19" s="62"/>
      <c r="AB19" s="62"/>
      <c r="AC19" s="62"/>
      <c r="AD19" s="62"/>
      <c r="AE19" s="62"/>
      <c r="AF19" s="62"/>
      <c r="AG19" s="62"/>
      <c r="AH19" s="65"/>
      <c r="AI19" s="17"/>
      <c r="AJ19" s="162"/>
      <c r="AK19" s="163"/>
      <c r="AL19" s="92"/>
      <c r="AM19" s="181"/>
      <c r="AN19" s="181"/>
      <c r="AO19" s="75"/>
      <c r="AP19" s="62"/>
      <c r="AQ19" s="62"/>
      <c r="AR19" s="62"/>
      <c r="AS19" s="62"/>
      <c r="AT19" s="62"/>
      <c r="AU19" s="180"/>
      <c r="AV19" s="62"/>
      <c r="AW19" s="62"/>
      <c r="AX19" s="62"/>
      <c r="AY19" s="62"/>
      <c r="AZ19" s="62"/>
      <c r="BA19" s="60"/>
      <c r="BB19" s="180"/>
      <c r="BC19" s="75"/>
      <c r="BD19" s="62"/>
      <c r="BE19" s="64"/>
      <c r="BF19" s="64"/>
      <c r="BG19" s="64"/>
      <c r="BH19" s="64"/>
      <c r="BI19" s="62"/>
      <c r="BJ19" s="62"/>
      <c r="BK19" s="62"/>
      <c r="BL19" s="62"/>
      <c r="BM19" s="62"/>
      <c r="BN19" s="62"/>
      <c r="BO19" s="62"/>
      <c r="BP19" s="65"/>
      <c r="BQ19" s="7"/>
      <c r="BR19" s="7"/>
      <c r="BS19" s="200" t="s">
        <v>51</v>
      </c>
      <c r="BT19" s="201"/>
      <c r="BU19" s="32"/>
      <c r="BV19" s="32"/>
      <c r="BW19" s="32"/>
      <c r="BX19" s="32"/>
      <c r="BY19" s="32"/>
      <c r="BZ19" s="7"/>
      <c r="CA19" s="7"/>
    </row>
    <row r="20" spans="1:84" ht="13.5" customHeight="1" x14ac:dyDescent="0.2">
      <c r="A20" s="7"/>
      <c r="B20" s="162"/>
      <c r="C20" s="163"/>
      <c r="D20" s="92"/>
      <c r="E20" s="181"/>
      <c r="F20" s="181"/>
      <c r="G20" s="75"/>
      <c r="H20" s="62"/>
      <c r="I20" s="62"/>
      <c r="J20" s="62"/>
      <c r="K20" s="62"/>
      <c r="L20" s="62"/>
      <c r="M20" s="180"/>
      <c r="N20" s="62"/>
      <c r="O20" s="62"/>
      <c r="P20" s="62"/>
      <c r="Q20" s="62"/>
      <c r="R20" s="76"/>
      <c r="S20" s="60"/>
      <c r="T20" s="180"/>
      <c r="U20" s="75"/>
      <c r="V20" s="62"/>
      <c r="W20" s="64"/>
      <c r="X20" s="64"/>
      <c r="Y20" s="22"/>
      <c r="Z20" s="64"/>
      <c r="AA20" s="62"/>
      <c r="AB20" s="62"/>
      <c r="AC20" s="62"/>
      <c r="AD20" s="62"/>
      <c r="AE20" s="62"/>
      <c r="AF20" s="62"/>
      <c r="AG20" s="62"/>
      <c r="AH20" s="65"/>
      <c r="AI20" s="17"/>
      <c r="AJ20" s="162"/>
      <c r="AK20" s="163"/>
      <c r="AL20" s="92"/>
      <c r="AM20" s="181"/>
      <c r="AN20" s="181"/>
      <c r="AO20" s="75"/>
      <c r="AP20" s="62"/>
      <c r="AQ20" s="62"/>
      <c r="AR20" s="62"/>
      <c r="AS20" s="62"/>
      <c r="AT20" s="62"/>
      <c r="AU20" s="180"/>
      <c r="AV20" s="62"/>
      <c r="AW20" s="62"/>
      <c r="AX20" s="62"/>
      <c r="AY20" s="62"/>
      <c r="AZ20" s="76"/>
      <c r="BA20" s="60"/>
      <c r="BB20" s="180"/>
      <c r="BC20" s="75"/>
      <c r="BD20" s="62"/>
      <c r="BE20" s="64"/>
      <c r="BF20" s="64"/>
      <c r="BG20" s="22"/>
      <c r="BH20" s="64"/>
      <c r="BI20" s="62"/>
      <c r="BJ20" s="62"/>
      <c r="BK20" s="62"/>
      <c r="BL20" s="62"/>
      <c r="BM20" s="62"/>
      <c r="BN20" s="62"/>
      <c r="BO20" s="62"/>
      <c r="BP20" s="65"/>
      <c r="BQ20" s="7"/>
      <c r="BR20" s="7"/>
      <c r="BS20" s="94" t="s">
        <v>41</v>
      </c>
      <c r="BT20" s="94" t="s">
        <v>42</v>
      </c>
      <c r="BU20" s="93"/>
      <c r="BV20" s="32"/>
      <c r="BW20" s="32"/>
      <c r="BX20" s="32"/>
      <c r="BY20" s="32"/>
      <c r="BZ20" s="7"/>
      <c r="CA20" s="7"/>
    </row>
    <row r="21" spans="1:84" ht="13.5" customHeight="1" x14ac:dyDescent="0.2">
      <c r="A21" s="7"/>
      <c r="B21" s="162"/>
      <c r="C21" s="163"/>
      <c r="D21" s="92"/>
      <c r="E21" s="181"/>
      <c r="F21" s="181"/>
      <c r="G21" s="75"/>
      <c r="H21" s="62"/>
      <c r="I21" s="62"/>
      <c r="J21" s="62"/>
      <c r="K21" s="62"/>
      <c r="L21" s="62"/>
      <c r="M21" s="180"/>
      <c r="N21" s="62"/>
      <c r="O21" s="62"/>
      <c r="P21" s="91"/>
      <c r="Q21" s="91"/>
      <c r="R21" s="91"/>
      <c r="S21" s="91"/>
      <c r="T21" s="180"/>
      <c r="U21" s="75"/>
      <c r="V21" s="62"/>
      <c r="W21" s="64"/>
      <c r="X21" s="64"/>
      <c r="Y21" s="87"/>
      <c r="Z21" s="64"/>
      <c r="AA21" s="62"/>
      <c r="AB21" s="62"/>
      <c r="AC21" s="62"/>
      <c r="AD21" s="62"/>
      <c r="AE21" s="62"/>
      <c r="AF21" s="62"/>
      <c r="AG21" s="62"/>
      <c r="AH21" s="65"/>
      <c r="AI21" s="17"/>
      <c r="AJ21" s="162"/>
      <c r="AK21" s="163"/>
      <c r="AL21" s="92"/>
      <c r="AM21" s="181"/>
      <c r="AN21" s="181"/>
      <c r="AO21" s="75"/>
      <c r="AP21" s="62"/>
      <c r="AQ21" s="62"/>
      <c r="AR21" s="62"/>
      <c r="AS21" s="62"/>
      <c r="AT21" s="62"/>
      <c r="AU21" s="180"/>
      <c r="AV21" s="62"/>
      <c r="AW21" s="62"/>
      <c r="AX21" s="91"/>
      <c r="AY21" s="91"/>
      <c r="AZ21" s="91"/>
      <c r="BA21" s="91"/>
      <c r="BB21" s="180"/>
      <c r="BC21" s="75"/>
      <c r="BD21" s="62"/>
      <c r="BE21" s="64"/>
      <c r="BF21" s="64"/>
      <c r="BG21" s="87"/>
      <c r="BH21" s="64"/>
      <c r="BI21" s="62"/>
      <c r="BJ21" s="62"/>
      <c r="BK21" s="62"/>
      <c r="BL21" s="62"/>
      <c r="BM21" s="62"/>
      <c r="BN21" s="62"/>
      <c r="BO21" s="62"/>
      <c r="BP21" s="65"/>
      <c r="BQ21" s="7"/>
      <c r="BR21" s="7"/>
      <c r="BS21" s="94" t="str">
        <f>IF(I10="","",LEN(I10)-LEN(SUBSTITUTE(I10,",",""))/LEN(",")+1)</f>
        <v/>
      </c>
      <c r="BT21" s="94" t="str">
        <f>IF(AQ10="","",LEN(AQ10)-LEN(SUBSTITUTE(AQ10,",",""))/LEN(",")+1)</f>
        <v/>
      </c>
      <c r="BU21" s="32"/>
      <c r="BV21" s="32"/>
      <c r="BW21" s="32"/>
      <c r="BX21" s="7"/>
      <c r="BY21" s="7"/>
    </row>
    <row r="22" spans="1:84" ht="6.75" customHeight="1" x14ac:dyDescent="0.2">
      <c r="A22" s="7"/>
      <c r="B22" s="162"/>
      <c r="C22" s="163"/>
      <c r="D22" s="63"/>
      <c r="E22" s="75"/>
      <c r="F22" s="75"/>
      <c r="G22" s="75"/>
      <c r="H22" s="62"/>
      <c r="I22" s="62"/>
      <c r="J22" s="62"/>
      <c r="K22" s="62"/>
      <c r="L22" s="62"/>
      <c r="M22" s="62"/>
      <c r="N22" s="62"/>
      <c r="O22" s="62"/>
      <c r="P22" s="91"/>
      <c r="Q22" s="197" t="str">
        <f>IF(I10="","余白","")</f>
        <v>余白</v>
      </c>
      <c r="R22" s="180"/>
      <c r="S22" s="180"/>
      <c r="T22" s="180"/>
      <c r="U22" s="75"/>
      <c r="V22" s="179" t="s">
        <v>35</v>
      </c>
      <c r="W22" s="180"/>
      <c r="X22" s="180"/>
      <c r="Y22" s="180"/>
      <c r="Z22" s="64"/>
      <c r="AA22" s="62"/>
      <c r="AB22" s="62"/>
      <c r="AC22" s="62"/>
      <c r="AD22" s="62"/>
      <c r="AE22" s="62"/>
      <c r="AF22" s="62"/>
      <c r="AG22" s="62"/>
      <c r="AH22" s="65"/>
      <c r="AI22" s="17"/>
      <c r="AJ22" s="162"/>
      <c r="AK22" s="163"/>
      <c r="AL22" s="63"/>
      <c r="AM22" s="75"/>
      <c r="AN22" s="75"/>
      <c r="AO22" s="75"/>
      <c r="AP22" s="62"/>
      <c r="AQ22" s="62"/>
      <c r="AR22" s="62"/>
      <c r="AS22" s="62"/>
      <c r="AT22" s="62"/>
      <c r="AU22" s="62"/>
      <c r="AV22" s="62"/>
      <c r="AW22" s="62"/>
      <c r="AX22" s="91"/>
      <c r="AY22" s="197" t="str">
        <f>IF(AQ10="","余白","")</f>
        <v>余白</v>
      </c>
      <c r="AZ22" s="180"/>
      <c r="BA22" s="180"/>
      <c r="BB22" s="180"/>
      <c r="BC22" s="75"/>
      <c r="BD22" s="179" t="s">
        <v>35</v>
      </c>
      <c r="BE22" s="180"/>
      <c r="BF22" s="180"/>
      <c r="BG22" s="180"/>
      <c r="BH22" s="64"/>
      <c r="BI22" s="62"/>
      <c r="BJ22" s="62"/>
      <c r="BK22" s="62"/>
      <c r="BL22" s="62"/>
      <c r="BM22" s="62"/>
      <c r="BN22" s="62"/>
      <c r="BO22" s="62"/>
      <c r="BP22" s="65"/>
      <c r="BQ22" s="7"/>
      <c r="BR22" s="7"/>
      <c r="BS22" s="171" t="s">
        <v>52</v>
      </c>
      <c r="BT22" s="172"/>
      <c r="BU22" s="32"/>
      <c r="BV22" s="32"/>
      <c r="BW22" s="32"/>
      <c r="BX22" s="7"/>
      <c r="BY22" s="7"/>
    </row>
    <row r="23" spans="1:84" ht="6.75" customHeight="1" x14ac:dyDescent="0.2">
      <c r="A23" s="7"/>
      <c r="B23" s="162"/>
      <c r="C23" s="163"/>
      <c r="D23" s="63"/>
      <c r="E23" s="75"/>
      <c r="F23" s="75"/>
      <c r="G23" s="192" t="s">
        <v>35</v>
      </c>
      <c r="H23" s="62"/>
      <c r="I23" s="62"/>
      <c r="J23" s="62"/>
      <c r="K23" s="62"/>
      <c r="L23" s="62"/>
      <c r="M23" s="62"/>
      <c r="N23" s="62"/>
      <c r="O23" s="62"/>
      <c r="P23" s="91"/>
      <c r="Q23" s="180"/>
      <c r="R23" s="180"/>
      <c r="S23" s="180"/>
      <c r="T23" s="180"/>
      <c r="U23" s="192" t="s">
        <v>35</v>
      </c>
      <c r="V23" s="180"/>
      <c r="W23" s="180"/>
      <c r="X23" s="180"/>
      <c r="Y23" s="180"/>
      <c r="Z23" s="64"/>
      <c r="AA23" s="62"/>
      <c r="AB23" s="62"/>
      <c r="AC23" s="62"/>
      <c r="AD23" s="62"/>
      <c r="AE23" s="62"/>
      <c r="AF23" s="62"/>
      <c r="AG23" s="62"/>
      <c r="AH23" s="65"/>
      <c r="AI23" s="17"/>
      <c r="AJ23" s="162"/>
      <c r="AK23" s="163"/>
      <c r="AL23" s="63"/>
      <c r="AM23" s="75"/>
      <c r="AN23" s="75"/>
      <c r="AO23" s="192" t="s">
        <v>35</v>
      </c>
      <c r="AP23" s="62"/>
      <c r="AQ23" s="62"/>
      <c r="AR23" s="62"/>
      <c r="AS23" s="62"/>
      <c r="AT23" s="62"/>
      <c r="AU23" s="62"/>
      <c r="AV23" s="62"/>
      <c r="AW23" s="62"/>
      <c r="AX23" s="91"/>
      <c r="AY23" s="180"/>
      <c r="AZ23" s="180"/>
      <c r="BA23" s="180"/>
      <c r="BB23" s="180"/>
      <c r="BC23" s="192" t="s">
        <v>35</v>
      </c>
      <c r="BD23" s="180"/>
      <c r="BE23" s="180"/>
      <c r="BF23" s="180"/>
      <c r="BG23" s="180"/>
      <c r="BH23" s="64"/>
      <c r="BI23" s="62"/>
      <c r="BJ23" s="62"/>
      <c r="BK23" s="62"/>
      <c r="BL23" s="62"/>
      <c r="BM23" s="62"/>
      <c r="BN23" s="62"/>
      <c r="BO23" s="62"/>
      <c r="BP23" s="65"/>
      <c r="BQ23" s="7"/>
      <c r="BR23" s="7"/>
      <c r="BS23" s="173"/>
      <c r="BT23" s="174"/>
      <c r="BU23" s="32"/>
      <c r="BV23" s="32"/>
      <c r="BW23" s="32"/>
      <c r="BX23" s="7"/>
      <c r="BY23" s="7"/>
    </row>
    <row r="24" spans="1:84" ht="13.5" customHeight="1" x14ac:dyDescent="0.2">
      <c r="A24" s="7"/>
      <c r="B24" s="162"/>
      <c r="C24" s="163"/>
      <c r="D24" s="63"/>
      <c r="E24" s="75"/>
      <c r="F24" s="75"/>
      <c r="G24" s="180"/>
      <c r="H24" s="62"/>
      <c r="I24" s="62"/>
      <c r="J24" s="62"/>
      <c r="K24" s="62"/>
      <c r="L24" s="62"/>
      <c r="M24" s="62"/>
      <c r="N24" s="62"/>
      <c r="O24" s="62"/>
      <c r="P24" s="62"/>
      <c r="Q24" s="180"/>
      <c r="R24" s="180"/>
      <c r="S24" s="180"/>
      <c r="T24" s="180"/>
      <c r="U24" s="180"/>
      <c r="V24" s="62"/>
      <c r="W24" s="64"/>
      <c r="X24" s="64"/>
      <c r="Y24" s="64"/>
      <c r="Z24" s="64"/>
      <c r="AA24" s="62"/>
      <c r="AB24" s="62"/>
      <c r="AC24" s="62"/>
      <c r="AD24" s="62"/>
      <c r="AE24" s="62"/>
      <c r="AF24" s="62"/>
      <c r="AG24" s="62"/>
      <c r="AH24" s="65"/>
      <c r="AI24" s="17"/>
      <c r="AJ24" s="162"/>
      <c r="AK24" s="163"/>
      <c r="AL24" s="63"/>
      <c r="AM24" s="75"/>
      <c r="AN24" s="75"/>
      <c r="AO24" s="180"/>
      <c r="AP24" s="62"/>
      <c r="AQ24" s="62"/>
      <c r="AR24" s="62"/>
      <c r="AS24" s="62"/>
      <c r="AT24" s="62"/>
      <c r="AU24" s="62"/>
      <c r="AV24" s="62"/>
      <c r="AW24" s="62"/>
      <c r="AX24" s="62"/>
      <c r="AY24" s="180"/>
      <c r="AZ24" s="180"/>
      <c r="BA24" s="180"/>
      <c r="BB24" s="180"/>
      <c r="BC24" s="180"/>
      <c r="BD24" s="62"/>
      <c r="BE24" s="64"/>
      <c r="BF24" s="64"/>
      <c r="BG24" s="64"/>
      <c r="BH24" s="64"/>
      <c r="BI24" s="62"/>
      <c r="BJ24" s="62"/>
      <c r="BK24" s="62"/>
      <c r="BL24" s="62"/>
      <c r="BM24" s="62"/>
      <c r="BN24" s="62"/>
      <c r="BO24" s="62"/>
      <c r="BP24" s="65"/>
      <c r="BQ24" s="7"/>
      <c r="BR24" s="7"/>
      <c r="BS24" s="94" t="s">
        <v>41</v>
      </c>
      <c r="BT24" s="94" t="s">
        <v>42</v>
      </c>
      <c r="BU24" s="32"/>
      <c r="BV24" s="32"/>
      <c r="BW24" s="32"/>
      <c r="BX24" s="7"/>
      <c r="BY24" s="124" t="s">
        <v>53</v>
      </c>
      <c r="BZ24" s="184" t="str">
        <f>IFERROR(IF($BS10="","",VLOOKUP($AA3&amp;"★"&amp;IF(COUNTIF($V10,"*,*")&gt;=1,LEFT($V10,FIND(",",$V10)-1),$V10)&amp;"★"&amp;IF(COUNTIF($AF10,"*,*")&gt;=1,LEFT($AF10,FIND(",",$AF10)-1),$AF10)&amp;"★"&amp;$BS10,#REF!,5,0)),VLOOKUP($AA3&amp;"★"&amp;IF(COUNTIF($V10,"*,*")&gt;=1,LEFT($V10,FIND(",",$V10)-1),$V10)&amp;"★"&amp;IF(COUNTIF($AF10,"*,*")&gt;=1,LEFT($AF10,FIND(",",$AF10)-1),$AF10)&amp;"★"&amp;$BS10,#REF!,5,0))</f>
        <v/>
      </c>
      <c r="CA24" s="137"/>
      <c r="CB24" s="125" t="str">
        <f>IFERROR(LEFT(BZ24,FIND("。",BZ24)),"")</f>
        <v/>
      </c>
      <c r="CC24" s="125" t="str">
        <f>IFERROR(IF(SUM(LEN(BZ24)-LEN(SUBSTITUTE(BZ24,"。","")))/LEN("。")&lt;3,"",LEFT(SUBSTITUTE(BZ24,CB24,""),FIND("。",SUBSTITUTE(BZ24,CB24,"")))),"")</f>
        <v/>
      </c>
      <c r="CD24" s="125" t="str">
        <f>IFERROR(IF(SUM(LEN(BZ24)-LEN(SUBSTITUTE(BZ24,"。","")))/LEN("。")&lt;4,"",LEFT(SUBSTITUTE(BZ24,CB24&amp;CC24,""),FIND("。",SUBSTITUTE(BZ24,CB24&amp;CC24,"")))),"")</f>
        <v/>
      </c>
      <c r="CE24" s="126" t="str">
        <f>IFERROR(IF(SUM(LEN(BZ24)-LEN(SUBSTITUTE(BZ24,"。","")))/LEN("。")&lt;5,"",LEFT(SUBSTITUTE(BZ24,CB24&amp;CC24&amp;CD24,""),FIND("。",SUBSTITUTE(BZ24,CB24&amp;CC24&amp;CD24,"")))),"")</f>
        <v/>
      </c>
      <c r="CF24" s="126" t="str">
        <f>IFERROR(LEFT(SUBSTITUTE(BZ24,CB24&amp;CC24&amp;CD24&amp;CE24,""),FIND("。",SUBSTITUTE(BZ24,CB24&amp;CC24&amp;CD24&amp;CE24,""))),"")</f>
        <v/>
      </c>
    </row>
    <row r="25" spans="1:84" ht="13.5" customHeight="1" x14ac:dyDescent="0.2">
      <c r="A25" s="7"/>
      <c r="B25" s="162"/>
      <c r="C25" s="163"/>
      <c r="D25" s="63"/>
      <c r="E25" s="75"/>
      <c r="F25" s="75"/>
      <c r="G25" s="180"/>
      <c r="H25" s="62"/>
      <c r="I25" s="62"/>
      <c r="J25" s="62"/>
      <c r="K25" s="62"/>
      <c r="L25" s="62"/>
      <c r="M25" s="62"/>
      <c r="N25" s="62"/>
      <c r="O25" s="62"/>
      <c r="P25" s="62"/>
      <c r="Q25" s="62"/>
      <c r="R25" s="62"/>
      <c r="S25" s="62"/>
      <c r="T25" s="75"/>
      <c r="U25" s="180"/>
      <c r="V25" s="62"/>
      <c r="W25" s="64"/>
      <c r="X25" s="64"/>
      <c r="Y25" s="64"/>
      <c r="Z25" s="64"/>
      <c r="AA25" s="62"/>
      <c r="AB25" s="62"/>
      <c r="AC25" s="62"/>
      <c r="AD25" s="62"/>
      <c r="AE25" s="62"/>
      <c r="AF25" s="62"/>
      <c r="AG25" s="62"/>
      <c r="AH25" s="65"/>
      <c r="AI25" s="17"/>
      <c r="AJ25" s="162"/>
      <c r="AK25" s="163"/>
      <c r="AL25" s="63"/>
      <c r="AM25" s="75"/>
      <c r="AN25" s="75"/>
      <c r="AO25" s="180"/>
      <c r="AP25" s="62"/>
      <c r="AQ25" s="62"/>
      <c r="AR25" s="62"/>
      <c r="AS25" s="62"/>
      <c r="AT25" s="62"/>
      <c r="AU25" s="62"/>
      <c r="AV25" s="62"/>
      <c r="AW25" s="62"/>
      <c r="AX25" s="62"/>
      <c r="AY25" s="62"/>
      <c r="AZ25" s="62"/>
      <c r="BA25" s="62"/>
      <c r="BB25" s="75"/>
      <c r="BC25" s="180"/>
      <c r="BD25" s="62"/>
      <c r="BE25" s="64"/>
      <c r="BF25" s="64"/>
      <c r="BG25" s="64"/>
      <c r="BH25" s="64"/>
      <c r="BI25" s="62"/>
      <c r="BJ25" s="62"/>
      <c r="BK25" s="62"/>
      <c r="BL25" s="62"/>
      <c r="BM25" s="62"/>
      <c r="BN25" s="62"/>
      <c r="BO25" s="62"/>
      <c r="BP25" s="65"/>
      <c r="BQ25" s="7"/>
      <c r="BR25" s="7"/>
      <c r="BS25" s="95"/>
      <c r="BT25" s="95"/>
      <c r="BU25" s="202" t="s">
        <v>54</v>
      </c>
      <c r="BV25" s="181"/>
      <c r="BW25" s="32"/>
      <c r="BX25" s="7"/>
      <c r="BY25" s="124" t="s">
        <v>55</v>
      </c>
      <c r="BZ25" s="184" t="str">
        <f>IFERROR(IF($BS11="","",VLOOKUP($AA3&amp;"★"&amp;IF(COUNTIF($V10,"*,*")&gt;=1,LEFT($V10,FIND(",",$V10)-1),$V10)&amp;"★"&amp;IF(COUNTIF($AF10,"*,*")&gt;=1,LEFT($AF10,FIND(",",$AF10)-1),$AF10)&amp;"★"&amp;$BS11,#REF!,5,0)),VLOOKUP($AA3&amp;"★"&amp;IF(COUNTIF($V10,"*,*")&gt;=1,LEFT($V10,FIND(",",$V10)-1),$V10)&amp;"★"&amp;IF(COUNTIF($AF10,"*,*")&gt;=1,LEFT($AF10,FIND(",",$AF10)-1),$AF10)&amp;"★"&amp;$BS11,#REF!,5,0))</f>
        <v/>
      </c>
      <c r="CA25" s="137"/>
      <c r="CB25" s="125" t="str">
        <f>IFERROR(LEFT(BZ25,FIND("。",BZ25)),"")</f>
        <v/>
      </c>
      <c r="CC25" s="125" t="str">
        <f>IFERROR(IF(SUM(LEN(BZ25)-LEN(SUBSTITUTE(BZ25,"。","")))/LEN("。")&lt;3,"",LEFT(SUBSTITUTE(BZ25,CB25,""),FIND("。",SUBSTITUTE(BZ25,CB25,"")))),"")</f>
        <v/>
      </c>
      <c r="CD25" s="125" t="str">
        <f>IFERROR(IF(SUM(LEN(BZ25)-LEN(SUBSTITUTE(BZ25,"。","")))/LEN("。")&lt;4,"",LEFT(SUBSTITUTE(BZ25,CB25&amp;CC25,""),FIND("。",SUBSTITUTE(BZ25,CB25&amp;CC25,"")))),"")</f>
        <v/>
      </c>
      <c r="CE25" s="126" t="str">
        <f>IFERROR(IF(SUM(LEN(BZ25)-LEN(SUBSTITUTE(BZ25,"。","")))/LEN("。")&lt;5,"",LEFT(SUBSTITUTE(BZ25,CB25&amp;CC25&amp;CD25,""),FIND("。",SUBSTITUTE(BZ25,CB25&amp;CC25&amp;CD25,"")))),"")</f>
        <v/>
      </c>
      <c r="CF25" s="126" t="str">
        <f>IFERROR(LEFT(SUBSTITUTE(BZ25,CB25&amp;CC25&amp;CD25&amp;CE25,""),FIND("。",SUBSTITUTE(BZ25,CB25&amp;CC25&amp;CD25&amp;CE25,""))),"")</f>
        <v/>
      </c>
    </row>
    <row r="26" spans="1:84" ht="13.5" customHeight="1" x14ac:dyDescent="0.2">
      <c r="A26" s="7"/>
      <c r="B26" s="162"/>
      <c r="C26" s="163"/>
      <c r="D26" s="63"/>
      <c r="E26" s="75"/>
      <c r="F26" s="75"/>
      <c r="G26" s="180"/>
      <c r="H26" s="62"/>
      <c r="I26" s="62"/>
      <c r="J26" s="62"/>
      <c r="K26" s="62"/>
      <c r="L26" s="62"/>
      <c r="M26" s="62"/>
      <c r="N26" s="62"/>
      <c r="O26" s="62"/>
      <c r="P26" s="62"/>
      <c r="Q26" s="62"/>
      <c r="R26" s="62"/>
      <c r="S26" s="62"/>
      <c r="T26" s="75"/>
      <c r="U26" s="180"/>
      <c r="V26" s="62"/>
      <c r="W26" s="64"/>
      <c r="X26" s="64"/>
      <c r="Y26" s="64"/>
      <c r="Z26" s="64"/>
      <c r="AA26" s="62"/>
      <c r="AB26" s="62"/>
      <c r="AC26" s="62"/>
      <c r="AD26" s="62"/>
      <c r="AE26" s="62"/>
      <c r="AF26" s="62"/>
      <c r="AG26" s="62"/>
      <c r="AH26" s="65"/>
      <c r="AI26" s="17"/>
      <c r="AJ26" s="162"/>
      <c r="AK26" s="163"/>
      <c r="AL26" s="63"/>
      <c r="AM26" s="75"/>
      <c r="AN26" s="75"/>
      <c r="AO26" s="180"/>
      <c r="AP26" s="62"/>
      <c r="AQ26" s="62"/>
      <c r="AR26" s="62"/>
      <c r="AS26" s="62"/>
      <c r="AT26" s="62"/>
      <c r="AU26" s="62"/>
      <c r="AV26" s="62"/>
      <c r="AW26" s="62"/>
      <c r="AX26" s="62"/>
      <c r="AY26" s="62"/>
      <c r="AZ26" s="62"/>
      <c r="BA26" s="62"/>
      <c r="BB26" s="75"/>
      <c r="BC26" s="180"/>
      <c r="BD26" s="62"/>
      <c r="BE26" s="64"/>
      <c r="BF26" s="64"/>
      <c r="BG26" s="64"/>
      <c r="BH26" s="64"/>
      <c r="BI26" s="62"/>
      <c r="BJ26" s="62"/>
      <c r="BK26" s="62"/>
      <c r="BL26" s="62"/>
      <c r="BM26" s="62"/>
      <c r="BN26" s="62"/>
      <c r="BO26" s="62"/>
      <c r="BP26" s="65"/>
      <c r="BQ26" s="7"/>
      <c r="BR26" s="7"/>
      <c r="BS26" s="32"/>
      <c r="BT26" s="32"/>
      <c r="BU26" s="181"/>
      <c r="BV26" s="181"/>
      <c r="BW26" s="32"/>
      <c r="BX26" s="7"/>
      <c r="BY26" s="124" t="s">
        <v>56</v>
      </c>
      <c r="BZ26" s="184" t="str">
        <f>IFERROR(IF($BS13="","",VLOOKUP($AA3&amp;"★"&amp;IF(COUNTIF($V10,"*,*")&gt;=1,LEFT($V10,FIND(",",$V10)-1),$V10)&amp;"★"&amp;IF(COUNTIF($AF10,"*,*")&gt;=1,LEFT($AF10,FIND(",",$AF10)-1),$AF10)&amp;"★"&amp;$BS13,#REF!,5,0)),VLOOKUP($AA3&amp;"★"&amp;IF(COUNTIF($V10,"*,*")&gt;=1,LEFT($V10,FIND(",",$V10)-1),$V10)&amp;"★"&amp;IF(COUNTIF($AF10,"*,*")&gt;=1,LEFT($AF10,FIND(",",$AF10)-1),$AF10)&amp;"★"&amp;$BS13,#REF!,5,0))</f>
        <v/>
      </c>
      <c r="CA26" s="137"/>
      <c r="CB26" s="125" t="str">
        <f>IFERROR(LEFT(BZ26,FIND("。",BZ26)),"")</f>
        <v/>
      </c>
      <c r="CC26" s="125" t="str">
        <f>IFERROR(IF(SUM(LEN(BZ26)-LEN(SUBSTITUTE(BZ26,"。","")))/LEN("。")&lt;3,"",LEFT(SUBSTITUTE(BZ26,CB26,""),FIND("。",SUBSTITUTE(BZ26,CB26,"")))),"")</f>
        <v/>
      </c>
      <c r="CD26" s="125" t="str">
        <f>IFERROR(IF(SUM(LEN(BZ26)-LEN(SUBSTITUTE(BZ26,"。","")))/LEN("。")&lt;4,"",LEFT(SUBSTITUTE(BZ26,CB26&amp;CC26,""),FIND("。",SUBSTITUTE(BZ26,CB26&amp;CC26,"")))),"")</f>
        <v/>
      </c>
      <c r="CE26" s="126" t="str">
        <f>IFERROR(IF(SUM(LEN(BZ26)-LEN(SUBSTITUTE(BZ26,"。","")))/LEN("。")&lt;5,"",LEFT(SUBSTITUTE(BZ26,CB26&amp;CC26&amp;CD26,""),FIND("。",SUBSTITUTE(BZ26,CB26&amp;CC26&amp;CD26,"")))),"")</f>
        <v/>
      </c>
      <c r="CF26" s="126" t="str">
        <f>IFERROR(LEFT(SUBSTITUTE(BZ26,CB26&amp;CC26&amp;CD26&amp;CE26,""),FIND("。",SUBSTITUTE(BZ26,CB26&amp;CC26&amp;CD26&amp;CE26,""))),"")</f>
        <v/>
      </c>
    </row>
    <row r="27" spans="1:84" ht="13.5" customHeight="1" x14ac:dyDescent="0.2">
      <c r="A27" s="7"/>
      <c r="B27" s="162"/>
      <c r="C27" s="163"/>
      <c r="D27" s="63"/>
      <c r="E27" s="62"/>
      <c r="F27" s="62"/>
      <c r="G27" s="62"/>
      <c r="H27" s="62"/>
      <c r="I27" s="62"/>
      <c r="J27" s="62"/>
      <c r="K27" s="62"/>
      <c r="L27" s="62"/>
      <c r="M27" s="62"/>
      <c r="N27" s="62"/>
      <c r="O27" s="62"/>
      <c r="P27" s="62"/>
      <c r="Q27" s="62"/>
      <c r="R27" s="62"/>
      <c r="S27" s="62"/>
      <c r="T27" s="62"/>
      <c r="U27" s="62"/>
      <c r="V27" s="62"/>
      <c r="W27" s="64"/>
      <c r="X27" s="64"/>
      <c r="Y27" s="89"/>
      <c r="Z27" s="64"/>
      <c r="AA27" s="62"/>
      <c r="AB27" s="62"/>
      <c r="AC27" s="62"/>
      <c r="AD27" s="62"/>
      <c r="AE27" s="62"/>
      <c r="AF27" s="62"/>
      <c r="AG27" s="62"/>
      <c r="AH27" s="65"/>
      <c r="AI27" s="17"/>
      <c r="AJ27" s="162"/>
      <c r="AK27" s="163"/>
      <c r="AL27" s="63"/>
      <c r="AM27" s="62"/>
      <c r="AN27" s="62"/>
      <c r="AO27" s="62"/>
      <c r="AP27" s="62"/>
      <c r="AQ27" s="62"/>
      <c r="AR27" s="62"/>
      <c r="AS27" s="62"/>
      <c r="AT27" s="62"/>
      <c r="AU27" s="62"/>
      <c r="AV27" s="62"/>
      <c r="AW27" s="62"/>
      <c r="AX27" s="62"/>
      <c r="AY27" s="62"/>
      <c r="AZ27" s="62"/>
      <c r="BA27" s="62"/>
      <c r="BB27" s="62"/>
      <c r="BC27" s="62"/>
      <c r="BD27" s="62"/>
      <c r="BE27" s="64"/>
      <c r="BF27" s="64"/>
      <c r="BG27" s="89"/>
      <c r="BH27" s="64"/>
      <c r="BI27" s="62"/>
      <c r="BJ27" s="62"/>
      <c r="BK27" s="62"/>
      <c r="BL27" s="62"/>
      <c r="BM27" s="62"/>
      <c r="BN27" s="62"/>
      <c r="BO27" s="62"/>
      <c r="BP27" s="65"/>
      <c r="BQ27" s="7"/>
      <c r="BR27" s="7"/>
      <c r="BS27" s="32"/>
      <c r="BT27" s="32"/>
      <c r="BU27" s="32"/>
      <c r="BV27" s="32"/>
      <c r="BW27" s="32"/>
      <c r="BX27" s="7"/>
      <c r="BY27" s="124" t="s">
        <v>57</v>
      </c>
      <c r="BZ27" s="184" t="str">
        <f>IFERROR(IF($BS15="","",VLOOKUP($AA3&amp;"★"&amp;IF(COUNTIF($V10,"*,*")&gt;=1,LEFT($V10,FIND(",",$V10)-1),$V10)&amp;"★"&amp;IF(COUNTIF($AF10,"*,*")&gt;=1,LEFT($AF10,FIND(",",$AF10)-1),$AF10)&amp;"★"&amp;$BS15,#REF!,5,0)),VLOOKUP($AA3&amp;"★"&amp;IF(COUNTIF($V10,"*,*")&gt;=1,LEFT($V10,FIND(",",$V10)-1),$V10)&amp;"★"&amp;IF(COUNTIF($AF10,"*,*")&gt;=1,LEFT($AF10,FIND(",",$AF10)-1),$AF10)&amp;"★"&amp;$BS15,#REF!,5,0))</f>
        <v/>
      </c>
      <c r="CA27" s="137"/>
      <c r="CB27" s="125" t="str">
        <f>IFERROR(LEFT(BZ27,FIND("。",BZ27)),"")</f>
        <v/>
      </c>
      <c r="CC27" s="125" t="str">
        <f>IFERROR(IF(SUM(LEN(BZ27)-LEN(SUBSTITUTE(BZ27,"。","")))/LEN("。")&lt;3,"",LEFT(SUBSTITUTE(BZ27,CB27,""),FIND("。",SUBSTITUTE(BZ27,CB27,"")))),"")</f>
        <v/>
      </c>
      <c r="CD27" s="125" t="str">
        <f>IFERROR(IF(SUM(LEN(BZ27)-LEN(SUBSTITUTE(BZ27,"。","")))/LEN("。")&lt;4,"",LEFT(SUBSTITUTE(BZ27,CB27&amp;CC27,""),FIND("。",SUBSTITUTE(BZ27,CB27&amp;CC27,"")))),"")</f>
        <v/>
      </c>
      <c r="CE27" s="126" t="str">
        <f>IFERROR(IF(SUM(LEN(BZ27)-LEN(SUBSTITUTE(BZ27,"。","")))/LEN("。")&lt;5,"",LEFT(SUBSTITUTE(BZ27,CB27&amp;CC27&amp;CD27,""),FIND("。",SUBSTITUTE(BZ27,CB27&amp;CC27&amp;CD27,"")))),"")</f>
        <v/>
      </c>
      <c r="CF27" s="126" t="str">
        <f>IFERROR(LEFT(SUBSTITUTE(BZ27,CB27&amp;CC27&amp;CD27&amp;CE27,""),FIND("。",SUBSTITUTE(BZ27,CB27&amp;CC27&amp;CD27&amp;CE27,""))),"")</f>
        <v/>
      </c>
    </row>
    <row r="28" spans="1:84" ht="13.5" customHeight="1" x14ac:dyDescent="0.2">
      <c r="A28" s="7"/>
      <c r="B28" s="162"/>
      <c r="C28" s="163"/>
      <c r="D28" s="63"/>
      <c r="E28" s="62"/>
      <c r="F28" s="62"/>
      <c r="G28" s="62"/>
      <c r="H28" s="62"/>
      <c r="I28" s="62"/>
      <c r="J28" s="62"/>
      <c r="K28" s="62"/>
      <c r="L28" s="62"/>
      <c r="M28" s="62"/>
      <c r="N28" s="62"/>
      <c r="O28" s="62"/>
      <c r="P28" s="62"/>
      <c r="Q28" s="62"/>
      <c r="R28" s="62"/>
      <c r="S28" s="62"/>
      <c r="T28" s="62"/>
      <c r="U28" s="62"/>
      <c r="V28" s="62"/>
      <c r="W28" s="64"/>
      <c r="X28" s="64"/>
      <c r="Y28" s="64"/>
      <c r="Z28" s="64"/>
      <c r="AA28" s="62"/>
      <c r="AB28" s="62"/>
      <c r="AC28" s="62"/>
      <c r="AD28" s="62"/>
      <c r="AE28" s="62"/>
      <c r="AF28" s="62"/>
      <c r="AG28" s="62"/>
      <c r="AH28" s="65"/>
      <c r="AI28" s="17"/>
      <c r="AJ28" s="162"/>
      <c r="AK28" s="163"/>
      <c r="AL28" s="63"/>
      <c r="AM28" s="62"/>
      <c r="AN28" s="62"/>
      <c r="AO28" s="62"/>
      <c r="AP28" s="62"/>
      <c r="AQ28" s="62"/>
      <c r="AR28" s="62"/>
      <c r="AS28" s="62"/>
      <c r="AT28" s="62"/>
      <c r="AU28" s="62"/>
      <c r="AV28" s="62"/>
      <c r="AW28" s="62"/>
      <c r="AX28" s="62"/>
      <c r="AY28" s="62"/>
      <c r="AZ28" s="62"/>
      <c r="BA28" s="62"/>
      <c r="BB28" s="62"/>
      <c r="BC28" s="62"/>
      <c r="BD28" s="62"/>
      <c r="BE28" s="64"/>
      <c r="BF28" s="64"/>
      <c r="BG28" s="64"/>
      <c r="BH28" s="64"/>
      <c r="BI28" s="62"/>
      <c r="BJ28" s="62"/>
      <c r="BK28" s="62"/>
      <c r="BL28" s="62"/>
      <c r="BM28" s="62"/>
      <c r="BN28" s="62"/>
      <c r="BO28" s="62"/>
      <c r="BP28" s="65"/>
      <c r="BQ28" s="7"/>
      <c r="BR28" s="7"/>
      <c r="BS28" s="32"/>
      <c r="BT28" s="32"/>
      <c r="BU28" s="32"/>
      <c r="BV28" s="32"/>
      <c r="BW28" s="32"/>
      <c r="BX28" s="7"/>
      <c r="BY28" s="124" t="s">
        <v>58</v>
      </c>
      <c r="BZ28" s="184" t="str">
        <f>IFERROR(IF($BS16="","",VLOOKUP($AA3&amp;"★"&amp;IF(COUNTIF($V10,"*,*")&gt;=1,LEFT($V10,FIND(",",$V10)-1),$V10)&amp;"★"&amp;IF(COUNTIF($AF10,"*,*")&gt;=1,LEFT($AF10,FIND(",",$AF10)-1),$AF10)&amp;"★"&amp;$BS16,#REF!,5,0)),VLOOKUP($AA3&amp;"★"&amp;IF(COUNTIF($V10,"*,*")&gt;=1,LEFT($V10,FIND(",",$V10)-1),$V10)&amp;"★"&amp;IF(COUNTIF($AF10,"*,*")&gt;=1,LEFT($AF10,FIND(",",$AF10)-1),$AF10)&amp;"★"&amp;$BS16,#REF!,5,0))</f>
        <v/>
      </c>
      <c r="CA28" s="137"/>
      <c r="CB28" s="125" t="str">
        <f>IFERROR(LEFT(BZ28,FIND("。",BZ28)),"")</f>
        <v/>
      </c>
      <c r="CC28" s="125" t="str">
        <f>IFERROR(IF(SUM(LEN(BZ28)-LEN(SUBSTITUTE(BZ28,"。","")))/LEN("。")&lt;3,"",LEFT(SUBSTITUTE(BZ28,CB28,""),FIND("。",SUBSTITUTE(BZ28,CB28,"")))),"")</f>
        <v/>
      </c>
      <c r="CD28" s="125" t="str">
        <f>IFERROR(IF(SUM(LEN(BZ28)-LEN(SUBSTITUTE(BZ28,"。","")))/LEN("。")&lt;4,"",LEFT(SUBSTITUTE(BZ28,CB28&amp;CC28,""),FIND("。",SUBSTITUTE(BZ28,CB28&amp;CC28,"")))),"")</f>
        <v/>
      </c>
      <c r="CE28" s="126" t="str">
        <f>IFERROR(IF(SUM(LEN(BZ28)-LEN(SUBSTITUTE(BZ28,"。","")))/LEN("。")&lt;5,"",LEFT(SUBSTITUTE(BZ28,CB28&amp;CC28&amp;CD28,""),FIND("。",SUBSTITUTE(BZ28,CB28&amp;CC28&amp;CD28,"")))),"")</f>
        <v/>
      </c>
      <c r="CF28" s="126" t="str">
        <f>IFERROR(LEFT(SUBSTITUTE(BZ28,CB28&amp;CC28&amp;CD28&amp;CE28,""),FIND("。",SUBSTITUTE(BZ28,CB28&amp;CC28&amp;CD28&amp;CE28,""))),"")</f>
        <v/>
      </c>
    </row>
    <row r="29" spans="1:84" ht="13.5" customHeight="1" x14ac:dyDescent="0.2">
      <c r="A29" s="7"/>
      <c r="B29" s="162"/>
      <c r="C29" s="163"/>
      <c r="D29" s="63"/>
      <c r="E29" s="62"/>
      <c r="F29" s="62"/>
      <c r="G29" s="62"/>
      <c r="H29" s="62"/>
      <c r="I29" s="62"/>
      <c r="J29" s="62"/>
      <c r="K29" s="62"/>
      <c r="L29" s="62"/>
      <c r="M29" s="62"/>
      <c r="N29" s="62"/>
      <c r="O29" s="62"/>
      <c r="P29" s="62"/>
      <c r="Q29" s="62"/>
      <c r="R29" s="62"/>
      <c r="S29" s="62"/>
      <c r="T29" s="62"/>
      <c r="U29" s="62"/>
      <c r="V29" s="62"/>
      <c r="W29" s="64"/>
      <c r="X29" s="64"/>
      <c r="Y29" s="64"/>
      <c r="Z29" s="88"/>
      <c r="AA29" s="62"/>
      <c r="AB29" s="62"/>
      <c r="AC29" s="62"/>
      <c r="AD29" s="62"/>
      <c r="AE29" s="62"/>
      <c r="AF29" s="62"/>
      <c r="AG29" s="62"/>
      <c r="AH29" s="65"/>
      <c r="AI29" s="17"/>
      <c r="AJ29" s="162"/>
      <c r="AK29" s="163"/>
      <c r="AL29" s="63"/>
      <c r="AM29" s="62"/>
      <c r="AN29" s="62"/>
      <c r="AO29" s="62"/>
      <c r="AP29" s="62"/>
      <c r="AQ29" s="62"/>
      <c r="AR29" s="62"/>
      <c r="AS29" s="62"/>
      <c r="AT29" s="62"/>
      <c r="AU29" s="62"/>
      <c r="AV29" s="62"/>
      <c r="AW29" s="62"/>
      <c r="AX29" s="62"/>
      <c r="AY29" s="62"/>
      <c r="AZ29" s="62"/>
      <c r="BA29" s="62"/>
      <c r="BB29" s="62"/>
      <c r="BC29" s="62"/>
      <c r="BD29" s="62"/>
      <c r="BE29" s="64"/>
      <c r="BF29" s="64"/>
      <c r="BG29" s="64"/>
      <c r="BH29" s="88"/>
      <c r="BI29" s="62"/>
      <c r="BJ29" s="62"/>
      <c r="BK29" s="62"/>
      <c r="BL29" s="62"/>
      <c r="BM29" s="62"/>
      <c r="BN29" s="62"/>
      <c r="BO29" s="62"/>
      <c r="BP29" s="65"/>
      <c r="BQ29" s="7"/>
      <c r="BR29" s="7"/>
      <c r="BS29" s="33"/>
      <c r="BT29" s="33"/>
      <c r="BU29" s="32"/>
      <c r="BV29" s="32"/>
      <c r="BW29" s="32"/>
      <c r="BX29" s="32"/>
      <c r="BY29" s="32"/>
      <c r="BZ29" s="7"/>
      <c r="CA29" s="7"/>
      <c r="CB29" s="125" t="str">
        <f>CB24&amp;IF(OR(CB25="",COUNTIF(CB24:CB25,CB25)&gt;=2),"",CHAR(10)&amp;"また、"&amp;CB25)&amp;IF(OR(CB26="",COUNTIF(CB24:CB26,CB26)&gt;=2),"",CHAR(10)&amp;"また、"&amp;CB26)&amp;IF(OR(CB27="",COUNTIF(CB24:CB27,CB27)&gt;=2),"",CHAR(10)&amp;"また、"&amp;CB27)&amp;IF(OR(CB28="",COUNTIF(CB24:CB28,CB28)&gt;=2),"",CHAR(10)&amp;CB28)&amp;IF(COUNTBLANK(CB24:CB28)=5,"",CHAR(10))</f>
        <v/>
      </c>
      <c r="CC29" s="125" t="str">
        <f>CC24&amp;IF(OR(CC25="",COUNTIF(CC24:CC25,CC25)&gt;=2),"",CHAR(10)&amp;"また、"&amp;CC25)&amp;IF(OR(CC26="",COUNTIF(CC24:CC26,CC26)&gt;=2),"",CHAR(10)&amp;"また、"&amp;CC26)&amp;IF(OR(CC27="",COUNTIF(CC24:CC27,CC27)&gt;=2),"",CHAR(10)&amp;"また、"&amp;CC27)&amp;IF(OR(CC28="",COUNTIF(CC24:CC28,CC28)&gt;=2),"",CHAR(10)&amp;CC28)&amp;IF(COUNTBLANK(CC24:CC28)=5,"",CHAR(10))</f>
        <v/>
      </c>
      <c r="CD29" s="125" t="str">
        <f>CD24&amp;IF(OR(CD25="",COUNTIF(CD24:CD25,CD25)&gt;=2),"",CHAR(10)&amp;"また、"&amp;CD25)&amp;IF(OR(CD26="",COUNTIF(CD24:CD26,CD26)&gt;=2),"",CHAR(10)&amp;"また、"&amp;CD26)&amp;IF(OR(CD27="",COUNTIF(CD24:CD27,CD27)&gt;=2),"",CHAR(10)&amp;"また、"&amp;CD27)&amp;IF(OR(CD28="",COUNTIF(CD24:CD28,CD28)&gt;=2),"",CHAR(10)&amp;CD28)&amp;IF(COUNTBLANK(CD24:CD28)=5,"",CHAR(10))</f>
        <v/>
      </c>
      <c r="CE29" s="125" t="str">
        <f>CE24&amp;IF(OR(CE25="",COUNTIF(CE24:CE25,CE25)&gt;=2),"",CHAR(10)&amp;"また、"&amp;CE25)&amp;IF(OR(CE26="",COUNTIF(CE24:CE26,CE26)&gt;=2),"",CHAR(10)&amp;"また、"&amp;CE26)&amp;IF(OR(CE27="",COUNTIF(CE24:CE27,CE27)&gt;=2),"",CHAR(10)&amp;"また、"&amp;CE27)&amp;IF(OR(CE28="",COUNTIF(CE24:CE28,CE28)&gt;=2),"",CHAR(10)&amp;CE28)&amp;IF(COUNTBLANK(CE24:CE28)=5,"",CHAR(10))</f>
        <v/>
      </c>
      <c r="CF29" s="125" t="str">
        <f>CF24&amp;IF(OR(CF25="",COUNTIF(CF24:CF25,CF25)&gt;=2),"",CHAR(10)&amp;"また、"&amp;CF25)&amp;IF(OR(CF26="",COUNTIF(CF24:CF26,CF26)&gt;=2),"",CHAR(10)&amp;"また、"&amp;CF26)&amp;IF(OR(CF27="",COUNTIF(CF24:CF27,CF27)&gt;=2),"",CHAR(10)&amp;"また、"&amp;CF27)&amp;IF(OR(CF28="",COUNTIF(CF24:CF28,CF28)&gt;=2),"",CHAR(10)&amp;CF28)&amp;IF(COUNTBLANK(CF24:CF28)=5,"",CHAR(10))</f>
        <v/>
      </c>
    </row>
    <row r="30" spans="1:84" ht="13.5" customHeight="1" x14ac:dyDescent="0.2">
      <c r="A30" s="7"/>
      <c r="B30" s="162"/>
      <c r="C30" s="163"/>
      <c r="D30" s="63"/>
      <c r="E30" s="62"/>
      <c r="F30" s="62"/>
      <c r="G30" s="62"/>
      <c r="H30" s="62"/>
      <c r="I30" s="62"/>
      <c r="J30" s="62"/>
      <c r="K30" s="62"/>
      <c r="L30" s="62"/>
      <c r="M30" s="62"/>
      <c r="N30" s="62"/>
      <c r="O30" s="62"/>
      <c r="P30" s="62"/>
      <c r="Q30" s="62"/>
      <c r="R30" s="62"/>
      <c r="S30" s="62"/>
      <c r="T30" s="62"/>
      <c r="U30" s="62"/>
      <c r="V30" s="62"/>
      <c r="W30" s="64"/>
      <c r="X30" s="64"/>
      <c r="Y30" s="64"/>
      <c r="Z30" s="64"/>
      <c r="AA30" s="62"/>
      <c r="AB30" s="62"/>
      <c r="AC30" s="62"/>
      <c r="AD30" s="62"/>
      <c r="AE30" s="62"/>
      <c r="AF30" s="62"/>
      <c r="AG30" s="62"/>
      <c r="AH30" s="65"/>
      <c r="AI30" s="17"/>
      <c r="AJ30" s="162"/>
      <c r="AK30" s="163"/>
      <c r="AL30" s="63"/>
      <c r="AM30" s="62"/>
      <c r="AN30" s="62"/>
      <c r="AO30" s="62"/>
      <c r="AP30" s="62"/>
      <c r="AQ30" s="62"/>
      <c r="AR30" s="62"/>
      <c r="AS30" s="62"/>
      <c r="AT30" s="62"/>
      <c r="AU30" s="62"/>
      <c r="AV30" s="62"/>
      <c r="AW30" s="62"/>
      <c r="AX30" s="62"/>
      <c r="AY30" s="62"/>
      <c r="AZ30" s="62"/>
      <c r="BA30" s="62"/>
      <c r="BB30" s="62"/>
      <c r="BC30" s="62"/>
      <c r="BD30" s="62"/>
      <c r="BE30" s="64"/>
      <c r="BF30" s="64"/>
      <c r="BG30" s="64"/>
      <c r="BH30" s="64"/>
      <c r="BI30" s="62"/>
      <c r="BJ30" s="62"/>
      <c r="BK30" s="62"/>
      <c r="BL30" s="62"/>
      <c r="BM30" s="62"/>
      <c r="BN30" s="62"/>
      <c r="BO30" s="62"/>
      <c r="BP30" s="65"/>
      <c r="BQ30" s="7"/>
      <c r="BR30" s="7"/>
      <c r="BS30" s="33"/>
      <c r="BT30" s="33"/>
      <c r="BU30" s="32"/>
      <c r="BV30" s="32"/>
      <c r="BW30" s="32"/>
      <c r="BX30" s="32"/>
      <c r="BY30" s="32"/>
      <c r="BZ30" s="7"/>
      <c r="CA30" s="7"/>
    </row>
    <row r="31" spans="1:84" ht="13.5" customHeight="1" x14ac:dyDescent="0.2">
      <c r="A31" s="7"/>
      <c r="B31" s="131"/>
      <c r="C31" s="133"/>
      <c r="D31" s="66"/>
      <c r="E31" s="67"/>
      <c r="F31" s="67"/>
      <c r="G31" s="67"/>
      <c r="H31" s="67"/>
      <c r="I31" s="67"/>
      <c r="J31" s="67"/>
      <c r="K31" s="67"/>
      <c r="L31" s="67"/>
      <c r="M31" s="67"/>
      <c r="N31" s="67"/>
      <c r="O31" s="67"/>
      <c r="P31" s="67"/>
      <c r="Q31" s="67"/>
      <c r="R31" s="67"/>
      <c r="S31" s="67"/>
      <c r="T31" s="67"/>
      <c r="U31" s="67"/>
      <c r="V31" s="67"/>
      <c r="W31" s="68"/>
      <c r="X31" s="68"/>
      <c r="Y31" s="68"/>
      <c r="Z31" s="68"/>
      <c r="AA31" s="67"/>
      <c r="AB31" s="67"/>
      <c r="AC31" s="67"/>
      <c r="AD31" s="67"/>
      <c r="AE31" s="67"/>
      <c r="AF31" s="67"/>
      <c r="AG31" s="67"/>
      <c r="AH31" s="69"/>
      <c r="AI31" s="17"/>
      <c r="AJ31" s="131"/>
      <c r="AK31" s="133"/>
      <c r="AL31" s="66"/>
      <c r="AM31" s="67"/>
      <c r="AN31" s="67"/>
      <c r="AO31" s="67"/>
      <c r="AP31" s="67"/>
      <c r="AQ31" s="67"/>
      <c r="AR31" s="67"/>
      <c r="AS31" s="67"/>
      <c r="AT31" s="67"/>
      <c r="AU31" s="67"/>
      <c r="AV31" s="67"/>
      <c r="AW31" s="67"/>
      <c r="AX31" s="67"/>
      <c r="AY31" s="67"/>
      <c r="AZ31" s="67"/>
      <c r="BA31" s="67"/>
      <c r="BB31" s="67"/>
      <c r="BC31" s="67"/>
      <c r="BD31" s="67"/>
      <c r="BE31" s="68"/>
      <c r="BF31" s="68"/>
      <c r="BG31" s="68"/>
      <c r="BH31" s="68"/>
      <c r="BI31" s="67"/>
      <c r="BJ31" s="67"/>
      <c r="BK31" s="67"/>
      <c r="BL31" s="67"/>
      <c r="BM31" s="67"/>
      <c r="BN31" s="67"/>
      <c r="BO31" s="67"/>
      <c r="BP31" s="69"/>
      <c r="BQ31" s="7"/>
      <c r="BR31" s="7"/>
      <c r="BS31" s="33"/>
      <c r="BT31" s="33"/>
      <c r="BU31" s="32"/>
      <c r="BV31" s="32"/>
      <c r="BW31" s="32"/>
      <c r="BX31" s="32"/>
      <c r="BY31" s="124" t="s">
        <v>59</v>
      </c>
      <c r="BZ31" s="184" t="str">
        <f>IFERROR(IF($BT10="","",VLOOKUP($AA3&amp;"★"&amp;IF(COUNTIF($BD10,"*,*")&gt;=1,LEFT($BD10,FIND(",",$BD10)-1),$BD10)&amp;"★"&amp;IF(COUNTIF($BN10,"*,*")&gt;=1,LEFT($BN10,FIND(",",$BN10)-1),$BN10)&amp;"★"&amp;$BT10,#REF!,5,0)),VLOOKUP($AA3&amp;"★"&amp;IF(COUNTIF($BD10,"*,*")&gt;=1,LEFT($BD10,FIND(",",$BD10)-1),$BD10)&amp;"★"&amp;IF(COUNTIF($BN10,"*,*")&gt;=1,LEFT($BN10,FIND(",",$BN10)-1),$BN10)&amp;"★"&amp;$BT10,#REF!,5,0))</f>
        <v/>
      </c>
      <c r="CA31" s="137"/>
      <c r="CB31" s="125" t="str">
        <f>IFERROR(LEFT(BZ31,FIND("。",BZ31)),"")</f>
        <v/>
      </c>
      <c r="CC31" s="125" t="str">
        <f>IFERROR(IF(SUM(LEN(BZ31)-LEN(SUBSTITUTE(BZ31,"。","")))/LEN("。")&lt;3,"",LEFT(SUBSTITUTE(BZ31,CB31,""),FIND("。",SUBSTITUTE(BZ31,CB31,"")))),"")</f>
        <v/>
      </c>
      <c r="CD31" s="125" t="str">
        <f>IFERROR(IF(SUM(LEN(BZ31)-LEN(SUBSTITUTE(BZ31,"。","")))/LEN("。")&lt;4,"",LEFT(SUBSTITUTE(BZ31,CB31&amp;CC31,""),FIND("。",SUBSTITUTE(BZ31,CB31&amp;CC31,"")))),"")</f>
        <v/>
      </c>
      <c r="CE31" s="126" t="str">
        <f>IFERROR(IF(SUM(LEN(BZ31)-LEN(SUBSTITUTE(BZ31,"。","")))/LEN("。")&lt;5,"",LEFT(SUBSTITUTE(BZ31,CB31&amp;CC31&amp;CD31,""),FIND("。",SUBSTITUTE(BZ31,CB31&amp;CC31&amp;CD31,"")))),"")</f>
        <v/>
      </c>
      <c r="CF31" s="126" t="str">
        <f>IFERROR(LEFT(SUBSTITUTE(BZ31,CB31&amp;CC31&amp;CD31&amp;CE31,""),FIND("。",SUBSTITUTE(BZ31,CB31&amp;CC31&amp;CD31&amp;CE31,""))),"")</f>
        <v/>
      </c>
    </row>
    <row r="32" spans="1:84" ht="13.5" customHeight="1" x14ac:dyDescent="0.2">
      <c r="A32" s="7"/>
      <c r="B32" s="175" t="s">
        <v>9</v>
      </c>
      <c r="C32" s="163"/>
      <c r="D32" s="187" t="str">
        <f>IF(OR(V10="",AF10="",BS10=""),"",IFERROR(IF(COUNTIF(V10,"*,*")&gt;=1,SUBSTITUTE(V10,",","および"),V10)&amp;"に"&amp;CB29&amp;CC29&amp;CD29&amp;CE29&amp;CF29&amp;CHAR(10)&amp;"※前回点検からひびわれ幅の進行が見られる。"&amp;CHAR(10)&amp;"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f>
        <v/>
      </c>
      <c r="E32" s="129"/>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30"/>
      <c r="AI32" s="18"/>
      <c r="AJ32" s="186" t="s">
        <v>9</v>
      </c>
      <c r="AK32" s="130"/>
      <c r="AL32" s="187" t="str">
        <f>IF(OR(BD10="",BN10="",BT10=""),"",IFERROR(IF(COUNTIF(BD10,"*,*")&gt;=1,SUBSTITUTE(BD10,",","および"),BD10)&amp;"に"&amp;CB36&amp;CC36&amp;CD36&amp;CE36&amp;CF36&amp;CHAR(10)&amp;"※前回点検からひびわれ幅の進行が見られる。"&amp;CHAR(10)&amp;"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f>
        <v/>
      </c>
      <c r="AM32" s="129"/>
      <c r="AN32" s="129"/>
      <c r="AO32" s="129"/>
      <c r="AP32" s="129"/>
      <c r="AQ32" s="129"/>
      <c r="AR32" s="129"/>
      <c r="AS32" s="129"/>
      <c r="AT32" s="129"/>
      <c r="AU32" s="129"/>
      <c r="AV32" s="129"/>
      <c r="AW32" s="129"/>
      <c r="AX32" s="129"/>
      <c r="AY32" s="129"/>
      <c r="AZ32" s="129"/>
      <c r="BA32" s="129"/>
      <c r="BB32" s="129"/>
      <c r="BC32" s="129"/>
      <c r="BD32" s="129"/>
      <c r="BE32" s="129"/>
      <c r="BF32" s="129"/>
      <c r="BG32" s="129"/>
      <c r="BH32" s="129"/>
      <c r="BI32" s="129"/>
      <c r="BJ32" s="129"/>
      <c r="BK32" s="129"/>
      <c r="BL32" s="129"/>
      <c r="BM32" s="129"/>
      <c r="BN32" s="129"/>
      <c r="BO32" s="129"/>
      <c r="BP32" s="130"/>
      <c r="BQ32" s="7"/>
      <c r="BR32" s="7"/>
      <c r="BS32" s="204" t="s">
        <v>31</v>
      </c>
      <c r="BT32" s="205"/>
      <c r="BU32" s="32"/>
      <c r="BV32" s="32"/>
      <c r="BW32" s="32"/>
      <c r="BX32" s="32"/>
      <c r="BY32" s="124" t="s">
        <v>60</v>
      </c>
      <c r="BZ32" s="184" t="str">
        <f>IFERROR(IF($BT11="","",VLOOKUP($AA3&amp;"★"&amp;IF(COUNTIF($BD10,"*,*")&gt;=1,LEFT($BD10,FIND(",",$BD10)-1),$BD10)&amp;"★"&amp;IF(COUNTIF($BN10,"*,*")&gt;=1,LEFT($BN10,FIND(",",$BN10)-1),$BN10)&amp;"★"&amp;$BT11,#REF!,5,0)),VLOOKUP($AA3&amp;"★"&amp;IF(COUNTIF($BD10,"*,*")&gt;=1,LEFT($BD10,FIND(",",$BD10)-1),$BD10)&amp;"★"&amp;IF(COUNTIF($BN10,"*,*")&gt;=1,LEFT($BN10,FIND(",",$BN10)-1),$BN10)&amp;"★"&amp;$BT11,#REF!,5,0))</f>
        <v/>
      </c>
      <c r="CA32" s="137"/>
      <c r="CB32" s="125" t="str">
        <f>IFERROR(LEFT(BZ32,FIND("。",BZ32)),"")</f>
        <v/>
      </c>
      <c r="CC32" s="125" t="str">
        <f>IFERROR(IF(SUM(LEN(BZ32)-LEN(SUBSTITUTE(BZ32,"。","")))/LEN("。")&lt;3,"",LEFT(SUBSTITUTE(BZ32,CB32,""),FIND("。",SUBSTITUTE(BZ32,CB32,"")))),"")</f>
        <v/>
      </c>
      <c r="CD32" s="125" t="str">
        <f>IFERROR(IF(SUM(LEN(BZ32)-LEN(SUBSTITUTE(BZ32,"。","")))/LEN("。")&lt;4,"",LEFT(SUBSTITUTE(BZ32,CB32&amp;CC32,""),FIND("。",SUBSTITUTE(BZ32,CB32&amp;CC32,"")))),"")</f>
        <v/>
      </c>
      <c r="CE32" s="126" t="str">
        <f>IFERROR(IF(SUM(LEN(BZ32)-LEN(SUBSTITUTE(BZ32,"。","")))/LEN("。")&lt;5,"",LEFT(SUBSTITUTE(BZ32,CB32&amp;CC32&amp;CD32,""),FIND("。",SUBSTITUTE(BZ32,CB32&amp;CC32&amp;CD32,"")))),"")</f>
        <v/>
      </c>
      <c r="CF32" s="126" t="str">
        <f>IFERROR(LEFT(SUBSTITUTE(BZ32,CB32&amp;CC32&amp;CD32&amp;CE32,""),FIND("。",SUBSTITUTE(BZ32,CB32&amp;CC32&amp;CD32&amp;CE32,""))),"")</f>
        <v/>
      </c>
    </row>
    <row r="33" spans="1:95" x14ac:dyDescent="0.2">
      <c r="A33" s="7"/>
      <c r="B33" s="162"/>
      <c r="C33" s="163"/>
      <c r="D33" s="162"/>
      <c r="E33" s="181"/>
      <c r="F33" s="181"/>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63"/>
      <c r="AI33" s="18"/>
      <c r="AJ33" s="162"/>
      <c r="AK33" s="163"/>
      <c r="AL33" s="162"/>
      <c r="AM33" s="181"/>
      <c r="AN33" s="181"/>
      <c r="AO33" s="180"/>
      <c r="AP33" s="180"/>
      <c r="AQ33" s="180"/>
      <c r="AR33" s="180"/>
      <c r="AS33" s="180"/>
      <c r="AT33" s="180"/>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63"/>
      <c r="BQ33" s="7"/>
      <c r="BR33" s="7"/>
      <c r="BS33" s="206"/>
      <c r="BT33" s="207"/>
      <c r="BU33" s="32"/>
      <c r="BV33" s="32"/>
      <c r="BW33" s="32"/>
      <c r="BX33" s="32"/>
      <c r="BY33" s="124" t="s">
        <v>61</v>
      </c>
      <c r="BZ33" s="184" t="str">
        <f>IFERROR(IF($BT13="","",VLOOKUP($AA3&amp;"★"&amp;IF(COUNTIF($BD10,"*,*")&gt;=1,LEFT($BD10,FIND(",",$BD10)-1),$BD10)&amp;"★"&amp;IF(COUNTIF($BN10,"*,*")&gt;=1,LEFT($BN10,FIND(",",$BN10)-1),$BN10)&amp;"★"&amp;$BT13,#REF!,5,0)),VLOOKUP($AA3&amp;"★"&amp;IF(COUNTIF($BD10,"*,*")&gt;=1,LEFT($BD10,FIND(",",$BD10)-1),$BD10)&amp;"★"&amp;IF(COUNTIF($BN10,"*,*")&gt;=1,LEFT($BN10,FIND(",",$BN10)-1),$BN10)&amp;"★"&amp;$BT13,#REF!,5,0))</f>
        <v/>
      </c>
      <c r="CA33" s="137"/>
      <c r="CB33" s="125" t="str">
        <f>IFERROR(LEFT(BZ33,FIND("。",BZ33)),"")</f>
        <v/>
      </c>
      <c r="CC33" s="125" t="str">
        <f>IFERROR(IF(SUM(LEN(BZ33)-LEN(SUBSTITUTE(BZ33,"。","")))/LEN("。")&lt;3,"",LEFT(SUBSTITUTE(BZ33,CB33,""),FIND("。",SUBSTITUTE(BZ33,CB33,"")))),"")</f>
        <v/>
      </c>
      <c r="CD33" s="125" t="str">
        <f>IFERROR(IF(SUM(LEN(BZ33)-LEN(SUBSTITUTE(BZ33,"。","")))/LEN("。")&lt;4,"",LEFT(SUBSTITUTE(BZ33,CB33&amp;CC33,""),FIND("。",SUBSTITUTE(BZ33,CB33&amp;CC33,"")))),"")</f>
        <v/>
      </c>
      <c r="CE33" s="126" t="str">
        <f>IFERROR(IF(SUM(LEN(BZ33)-LEN(SUBSTITUTE(BZ33,"。","")))/LEN("。")&lt;5,"",LEFT(SUBSTITUTE(BZ33,CB33&amp;CC33&amp;CD33,""),FIND("。",SUBSTITUTE(BZ33,CB33&amp;CC33&amp;CD33,"")))),"")</f>
        <v/>
      </c>
      <c r="CF33" s="126" t="str">
        <f>IFERROR(LEFT(SUBSTITUTE(BZ33,CB33&amp;CC33&amp;CD33&amp;CE33,""),FIND("。",SUBSTITUTE(BZ33,CB33&amp;CC33&amp;CD33&amp;CE33,""))),"")</f>
        <v/>
      </c>
    </row>
    <row r="34" spans="1:95" x14ac:dyDescent="0.2">
      <c r="A34" s="7"/>
      <c r="B34" s="162"/>
      <c r="C34" s="163"/>
      <c r="D34" s="162"/>
      <c r="E34" s="181"/>
      <c r="F34" s="181"/>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63"/>
      <c r="AI34" s="18"/>
      <c r="AJ34" s="162"/>
      <c r="AK34" s="163"/>
      <c r="AL34" s="162"/>
      <c r="AM34" s="181"/>
      <c r="AN34" s="181"/>
      <c r="AO34" s="180"/>
      <c r="AP34" s="180"/>
      <c r="AQ34" s="180"/>
      <c r="AR34" s="180"/>
      <c r="AS34" s="180"/>
      <c r="AT34" s="180"/>
      <c r="AU34" s="180"/>
      <c r="AV34" s="180"/>
      <c r="AW34" s="180"/>
      <c r="AX34" s="180"/>
      <c r="AY34" s="180"/>
      <c r="AZ34" s="180"/>
      <c r="BA34" s="180"/>
      <c r="BB34" s="180"/>
      <c r="BC34" s="180"/>
      <c r="BD34" s="180"/>
      <c r="BE34" s="180"/>
      <c r="BF34" s="180"/>
      <c r="BG34" s="180"/>
      <c r="BH34" s="180"/>
      <c r="BI34" s="180"/>
      <c r="BJ34" s="180"/>
      <c r="BK34" s="180"/>
      <c r="BL34" s="180"/>
      <c r="BM34" s="180"/>
      <c r="BN34" s="180"/>
      <c r="BO34" s="180"/>
      <c r="BP34" s="163"/>
      <c r="BQ34" s="7"/>
      <c r="BR34" s="7"/>
      <c r="BS34" s="208"/>
      <c r="BT34" s="209"/>
      <c r="BU34" s="32"/>
      <c r="BV34" s="32"/>
      <c r="BW34" s="32"/>
      <c r="BX34" s="32"/>
      <c r="BY34" s="124" t="s">
        <v>62</v>
      </c>
      <c r="BZ34" s="184" t="str">
        <f>IFERROR(IF($BT15="","",VLOOKUP($AA3&amp;"★"&amp;IF(COUNTIF($BD10,"*,*")&gt;=1,LEFT($BD10,FIND(",",$BD10)-1),$BD10)&amp;"★"&amp;IF(COUNTIF($BN10,"*,*")&gt;=1,LEFT($BN10,FIND(",",$BN10)-1),$BN10)&amp;"★"&amp;$BT15,#REF!,5,0)),VLOOKUP($AA3&amp;"★"&amp;IF(COUNTIF($BD10,"*,*")&gt;=1,LEFT($BD10,FIND(",",$BD10)-1),$BD10)&amp;"★"&amp;IF(COUNTIF($BN10,"*,*")&gt;=1,LEFT($BN10,FIND(",",$BN10)-1),$BN10)&amp;"★"&amp;$BT15,#REF!,5,0))</f>
        <v/>
      </c>
      <c r="CA34" s="137"/>
      <c r="CB34" s="125" t="str">
        <f>IFERROR(LEFT(BZ34,FIND("。",BZ34)),"")</f>
        <v/>
      </c>
      <c r="CC34" s="125" t="str">
        <f>IFERROR(IF(SUM(LEN(BZ34)-LEN(SUBSTITUTE(BZ34,"。","")))/LEN("。")&lt;3,"",LEFT(SUBSTITUTE(BZ34,CB34,""),FIND("。",SUBSTITUTE(BZ34,CB34,"")))),"")</f>
        <v/>
      </c>
      <c r="CD34" s="125" t="str">
        <f>IFERROR(IF(SUM(LEN(BZ34)-LEN(SUBSTITUTE(BZ34,"。","")))/LEN("。")&lt;4,"",LEFT(SUBSTITUTE(BZ34,CB34&amp;CC34,""),FIND("。",SUBSTITUTE(BZ34,CB34&amp;CC34,"")))),"")</f>
        <v/>
      </c>
      <c r="CE34" s="126" t="str">
        <f>IFERROR(IF(SUM(LEN(BZ34)-LEN(SUBSTITUTE(BZ34,"。","")))/LEN("。")&lt;5,"",LEFT(SUBSTITUTE(BZ34,CB34&amp;CC34&amp;CD34,""),FIND("。",SUBSTITUTE(BZ34,CB34&amp;CC34&amp;CD34,"")))),"")</f>
        <v/>
      </c>
      <c r="CF34" s="126" t="str">
        <f>IFERROR(LEFT(SUBSTITUTE(BZ34,CB34&amp;CC34&amp;CD34&amp;CE34,""),FIND("。",SUBSTITUTE(BZ34,CB34&amp;CC34&amp;CD34&amp;CE34,""))),"")</f>
        <v/>
      </c>
    </row>
    <row r="35" spans="1:95" x14ac:dyDescent="0.2">
      <c r="A35" s="7"/>
      <c r="B35" s="162"/>
      <c r="C35" s="163"/>
      <c r="D35" s="162"/>
      <c r="E35" s="181"/>
      <c r="F35" s="181"/>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63"/>
      <c r="AI35" s="18"/>
      <c r="AJ35" s="162"/>
      <c r="AK35" s="163"/>
      <c r="AL35" s="162"/>
      <c r="AM35" s="181"/>
      <c r="AN35" s="181"/>
      <c r="AO35" s="180"/>
      <c r="AP35" s="180"/>
      <c r="AQ35" s="180"/>
      <c r="AR35" s="180"/>
      <c r="AS35" s="180"/>
      <c r="AT35" s="180"/>
      <c r="AU35" s="180"/>
      <c r="AV35" s="180"/>
      <c r="AW35" s="180"/>
      <c r="AX35" s="180"/>
      <c r="AY35" s="180"/>
      <c r="AZ35" s="180"/>
      <c r="BA35" s="180"/>
      <c r="BB35" s="180"/>
      <c r="BC35" s="180"/>
      <c r="BD35" s="180"/>
      <c r="BE35" s="180"/>
      <c r="BF35" s="180"/>
      <c r="BG35" s="180"/>
      <c r="BH35" s="180"/>
      <c r="BI35" s="180"/>
      <c r="BJ35" s="180"/>
      <c r="BK35" s="180"/>
      <c r="BL35" s="180"/>
      <c r="BM35" s="180"/>
      <c r="BN35" s="180"/>
      <c r="BO35" s="180"/>
      <c r="BP35" s="163"/>
      <c r="BQ35" s="7"/>
      <c r="BR35" s="7"/>
      <c r="BS35" s="85" t="s">
        <v>63</v>
      </c>
      <c r="BT35" s="86" t="s">
        <v>64</v>
      </c>
      <c r="BU35" s="32"/>
      <c r="BV35" s="32"/>
      <c r="BW35" s="32"/>
      <c r="BX35" s="32"/>
      <c r="BY35" s="124" t="s">
        <v>65</v>
      </c>
      <c r="BZ35" s="184" t="str">
        <f>IFERROR(IF($BT16="","",VLOOKUP($AA3&amp;"★"&amp;IF(COUNTIF($BD10,"*,*")&gt;=1,LEFT($BD10,FIND(",",$BD10)-1),$BD10)&amp;"★"&amp;IF(COUNTIF($BN10,"*,*")&gt;=1,LEFT($BN10,FIND(",",$BN10)-1),$BN10)&amp;"★"&amp;$BT16,#REF!,5,0)),VLOOKUP($AA3&amp;"★"&amp;IF(COUNTIF($BD10,"*,*")&gt;=1,LEFT($BD10,FIND(",",$BD10)-1),$BD10)&amp;"★"&amp;IF(COUNTIF($BN10,"*,*")&gt;=1,LEFT($BN10,FIND(",",$BN10)-1),$BN10)&amp;"★"&amp;$BT16,#REF!,5,0))</f>
        <v/>
      </c>
      <c r="CA35" s="137"/>
      <c r="CB35" s="125" t="str">
        <f>IFERROR(LEFT(BZ35,FIND("。",BZ35)),"")</f>
        <v/>
      </c>
      <c r="CC35" s="125" t="str">
        <f>IFERROR(IF(SUM(LEN(BZ35)-LEN(SUBSTITUTE(BZ35,"。","")))/LEN("。")&lt;3,"",LEFT(SUBSTITUTE(BZ35,CB35,""),FIND("。",SUBSTITUTE(BZ35,CB35,"")))),"")</f>
        <v/>
      </c>
      <c r="CD35" s="125" t="str">
        <f>IFERROR(IF(SUM(LEN(BZ35)-LEN(SUBSTITUTE(BZ35,"。","")))/LEN("。")&lt;4,"",LEFT(SUBSTITUTE(BZ35,CB35&amp;CC35,""),FIND("。",SUBSTITUTE(BZ35,CB35&amp;CC35,"")))),"")</f>
        <v/>
      </c>
      <c r="CE35" s="126" t="str">
        <f>IFERROR(IF(SUM(LEN(BZ35)-LEN(SUBSTITUTE(BZ35,"。","")))/LEN("。")&lt;5,"",LEFT(SUBSTITUTE(BZ35,CB35&amp;CC35&amp;CD35,""),FIND("。",SUBSTITUTE(BZ35,CB35&amp;CC35&amp;CD35,"")))),"")</f>
        <v/>
      </c>
      <c r="CF35" s="126" t="str">
        <f>IFERROR(LEFT(SUBSTITUTE(BZ35,CB35&amp;CC35&amp;CD35&amp;CE35,""),FIND("。",SUBSTITUTE(BZ35,CB35&amp;CC35&amp;CD35&amp;CE35,""))),"")</f>
        <v/>
      </c>
    </row>
    <row r="36" spans="1:95" x14ac:dyDescent="0.2">
      <c r="A36" s="7"/>
      <c r="B36" s="162"/>
      <c r="C36" s="163"/>
      <c r="D36" s="162"/>
      <c r="E36" s="181"/>
      <c r="F36" s="181"/>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63"/>
      <c r="AI36" s="18"/>
      <c r="AJ36" s="162"/>
      <c r="AK36" s="163"/>
      <c r="AL36" s="162"/>
      <c r="AM36" s="181"/>
      <c r="AN36" s="181"/>
      <c r="AO36" s="180"/>
      <c r="AP36" s="180"/>
      <c r="AQ36" s="180"/>
      <c r="AR36" s="180"/>
      <c r="AS36" s="180"/>
      <c r="AT36" s="180"/>
      <c r="AU36" s="180"/>
      <c r="AV36" s="180"/>
      <c r="AW36" s="180"/>
      <c r="AX36" s="180"/>
      <c r="AY36" s="180"/>
      <c r="AZ36" s="180"/>
      <c r="BA36" s="180"/>
      <c r="BB36" s="180"/>
      <c r="BC36" s="180"/>
      <c r="BD36" s="180"/>
      <c r="BE36" s="180"/>
      <c r="BF36" s="180"/>
      <c r="BG36" s="180"/>
      <c r="BH36" s="180"/>
      <c r="BI36" s="180"/>
      <c r="BJ36" s="180"/>
      <c r="BK36" s="180"/>
      <c r="BL36" s="180"/>
      <c r="BM36" s="180"/>
      <c r="BN36" s="180"/>
      <c r="BO36" s="180"/>
      <c r="BP36" s="163"/>
      <c r="BQ36" s="7"/>
      <c r="BR36" s="7"/>
      <c r="BS36" s="82" t="s">
        <v>66</v>
      </c>
      <c r="BT36" s="83" t="s">
        <v>66</v>
      </c>
      <c r="BU36" s="32"/>
      <c r="BV36" s="32"/>
      <c r="BW36" s="32"/>
      <c r="BX36" s="32"/>
      <c r="BY36" s="32"/>
      <c r="BZ36" s="7"/>
      <c r="CA36" s="7"/>
      <c r="CB36" s="125" t="str">
        <f>CB31&amp;IF(OR(CB32="",COUNTIF(CB31:CB32,CB32)&gt;=2),"",CHAR(10)&amp;"また、"&amp;CB32)&amp;IF(OR(CB33="",COUNTIF(CB31:CB33,CB33)&gt;=2),"",CHAR(10)&amp;"また、"&amp;CB33)&amp;IF(OR(CB34="",COUNTIF(CB31:CB34,CB34)&gt;=2),"",CHAR(10)&amp;"また、"&amp;CB34)&amp;IF(OR(CB35="",COUNTIF(CB31:CB35,CB35)&gt;=2),"",CHAR(10)&amp;CB35)&amp;IF(COUNTBLANK(CB31:CB35)=5,"",CHAR(10))</f>
        <v/>
      </c>
      <c r="CC36" s="125" t="str">
        <f>CC31&amp;IF(OR(CC32="",COUNTIF(CC31:CC32,CC32)&gt;=2),"",CHAR(10)&amp;"また、"&amp;CC32)&amp;IF(OR(CC33="",COUNTIF(CC31:CC33,CC33)&gt;=2),"",CHAR(10)&amp;"また、"&amp;CC33)&amp;IF(OR(CC34="",COUNTIF(CC31:CC34,CC34)&gt;=2),"",CHAR(10)&amp;"また、"&amp;CC34)&amp;IF(OR(CC35="",COUNTIF(CC31:CC35,CC35)&gt;=2),"",CHAR(10)&amp;CC35)&amp;IF(COUNTBLANK(CC31:CC35)=5,"",CHAR(10))</f>
        <v/>
      </c>
      <c r="CD36" s="125" t="str">
        <f>CD31&amp;IF(OR(CD32="",COUNTIF(CD31:CD32,CD32)&gt;=2),"",CHAR(10)&amp;"また、"&amp;CD32)&amp;IF(OR(CD33="",COUNTIF(CD31:CD33,CD33)&gt;=2),"",CHAR(10)&amp;"また、"&amp;CD33)&amp;IF(OR(CD34="",COUNTIF(CD31:CD34,CD34)&gt;=2),"",CHAR(10)&amp;"また、"&amp;CD34)&amp;IF(OR(CD35="",COUNTIF(CD31:CD35,CD35)&gt;=2),"",CHAR(10)&amp;CD35)&amp;IF(COUNTBLANK(CD31:CD35)=5,"",CHAR(10))</f>
        <v/>
      </c>
      <c r="CE36" s="125" t="str">
        <f>CE31&amp;IF(OR(CE32="",COUNTIF(CE31:CE32,CE32)&gt;=2),"",CHAR(10)&amp;"また、"&amp;CE32)&amp;IF(OR(CE33="",COUNTIF(CE31:CE33,CE33)&gt;=2),"",CHAR(10)&amp;"また、"&amp;CE33)&amp;IF(OR(CE34="",COUNTIF(CE31:CE34,CE34)&gt;=2),"",CHAR(10)&amp;"また、"&amp;CE34)&amp;IF(OR(CE35="",COUNTIF(CE31:CE35,CE35)&gt;=2),"",CHAR(10)&amp;CE35)&amp;IF(COUNTBLANK(CE31:CE35)=5,"",CHAR(10))</f>
        <v/>
      </c>
      <c r="CF36" s="125" t="str">
        <f>CF31&amp;IF(OR(CF32="",COUNTIF(CF31:CF32,CF32)&gt;=2),"",CHAR(10)&amp;"また、"&amp;CF32)&amp;IF(OR(CF33="",COUNTIF(CF31:CF33,CF33)&gt;=2),"",CHAR(10)&amp;"また、"&amp;CF33)&amp;IF(OR(CF34="",COUNTIF(CF31:CF34,CF34)&gt;=2),"",CHAR(10)&amp;"また、"&amp;CF34)&amp;IF(OR(CF35="",COUNTIF(CF31:CF35,CF35)&gt;=2),"",CHAR(10)&amp;CF35)&amp;IF(COUNTBLANK(CF31:CF35)=5,"",CHAR(10))</f>
        <v/>
      </c>
    </row>
    <row r="37" spans="1:95" x14ac:dyDescent="0.2">
      <c r="A37" s="7"/>
      <c r="B37" s="162"/>
      <c r="C37" s="163"/>
      <c r="D37" s="162"/>
      <c r="E37" s="181"/>
      <c r="F37" s="181"/>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63"/>
      <c r="AI37" s="18"/>
      <c r="AJ37" s="162"/>
      <c r="AK37" s="163"/>
      <c r="AL37" s="162"/>
      <c r="AM37" s="181"/>
      <c r="AN37" s="181"/>
      <c r="AO37" s="180"/>
      <c r="AP37" s="180"/>
      <c r="AQ37" s="180"/>
      <c r="AR37" s="180"/>
      <c r="AS37" s="180"/>
      <c r="AT37" s="180"/>
      <c r="AU37" s="180"/>
      <c r="AV37" s="180"/>
      <c r="AW37" s="180"/>
      <c r="AX37" s="180"/>
      <c r="AY37" s="180"/>
      <c r="AZ37" s="180"/>
      <c r="BA37" s="180"/>
      <c r="BB37" s="180"/>
      <c r="BC37" s="180"/>
      <c r="BD37" s="180"/>
      <c r="BE37" s="180"/>
      <c r="BF37" s="180"/>
      <c r="BG37" s="180"/>
      <c r="BH37" s="180"/>
      <c r="BI37" s="180"/>
      <c r="BJ37" s="180"/>
      <c r="BK37" s="180"/>
      <c r="BL37" s="180"/>
      <c r="BM37" s="180"/>
      <c r="BN37" s="180"/>
      <c r="BO37" s="180"/>
      <c r="BP37" s="163"/>
      <c r="BQ37" s="7"/>
      <c r="BR37" s="7"/>
      <c r="BS37" s="84" t="s">
        <v>67</v>
      </c>
      <c r="BT37" s="85" t="s">
        <v>68</v>
      </c>
      <c r="BU37" s="32"/>
      <c r="BV37" s="32"/>
      <c r="BW37" s="32"/>
      <c r="BX37" s="32"/>
      <c r="BY37" s="32"/>
      <c r="BZ37" s="7"/>
      <c r="CA37" s="7"/>
    </row>
    <row r="38" spans="1:95" x14ac:dyDescent="0.2">
      <c r="A38" s="7"/>
      <c r="B38" s="162"/>
      <c r="C38" s="163"/>
      <c r="D38" s="162"/>
      <c r="E38" s="181"/>
      <c r="F38" s="181"/>
      <c r="G38" s="180"/>
      <c r="H38" s="180"/>
      <c r="I38" s="180"/>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63"/>
      <c r="AI38" s="18"/>
      <c r="AJ38" s="162"/>
      <c r="AK38" s="163"/>
      <c r="AL38" s="162"/>
      <c r="AM38" s="181"/>
      <c r="AN38" s="181"/>
      <c r="AO38" s="180"/>
      <c r="AP38" s="180"/>
      <c r="AQ38" s="180"/>
      <c r="AR38" s="180"/>
      <c r="AS38" s="180"/>
      <c r="AT38" s="180"/>
      <c r="AU38" s="180"/>
      <c r="AV38" s="180"/>
      <c r="AW38" s="180"/>
      <c r="AX38" s="180"/>
      <c r="AY38" s="180"/>
      <c r="AZ38" s="180"/>
      <c r="BA38" s="180"/>
      <c r="BB38" s="180"/>
      <c r="BC38" s="180"/>
      <c r="BD38" s="180"/>
      <c r="BE38" s="180"/>
      <c r="BF38" s="180"/>
      <c r="BG38" s="180"/>
      <c r="BH38" s="180"/>
      <c r="BI38" s="180"/>
      <c r="BJ38" s="180"/>
      <c r="BK38" s="180"/>
      <c r="BL38" s="180"/>
      <c r="BM38" s="180"/>
      <c r="BN38" s="180"/>
      <c r="BO38" s="180"/>
      <c r="BP38" s="163"/>
      <c r="BQ38" s="7"/>
      <c r="BR38" s="7"/>
      <c r="BS38" s="79" t="s">
        <v>69</v>
      </c>
      <c r="BT38" s="79" t="s">
        <v>70</v>
      </c>
      <c r="BU38" s="32"/>
      <c r="BV38" s="32"/>
      <c r="BW38" s="32"/>
      <c r="BX38" s="32"/>
      <c r="BY38" s="32"/>
      <c r="BZ38" s="7"/>
      <c r="CA38" s="7"/>
    </row>
    <row r="39" spans="1:95" x14ac:dyDescent="0.2">
      <c r="A39" s="7"/>
      <c r="B39" s="162"/>
      <c r="C39" s="163"/>
      <c r="D39" s="162"/>
      <c r="E39" s="181"/>
      <c r="F39" s="181"/>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63"/>
      <c r="AI39" s="18"/>
      <c r="AJ39" s="162"/>
      <c r="AK39" s="163"/>
      <c r="AL39" s="162"/>
      <c r="AM39" s="181"/>
      <c r="AN39" s="181"/>
      <c r="AO39" s="180"/>
      <c r="AP39" s="180"/>
      <c r="AQ39" s="180"/>
      <c r="AR39" s="180"/>
      <c r="AS39" s="180"/>
      <c r="AT39" s="180"/>
      <c r="AU39" s="180"/>
      <c r="AV39" s="180"/>
      <c r="AW39" s="180"/>
      <c r="AX39" s="180"/>
      <c r="AY39" s="180"/>
      <c r="AZ39" s="180"/>
      <c r="BA39" s="180"/>
      <c r="BB39" s="180"/>
      <c r="BC39" s="180"/>
      <c r="BD39" s="180"/>
      <c r="BE39" s="180"/>
      <c r="BF39" s="180"/>
      <c r="BG39" s="180"/>
      <c r="BH39" s="180"/>
      <c r="BI39" s="180"/>
      <c r="BJ39" s="180"/>
      <c r="BK39" s="180"/>
      <c r="BL39" s="180"/>
      <c r="BM39" s="180"/>
      <c r="BN39" s="180"/>
      <c r="BO39" s="180"/>
      <c r="BP39" s="163"/>
      <c r="BQ39" s="7"/>
      <c r="BR39" s="7"/>
      <c r="BS39" s="80" t="s">
        <v>71</v>
      </c>
      <c r="BT39" s="81"/>
      <c r="BU39" s="32"/>
      <c r="BV39" s="32"/>
      <c r="BW39" s="32"/>
      <c r="BX39" s="32"/>
      <c r="BY39" s="32"/>
      <c r="BZ39" s="7"/>
      <c r="CA39" s="7"/>
    </row>
    <row r="40" spans="1:95" x14ac:dyDescent="0.2">
      <c r="A40" s="7"/>
      <c r="B40" s="162"/>
      <c r="C40" s="163"/>
      <c r="D40" s="162"/>
      <c r="E40" s="181"/>
      <c r="F40" s="181"/>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63"/>
      <c r="AI40" s="18"/>
      <c r="AJ40" s="162"/>
      <c r="AK40" s="163"/>
      <c r="AL40" s="162"/>
      <c r="AM40" s="181"/>
      <c r="AN40" s="181"/>
      <c r="AO40" s="180"/>
      <c r="AP40" s="180"/>
      <c r="AQ40" s="180"/>
      <c r="AR40" s="180"/>
      <c r="AS40" s="180"/>
      <c r="AT40" s="180"/>
      <c r="AU40" s="180"/>
      <c r="AV40" s="180"/>
      <c r="AW40" s="180"/>
      <c r="AX40" s="180"/>
      <c r="AY40" s="180"/>
      <c r="AZ40" s="180"/>
      <c r="BA40" s="180"/>
      <c r="BB40" s="180"/>
      <c r="BC40" s="180"/>
      <c r="BD40" s="180"/>
      <c r="BE40" s="180"/>
      <c r="BF40" s="180"/>
      <c r="BG40" s="180"/>
      <c r="BH40" s="180"/>
      <c r="BI40" s="180"/>
      <c r="BJ40" s="180"/>
      <c r="BK40" s="180"/>
      <c r="BL40" s="180"/>
      <c r="BM40" s="180"/>
      <c r="BN40" s="180"/>
      <c r="BO40" s="180"/>
      <c r="BP40" s="163"/>
      <c r="BQ40" s="7"/>
      <c r="BR40" s="7"/>
      <c r="BS40" s="33"/>
      <c r="BT40" s="33"/>
      <c r="BU40" s="32"/>
      <c r="BV40" s="32"/>
      <c r="BW40" s="32"/>
      <c r="BX40" s="32"/>
      <c r="BY40" s="32"/>
      <c r="BZ40" s="7"/>
      <c r="CA40" s="7"/>
    </row>
    <row r="41" spans="1:95" x14ac:dyDescent="0.2">
      <c r="A41" s="7"/>
      <c r="B41" s="162"/>
      <c r="C41" s="163"/>
      <c r="D41" s="162"/>
      <c r="E41" s="181"/>
      <c r="F41" s="181"/>
      <c r="G41" s="180"/>
      <c r="H41" s="180"/>
      <c r="I41" s="180"/>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63"/>
      <c r="AI41" s="18"/>
      <c r="AJ41" s="162"/>
      <c r="AK41" s="163"/>
      <c r="AL41" s="162"/>
      <c r="AM41" s="181"/>
      <c r="AN41" s="181"/>
      <c r="AO41" s="180"/>
      <c r="AP41" s="180"/>
      <c r="AQ41" s="180"/>
      <c r="AR41" s="180"/>
      <c r="AS41" s="180"/>
      <c r="AT41" s="180"/>
      <c r="AU41" s="180"/>
      <c r="AV41" s="180"/>
      <c r="AW41" s="180"/>
      <c r="AX41" s="180"/>
      <c r="AY41" s="180"/>
      <c r="AZ41" s="180"/>
      <c r="BA41" s="180"/>
      <c r="BB41" s="180"/>
      <c r="BC41" s="180"/>
      <c r="BD41" s="180"/>
      <c r="BE41" s="180"/>
      <c r="BF41" s="180"/>
      <c r="BG41" s="180"/>
      <c r="BH41" s="180"/>
      <c r="BI41" s="180"/>
      <c r="BJ41" s="180"/>
      <c r="BK41" s="180"/>
      <c r="BL41" s="180"/>
      <c r="BM41" s="180"/>
      <c r="BN41" s="180"/>
      <c r="BO41" s="180"/>
      <c r="BP41" s="163"/>
      <c r="BQ41" s="7"/>
      <c r="BR41" s="7"/>
      <c r="BS41" s="33"/>
      <c r="BT41" s="33"/>
      <c r="BU41" s="32"/>
      <c r="BV41" s="32"/>
      <c r="BW41" s="32"/>
      <c r="BX41" s="32"/>
      <c r="BY41" s="32"/>
      <c r="BZ41" s="7"/>
      <c r="CA41" s="7"/>
    </row>
    <row r="42" spans="1:95" x14ac:dyDescent="0.2">
      <c r="A42" s="7"/>
      <c r="B42" s="162"/>
      <c r="C42" s="163"/>
      <c r="D42" s="162"/>
      <c r="E42" s="181"/>
      <c r="F42" s="181"/>
      <c r="G42" s="180"/>
      <c r="H42" s="180"/>
      <c r="I42" s="180"/>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63"/>
      <c r="AI42" s="18"/>
      <c r="AJ42" s="162"/>
      <c r="AK42" s="163"/>
      <c r="AL42" s="162"/>
      <c r="AM42" s="181"/>
      <c r="AN42" s="181"/>
      <c r="AO42" s="180"/>
      <c r="AP42" s="180"/>
      <c r="AQ42" s="180"/>
      <c r="AR42" s="180"/>
      <c r="AS42" s="180"/>
      <c r="AT42" s="180"/>
      <c r="AU42" s="180"/>
      <c r="AV42" s="180"/>
      <c r="AW42" s="180"/>
      <c r="AX42" s="180"/>
      <c r="AY42" s="180"/>
      <c r="AZ42" s="180"/>
      <c r="BA42" s="180"/>
      <c r="BB42" s="180"/>
      <c r="BC42" s="180"/>
      <c r="BD42" s="180"/>
      <c r="BE42" s="180"/>
      <c r="BF42" s="180"/>
      <c r="BG42" s="180"/>
      <c r="BH42" s="180"/>
      <c r="BI42" s="180"/>
      <c r="BJ42" s="180"/>
      <c r="BK42" s="180"/>
      <c r="BL42" s="180"/>
      <c r="BM42" s="180"/>
      <c r="BN42" s="180"/>
      <c r="BO42" s="180"/>
      <c r="BP42" s="163"/>
      <c r="BQ42" s="7"/>
      <c r="BR42" s="7"/>
      <c r="BS42" s="33"/>
      <c r="BT42" s="33"/>
      <c r="BU42" s="32"/>
      <c r="BV42" s="32"/>
      <c r="BW42" s="32"/>
      <c r="BX42" s="32"/>
      <c r="BY42" s="32"/>
      <c r="BZ42" s="7"/>
      <c r="CA42" s="7"/>
    </row>
    <row r="43" spans="1:95" x14ac:dyDescent="0.2">
      <c r="A43" s="7"/>
      <c r="B43" s="131"/>
      <c r="C43" s="133"/>
      <c r="D43" s="131"/>
      <c r="E43" s="132"/>
      <c r="F43" s="132"/>
      <c r="G43" s="132"/>
      <c r="H43" s="132"/>
      <c r="I43" s="132"/>
      <c r="J43" s="132"/>
      <c r="K43" s="132"/>
      <c r="L43" s="132"/>
      <c r="M43" s="132"/>
      <c r="N43" s="132"/>
      <c r="O43" s="132"/>
      <c r="P43" s="132"/>
      <c r="Q43" s="132"/>
      <c r="R43" s="132"/>
      <c r="S43" s="132"/>
      <c r="T43" s="132"/>
      <c r="U43" s="132"/>
      <c r="V43" s="132"/>
      <c r="W43" s="132"/>
      <c r="X43" s="132"/>
      <c r="Y43" s="132"/>
      <c r="Z43" s="132"/>
      <c r="AA43" s="132"/>
      <c r="AB43" s="132"/>
      <c r="AC43" s="132"/>
      <c r="AD43" s="132"/>
      <c r="AE43" s="132"/>
      <c r="AF43" s="132"/>
      <c r="AG43" s="132"/>
      <c r="AH43" s="133"/>
      <c r="AI43" s="18"/>
      <c r="AJ43" s="131"/>
      <c r="AK43" s="133"/>
      <c r="AL43" s="131"/>
      <c r="AM43" s="132"/>
      <c r="AN43" s="132"/>
      <c r="AO43" s="132"/>
      <c r="AP43" s="132"/>
      <c r="AQ43" s="132"/>
      <c r="AR43" s="132"/>
      <c r="AS43" s="132"/>
      <c r="AT43" s="132"/>
      <c r="AU43" s="132"/>
      <c r="AV43" s="132"/>
      <c r="AW43" s="132"/>
      <c r="AX43" s="132"/>
      <c r="AY43" s="132"/>
      <c r="AZ43" s="132"/>
      <c r="BA43" s="132"/>
      <c r="BB43" s="132"/>
      <c r="BC43" s="132"/>
      <c r="BD43" s="132"/>
      <c r="BE43" s="132"/>
      <c r="BF43" s="132"/>
      <c r="BG43" s="132"/>
      <c r="BH43" s="132"/>
      <c r="BI43" s="132"/>
      <c r="BJ43" s="132"/>
      <c r="BK43" s="132"/>
      <c r="BL43" s="132"/>
      <c r="BM43" s="132"/>
      <c r="BN43" s="132"/>
      <c r="BO43" s="132"/>
      <c r="BP43" s="133"/>
      <c r="BQ43" s="7"/>
      <c r="BR43" s="7"/>
      <c r="BS43" s="33"/>
      <c r="BT43" s="33"/>
      <c r="BU43" s="32"/>
      <c r="BV43" s="32"/>
      <c r="BW43" s="32"/>
      <c r="BX43" s="32"/>
      <c r="BY43" s="32"/>
      <c r="BZ43" s="7"/>
      <c r="CA43" s="7"/>
    </row>
    <row r="44" spans="1:95" ht="13.5" customHeight="1" x14ac:dyDescent="0.2">
      <c r="A44" s="7"/>
      <c r="B44" s="170" t="s">
        <v>72</v>
      </c>
      <c r="C44" s="130"/>
      <c r="D44" s="189" t="s">
        <v>73</v>
      </c>
      <c r="E44" s="129"/>
      <c r="F44" s="129"/>
      <c r="G44" s="129"/>
      <c r="H44" s="129"/>
      <c r="I44" s="129"/>
      <c r="J44" s="129"/>
      <c r="K44" s="129"/>
      <c r="L44" s="129"/>
      <c r="M44" s="130"/>
      <c r="N44" s="188" t="str">
        <f>IFERROR(VLOOKUP(MAX(CA10:CA16),#REF!,2,0),"")</f>
        <v/>
      </c>
      <c r="O44" s="129"/>
      <c r="P44" s="129"/>
      <c r="Q44" s="129"/>
      <c r="R44" s="129"/>
      <c r="S44" s="130"/>
      <c r="T44" s="167" t="s">
        <v>74</v>
      </c>
      <c r="U44" s="129"/>
      <c r="V44" s="129"/>
      <c r="W44" s="129"/>
      <c r="X44" s="129"/>
      <c r="Y44" s="129"/>
      <c r="Z44" s="129"/>
      <c r="AA44" s="129"/>
      <c r="AB44" s="130"/>
      <c r="AC44" s="169" t="str">
        <f>IF(N44="","",VLOOKUP(N44,#REF!,2,0))</f>
        <v/>
      </c>
      <c r="AD44" s="129"/>
      <c r="AE44" s="129"/>
      <c r="AF44" s="129"/>
      <c r="AG44" s="129"/>
      <c r="AH44" s="130"/>
      <c r="AI44" s="18"/>
      <c r="AJ44" s="170" t="s">
        <v>72</v>
      </c>
      <c r="AK44" s="130"/>
      <c r="AL44" s="189" t="s">
        <v>73</v>
      </c>
      <c r="AM44" s="129"/>
      <c r="AN44" s="129"/>
      <c r="AO44" s="129"/>
      <c r="AP44" s="129"/>
      <c r="AQ44" s="129"/>
      <c r="AR44" s="129"/>
      <c r="AS44" s="129"/>
      <c r="AT44" s="129"/>
      <c r="AU44" s="130"/>
      <c r="AV44" s="188" t="str">
        <f>IFERROR(VLOOKUP(MAX(CC10:CC16),#REF!,2,0),"")</f>
        <v/>
      </c>
      <c r="AW44" s="129"/>
      <c r="AX44" s="129"/>
      <c r="AY44" s="129"/>
      <c r="AZ44" s="129"/>
      <c r="BA44" s="130"/>
      <c r="BB44" s="167" t="s">
        <v>74</v>
      </c>
      <c r="BC44" s="129"/>
      <c r="BD44" s="129"/>
      <c r="BE44" s="129"/>
      <c r="BF44" s="129"/>
      <c r="BG44" s="129"/>
      <c r="BH44" s="129"/>
      <c r="BI44" s="129"/>
      <c r="BJ44" s="130"/>
      <c r="BK44" s="169" t="str">
        <f>IF(AV44="","",VLOOKUP(AV44,#REF!,2,0))</f>
        <v/>
      </c>
      <c r="BL44" s="129"/>
      <c r="BM44" s="129"/>
      <c r="BN44" s="129"/>
      <c r="BO44" s="129"/>
      <c r="BP44" s="130"/>
      <c r="BQ44" s="19"/>
      <c r="BR44" s="20"/>
      <c r="BS44" s="30"/>
      <c r="BT44" s="30"/>
      <c r="BU44" s="30"/>
      <c r="BV44" s="30"/>
      <c r="BW44" s="32"/>
      <c r="BX44" s="32"/>
      <c r="BY44" s="32"/>
      <c r="BZ44" s="7"/>
      <c r="CA44" s="7"/>
      <c r="CB44" s="7"/>
      <c r="CC44" s="7"/>
      <c r="CD44" s="7"/>
      <c r="CE44" s="7"/>
      <c r="CF44" s="7"/>
      <c r="CG44" s="7"/>
      <c r="CN44" s="7"/>
      <c r="CO44" s="7"/>
      <c r="CP44" s="7"/>
      <c r="CQ44" s="7"/>
    </row>
    <row r="45" spans="1:95" x14ac:dyDescent="0.2">
      <c r="A45" s="7"/>
      <c r="B45" s="131"/>
      <c r="C45" s="133"/>
      <c r="D45" s="131"/>
      <c r="E45" s="132"/>
      <c r="F45" s="132"/>
      <c r="G45" s="132"/>
      <c r="H45" s="132"/>
      <c r="I45" s="132"/>
      <c r="J45" s="132"/>
      <c r="K45" s="132"/>
      <c r="L45" s="132"/>
      <c r="M45" s="133"/>
      <c r="N45" s="131"/>
      <c r="O45" s="132"/>
      <c r="P45" s="132"/>
      <c r="Q45" s="132"/>
      <c r="R45" s="132"/>
      <c r="S45" s="133"/>
      <c r="T45" s="131"/>
      <c r="U45" s="132"/>
      <c r="V45" s="132"/>
      <c r="W45" s="132"/>
      <c r="X45" s="132"/>
      <c r="Y45" s="132"/>
      <c r="Z45" s="132"/>
      <c r="AA45" s="132"/>
      <c r="AB45" s="133"/>
      <c r="AC45" s="131"/>
      <c r="AD45" s="132"/>
      <c r="AE45" s="132"/>
      <c r="AF45" s="132"/>
      <c r="AG45" s="132"/>
      <c r="AH45" s="133"/>
      <c r="AI45" s="18"/>
      <c r="AJ45" s="131"/>
      <c r="AK45" s="133"/>
      <c r="AL45" s="131"/>
      <c r="AM45" s="132"/>
      <c r="AN45" s="132"/>
      <c r="AO45" s="132"/>
      <c r="AP45" s="132"/>
      <c r="AQ45" s="132"/>
      <c r="AR45" s="132"/>
      <c r="AS45" s="132"/>
      <c r="AT45" s="132"/>
      <c r="AU45" s="133"/>
      <c r="AV45" s="131"/>
      <c r="AW45" s="132"/>
      <c r="AX45" s="132"/>
      <c r="AY45" s="132"/>
      <c r="AZ45" s="132"/>
      <c r="BA45" s="133"/>
      <c r="BB45" s="131"/>
      <c r="BC45" s="132"/>
      <c r="BD45" s="132"/>
      <c r="BE45" s="132"/>
      <c r="BF45" s="132"/>
      <c r="BG45" s="132"/>
      <c r="BH45" s="132"/>
      <c r="BI45" s="132"/>
      <c r="BJ45" s="133"/>
      <c r="BK45" s="131"/>
      <c r="BL45" s="132"/>
      <c r="BM45" s="132"/>
      <c r="BN45" s="132"/>
      <c r="BO45" s="132"/>
      <c r="BP45" s="133"/>
      <c r="BQ45" s="19"/>
      <c r="BR45" s="20"/>
      <c r="BS45" s="30"/>
      <c r="BT45" s="30"/>
      <c r="BU45" s="30"/>
      <c r="BV45" s="30"/>
      <c r="BW45" s="32"/>
      <c r="BX45" s="32"/>
      <c r="BY45" s="32"/>
      <c r="BZ45" s="7"/>
      <c r="CA45" s="7"/>
      <c r="CB45" s="7"/>
      <c r="CC45" s="7"/>
      <c r="CD45" s="7"/>
      <c r="CE45" s="7"/>
      <c r="CF45" s="7"/>
      <c r="CG45" s="7"/>
      <c r="CN45" s="7"/>
      <c r="CO45" s="7"/>
      <c r="CP45" s="7"/>
      <c r="CQ45" s="7"/>
    </row>
    <row r="46" spans="1:95" ht="13.5" customHeight="1" x14ac:dyDescent="0.2">
      <c r="A46" s="7"/>
      <c r="B46" s="170" t="s">
        <v>75</v>
      </c>
      <c r="C46" s="130"/>
      <c r="D46" s="189" t="s">
        <v>73</v>
      </c>
      <c r="E46" s="129"/>
      <c r="F46" s="129"/>
      <c r="G46" s="129"/>
      <c r="H46" s="129"/>
      <c r="I46" s="129"/>
      <c r="J46" s="129"/>
      <c r="K46" s="129"/>
      <c r="L46" s="129"/>
      <c r="M46" s="130"/>
      <c r="N46" s="198" t="str">
        <f>IF(N44="","","－")</f>
        <v/>
      </c>
      <c r="O46" s="129"/>
      <c r="P46" s="129"/>
      <c r="Q46" s="129"/>
      <c r="R46" s="129"/>
      <c r="S46" s="130"/>
      <c r="T46" s="167" t="s">
        <v>74</v>
      </c>
      <c r="U46" s="129"/>
      <c r="V46" s="129"/>
      <c r="W46" s="129"/>
      <c r="X46" s="129"/>
      <c r="Y46" s="129"/>
      <c r="Z46" s="129"/>
      <c r="AA46" s="129"/>
      <c r="AB46" s="130"/>
      <c r="AC46" s="169" t="str">
        <f>IF(N46="","",VLOOKUP(N46,#REF!,2,0))</f>
        <v/>
      </c>
      <c r="AD46" s="129"/>
      <c r="AE46" s="129"/>
      <c r="AF46" s="129"/>
      <c r="AG46" s="129"/>
      <c r="AH46" s="130"/>
      <c r="AJ46" s="170" t="s">
        <v>75</v>
      </c>
      <c r="AK46" s="130"/>
      <c r="AL46" s="189" t="s">
        <v>73</v>
      </c>
      <c r="AM46" s="129"/>
      <c r="AN46" s="129"/>
      <c r="AO46" s="129"/>
      <c r="AP46" s="129"/>
      <c r="AQ46" s="129"/>
      <c r="AR46" s="129"/>
      <c r="AS46" s="129"/>
      <c r="AT46" s="129"/>
      <c r="AU46" s="130"/>
      <c r="AV46" s="198" t="str">
        <f>IF(AV44="","","－")</f>
        <v/>
      </c>
      <c r="AW46" s="129"/>
      <c r="AX46" s="129"/>
      <c r="AY46" s="129"/>
      <c r="AZ46" s="129"/>
      <c r="BA46" s="130"/>
      <c r="BB46" s="167" t="s">
        <v>74</v>
      </c>
      <c r="BC46" s="129"/>
      <c r="BD46" s="129"/>
      <c r="BE46" s="129"/>
      <c r="BF46" s="129"/>
      <c r="BG46" s="129"/>
      <c r="BH46" s="129"/>
      <c r="BI46" s="129"/>
      <c r="BJ46" s="130"/>
      <c r="BK46" s="169" t="str">
        <f>IF(AV46="","",VLOOKUP(AV46,#REF!,2,0))</f>
        <v/>
      </c>
      <c r="BL46" s="129"/>
      <c r="BM46" s="129"/>
      <c r="BN46" s="129"/>
      <c r="BO46" s="129"/>
      <c r="BP46" s="130"/>
      <c r="BQ46" s="20"/>
      <c r="BR46" s="20"/>
      <c r="BS46" s="30"/>
      <c r="BT46" s="30"/>
      <c r="BU46" s="30"/>
      <c r="BV46" s="30"/>
      <c r="BW46" s="32"/>
      <c r="BX46" s="32"/>
      <c r="BY46" s="32"/>
      <c r="BZ46" s="7"/>
      <c r="CA46" s="7"/>
      <c r="CB46" s="7"/>
      <c r="CC46" s="7"/>
      <c r="CD46" s="7"/>
      <c r="CE46" s="7"/>
      <c r="CF46" s="7"/>
      <c r="CG46" s="7"/>
      <c r="CN46" s="7"/>
      <c r="CO46" s="7"/>
      <c r="CP46" s="7"/>
      <c r="CQ46" s="7"/>
    </row>
    <row r="47" spans="1:95" x14ac:dyDescent="0.2">
      <c r="A47" s="7"/>
      <c r="B47" s="131"/>
      <c r="C47" s="133"/>
      <c r="D47" s="131"/>
      <c r="E47" s="132"/>
      <c r="F47" s="132"/>
      <c r="G47" s="132"/>
      <c r="H47" s="132"/>
      <c r="I47" s="132"/>
      <c r="J47" s="132"/>
      <c r="K47" s="132"/>
      <c r="L47" s="132"/>
      <c r="M47" s="133"/>
      <c r="N47" s="131"/>
      <c r="O47" s="132"/>
      <c r="P47" s="132"/>
      <c r="Q47" s="132"/>
      <c r="R47" s="132"/>
      <c r="S47" s="133"/>
      <c r="T47" s="131"/>
      <c r="U47" s="132"/>
      <c r="V47" s="132"/>
      <c r="W47" s="132"/>
      <c r="X47" s="132"/>
      <c r="Y47" s="132"/>
      <c r="Z47" s="132"/>
      <c r="AA47" s="132"/>
      <c r="AB47" s="133"/>
      <c r="AC47" s="131"/>
      <c r="AD47" s="132"/>
      <c r="AE47" s="132"/>
      <c r="AF47" s="132"/>
      <c r="AG47" s="132"/>
      <c r="AH47" s="133"/>
      <c r="AJ47" s="131"/>
      <c r="AK47" s="133"/>
      <c r="AL47" s="131"/>
      <c r="AM47" s="132"/>
      <c r="AN47" s="132"/>
      <c r="AO47" s="132"/>
      <c r="AP47" s="132"/>
      <c r="AQ47" s="132"/>
      <c r="AR47" s="132"/>
      <c r="AS47" s="132"/>
      <c r="AT47" s="132"/>
      <c r="AU47" s="133"/>
      <c r="AV47" s="131"/>
      <c r="AW47" s="132"/>
      <c r="AX47" s="132"/>
      <c r="AY47" s="132"/>
      <c r="AZ47" s="132"/>
      <c r="BA47" s="133"/>
      <c r="BB47" s="131"/>
      <c r="BC47" s="132"/>
      <c r="BD47" s="132"/>
      <c r="BE47" s="132"/>
      <c r="BF47" s="132"/>
      <c r="BG47" s="132"/>
      <c r="BH47" s="132"/>
      <c r="BI47" s="132"/>
      <c r="BJ47" s="133"/>
      <c r="BK47" s="131"/>
      <c r="BL47" s="132"/>
      <c r="BM47" s="132"/>
      <c r="BN47" s="132"/>
      <c r="BO47" s="132"/>
      <c r="BP47" s="133"/>
      <c r="BQ47" s="20"/>
      <c r="BR47" s="20"/>
      <c r="BS47" s="30"/>
      <c r="BT47" s="30"/>
      <c r="BU47" s="30"/>
      <c r="BV47" s="30"/>
      <c r="BW47" s="32"/>
      <c r="BX47" s="32"/>
      <c r="BY47" s="32"/>
      <c r="BZ47" s="7"/>
      <c r="CA47" s="7"/>
      <c r="CB47" s="7"/>
      <c r="CC47" s="7"/>
      <c r="CD47" s="7"/>
      <c r="CE47" s="7"/>
      <c r="CF47" s="7"/>
      <c r="CG47" s="7"/>
      <c r="CN47" s="7"/>
      <c r="CO47" s="7"/>
      <c r="CP47" s="7"/>
      <c r="CQ47" s="7"/>
    </row>
    <row r="48" spans="1:95" ht="24.75" customHeight="1" x14ac:dyDescent="0.2">
      <c r="A48" s="7" t="s">
        <v>25</v>
      </c>
      <c r="B48" s="7"/>
      <c r="C48" s="196" t="s">
        <v>76</v>
      </c>
      <c r="D48" s="181"/>
      <c r="E48" s="181"/>
      <c r="F48" s="181"/>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1"/>
      <c r="AM48" s="181"/>
      <c r="AN48" s="181"/>
      <c r="AO48" s="180"/>
      <c r="AP48" s="180"/>
      <c r="AQ48" s="180"/>
      <c r="AR48" s="180"/>
      <c r="AS48" s="180"/>
      <c r="AT48" s="180"/>
      <c r="AU48" s="180"/>
      <c r="AV48" s="180"/>
      <c r="AW48" s="180"/>
      <c r="AX48" s="180"/>
      <c r="AY48" s="180"/>
      <c r="AZ48" s="180"/>
      <c r="BA48" s="180"/>
      <c r="BB48" s="180"/>
      <c r="BC48" s="180"/>
      <c r="BD48" s="180"/>
      <c r="BE48" s="180"/>
      <c r="BF48" s="180"/>
      <c r="BG48" s="180"/>
      <c r="BH48" s="180"/>
      <c r="BI48" s="180"/>
      <c r="BJ48" s="180"/>
      <c r="BK48" s="180"/>
      <c r="BL48" s="180"/>
      <c r="BM48" s="180"/>
      <c r="BN48" s="180"/>
      <c r="BO48" s="180"/>
      <c r="BP48" s="180"/>
      <c r="BQ48" s="101"/>
      <c r="BR48" s="7"/>
      <c r="BS48" s="33"/>
      <c r="BT48" s="33"/>
      <c r="BU48" s="32"/>
      <c r="BV48" s="32"/>
      <c r="BW48" s="32"/>
      <c r="BX48" s="32"/>
      <c r="BY48" s="32"/>
      <c r="BZ48" s="7"/>
      <c r="CA48" s="7"/>
    </row>
  </sheetData>
  <mergeCells count="124">
    <mergeCell ref="AU3:AV3"/>
    <mergeCell ref="AV44:BA45"/>
    <mergeCell ref="B3:U4"/>
    <mergeCell ref="BS13:BS14"/>
    <mergeCell ref="BZ25:CA25"/>
    <mergeCell ref="AM6:AX7"/>
    <mergeCell ref="BY11:BY12"/>
    <mergeCell ref="AW4:BA4"/>
    <mergeCell ref="CN7:CW8"/>
    <mergeCell ref="V12:Y12"/>
    <mergeCell ref="AJ3:AK3"/>
    <mergeCell ref="AL3:AQ3"/>
    <mergeCell ref="E17:F21"/>
    <mergeCell ref="AL4:AQ4"/>
    <mergeCell ref="CD7:CM8"/>
    <mergeCell ref="BD12:BG12"/>
    <mergeCell ref="BV13:BV14"/>
    <mergeCell ref="AL11:AP12"/>
    <mergeCell ref="BC23:BC26"/>
    <mergeCell ref="AJ4:AK4"/>
    <mergeCell ref="AJ44:AK45"/>
    <mergeCell ref="I10:K10"/>
    <mergeCell ref="V3:Z4"/>
    <mergeCell ref="AU4:AV4"/>
    <mergeCell ref="CB7:CC8"/>
    <mergeCell ref="BZ32:CA32"/>
    <mergeCell ref="V22:Y23"/>
    <mergeCell ref="U14:U17"/>
    <mergeCell ref="BZ26:CA26"/>
    <mergeCell ref="BX11:BX12"/>
    <mergeCell ref="Z6:AI7"/>
    <mergeCell ref="BZ35:CA35"/>
    <mergeCell ref="BS32:BT34"/>
    <mergeCell ref="G7:U7"/>
    <mergeCell ref="V6:Y7"/>
    <mergeCell ref="BU13:BU14"/>
    <mergeCell ref="BZ24:CA24"/>
    <mergeCell ref="G14:G17"/>
    <mergeCell ref="AO14:AO17"/>
    <mergeCell ref="BT13:BT14"/>
    <mergeCell ref="BZ33:CA33"/>
    <mergeCell ref="BT7:BT9"/>
    <mergeCell ref="BZ27:CA27"/>
    <mergeCell ref="BX13:BX14"/>
    <mergeCell ref="BZ28:CA28"/>
    <mergeCell ref="BZ7:CA8"/>
    <mergeCell ref="BB46:BJ47"/>
    <mergeCell ref="D32:AH43"/>
    <mergeCell ref="AW10:AZ10"/>
    <mergeCell ref="AJ13:AK31"/>
    <mergeCell ref="AQ10:AS10"/>
    <mergeCell ref="BK46:BP47"/>
    <mergeCell ref="O10:R10"/>
    <mergeCell ref="BV11:BV12"/>
    <mergeCell ref="BS19:BT19"/>
    <mergeCell ref="AU17:AU21"/>
    <mergeCell ref="BU25:BV26"/>
    <mergeCell ref="AJ46:AK47"/>
    <mergeCell ref="T44:AB45"/>
    <mergeCell ref="BS11:BS12"/>
    <mergeCell ref="D44:M45"/>
    <mergeCell ref="BB3:BD4"/>
    <mergeCell ref="BD10:BI10"/>
    <mergeCell ref="BZ34:CA34"/>
    <mergeCell ref="BB17:BB21"/>
    <mergeCell ref="BS7:BS9"/>
    <mergeCell ref="C48:BP48"/>
    <mergeCell ref="U23:U26"/>
    <mergeCell ref="BB44:BJ45"/>
    <mergeCell ref="AY22:BB24"/>
    <mergeCell ref="AL44:AU45"/>
    <mergeCell ref="D11:H12"/>
    <mergeCell ref="AC44:AH45"/>
    <mergeCell ref="AL10:AP10"/>
    <mergeCell ref="Q22:T24"/>
    <mergeCell ref="AO23:AO26"/>
    <mergeCell ref="V10:AA10"/>
    <mergeCell ref="T46:AB47"/>
    <mergeCell ref="D46:M47"/>
    <mergeCell ref="S10:U10"/>
    <mergeCell ref="AV46:BA47"/>
    <mergeCell ref="N46:S47"/>
    <mergeCell ref="BJ10:BM10"/>
    <mergeCell ref="BC14:BC17"/>
    <mergeCell ref="I11:R12"/>
    <mergeCell ref="AA3:AE4"/>
    <mergeCell ref="AW3:BA3"/>
    <mergeCell ref="BN10:BP10"/>
    <mergeCell ref="BE6:BP7"/>
    <mergeCell ref="BY13:BY14"/>
    <mergeCell ref="B46:C47"/>
    <mergeCell ref="AJ6:AL7"/>
    <mergeCell ref="B6:F6"/>
    <mergeCell ref="BZ31:CA31"/>
    <mergeCell ref="AQ11:AZ12"/>
    <mergeCell ref="AJ32:AK43"/>
    <mergeCell ref="AL32:BP43"/>
    <mergeCell ref="N44:S45"/>
    <mergeCell ref="AG3:AI4"/>
    <mergeCell ref="AL46:AU47"/>
    <mergeCell ref="AC46:AH47"/>
    <mergeCell ref="BD22:BG23"/>
    <mergeCell ref="BA10:BC10"/>
    <mergeCell ref="AF10:AH10"/>
    <mergeCell ref="BE3:BP4"/>
    <mergeCell ref="BU11:BU12"/>
    <mergeCell ref="G23:G26"/>
    <mergeCell ref="AR3:AT4"/>
    <mergeCell ref="T17:T21"/>
    <mergeCell ref="B7:F7"/>
    <mergeCell ref="D10:H10"/>
    <mergeCell ref="G6:U6"/>
    <mergeCell ref="BK44:BP45"/>
    <mergeCell ref="B44:C45"/>
    <mergeCell ref="AB10:AE10"/>
    <mergeCell ref="BS22:BT23"/>
    <mergeCell ref="B32:C43"/>
    <mergeCell ref="B13:C31"/>
    <mergeCell ref="AY6:BD7"/>
    <mergeCell ref="BT11:BT12"/>
    <mergeCell ref="M17:M21"/>
    <mergeCell ref="AM17:AN21"/>
    <mergeCell ref="AT10:AV10"/>
    <mergeCell ref="L10:N10"/>
  </mergeCells>
  <phoneticPr fontId="17"/>
  <conditionalFormatting sqref="M17:M21">
    <cfRule type="expression" dxfId="147" priority="12">
      <formula>I10=""</formula>
    </cfRule>
    <cfRule type="expression" dxfId="146" priority="22">
      <formula>MAX(BS21,BS25)=1</formula>
    </cfRule>
  </conditionalFormatting>
  <conditionalFormatting sqref="T17:T21">
    <cfRule type="expression" dxfId="145" priority="21">
      <formula>MAX(BS21,BS25)=2</formula>
    </cfRule>
  </conditionalFormatting>
  <conditionalFormatting sqref="E17:F21">
    <cfRule type="expression" dxfId="144" priority="19">
      <formula>MAX(BS21,BS25)=3</formula>
    </cfRule>
    <cfRule type="expression" dxfId="143" priority="20">
      <formula>MAX(BS21,BS25)=2</formula>
    </cfRule>
  </conditionalFormatting>
  <conditionalFormatting sqref="V12:Y12">
    <cfRule type="expression" dxfId="142" priority="18">
      <formula>MAX(BS21,BS25)=3</formula>
    </cfRule>
  </conditionalFormatting>
  <conditionalFormatting sqref="V22:Y23">
    <cfRule type="expression" dxfId="141" priority="17">
      <formula>MAX(BS21,BS25)=3</formula>
    </cfRule>
  </conditionalFormatting>
  <conditionalFormatting sqref="G14:G17">
    <cfRule type="expression" dxfId="140" priority="16">
      <formula>MAX(BS21,BS25)=4</formula>
    </cfRule>
  </conditionalFormatting>
  <conditionalFormatting sqref="G23:G26">
    <cfRule type="expression" dxfId="139" priority="15">
      <formula>MAX(BS21,BS25)=4</formula>
    </cfRule>
  </conditionalFormatting>
  <conditionalFormatting sqref="U23:U26">
    <cfRule type="expression" dxfId="138" priority="14">
      <formula>MAX(BS21,BS25)=4</formula>
    </cfRule>
  </conditionalFormatting>
  <conditionalFormatting sqref="U14:U17">
    <cfRule type="expression" dxfId="137" priority="13">
      <formula>MAX(BS21,BS25)=4</formula>
    </cfRule>
  </conditionalFormatting>
  <conditionalFormatting sqref="AU17:AU21">
    <cfRule type="expression" dxfId="136" priority="2">
      <formula>AQ10=""</formula>
    </cfRule>
    <cfRule type="expression" dxfId="135" priority="11">
      <formula>MAX(BT21,BT25)=1</formula>
    </cfRule>
  </conditionalFormatting>
  <conditionalFormatting sqref="BB17:BB21">
    <cfRule type="expression" dxfId="134" priority="10">
      <formula>MAX(BT21,BT25)=2</formula>
    </cfRule>
  </conditionalFormatting>
  <conditionalFormatting sqref="AM17:AN21">
    <cfRule type="expression" dxfId="133" priority="8">
      <formula>MAX(BT21,BT25)=3</formula>
    </cfRule>
    <cfRule type="expression" dxfId="132" priority="9">
      <formula>MAX(BT21,BT25)=2</formula>
    </cfRule>
  </conditionalFormatting>
  <conditionalFormatting sqref="BD22:BG23">
    <cfRule type="expression" dxfId="131" priority="7">
      <formula>MAX(BT21,BT25)=3</formula>
    </cfRule>
  </conditionalFormatting>
  <conditionalFormatting sqref="AO14:AO17">
    <cfRule type="expression" dxfId="130" priority="6">
      <formula>MAX(BT21,BT25)=4</formula>
    </cfRule>
  </conditionalFormatting>
  <conditionalFormatting sqref="AO23:AO26">
    <cfRule type="expression" dxfId="129" priority="5">
      <formula>MAX(BT21,BT25)=4</formula>
    </cfRule>
  </conditionalFormatting>
  <conditionalFormatting sqref="BC23:BC26">
    <cfRule type="expression" dxfId="128" priority="4">
      <formula>MAX(BT21,BT25)=4</formula>
    </cfRule>
  </conditionalFormatting>
  <conditionalFormatting sqref="BC14:BC17">
    <cfRule type="expression" dxfId="127" priority="3">
      <formula>MAX(BT21,BT25)=4</formula>
    </cfRule>
  </conditionalFormatting>
  <conditionalFormatting sqref="BD12:BG12">
    <cfRule type="expression" dxfId="126" priority="1">
      <formula>MAX(BT21,BT25)=3</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BJ30"/>
  <sheetViews>
    <sheetView workbookViewId="0">
      <selection activeCell="B1" sqref="B1"/>
    </sheetView>
  </sheetViews>
  <sheetFormatPr defaultColWidth="2.21875" defaultRowHeight="13.2" x14ac:dyDescent="0.2"/>
  <cols>
    <col min="1" max="1" width="1.109375" style="127" customWidth="1"/>
    <col min="62" max="62" width="1.109375" style="127" customWidth="1"/>
  </cols>
  <sheetData>
    <row r="1" spans="2:61" x14ac:dyDescent="0.2">
      <c r="B1" s="123"/>
    </row>
    <row r="2" spans="2:61" s="1" customFormat="1" ht="3.75" customHeight="1" x14ac:dyDescent="0.2"/>
    <row r="3" spans="2:61" s="1" customFormat="1" ht="14.1" customHeight="1" x14ac:dyDescent="0.2">
      <c r="B3" s="215" t="s">
        <v>77</v>
      </c>
      <c r="C3" s="129"/>
      <c r="D3" s="129"/>
      <c r="E3" s="129"/>
      <c r="F3" s="129"/>
      <c r="G3" s="129"/>
      <c r="H3" s="129"/>
      <c r="I3" s="129"/>
      <c r="J3" s="129"/>
      <c r="K3" s="129"/>
      <c r="L3" s="129"/>
      <c r="M3" s="129"/>
      <c r="N3" s="129"/>
      <c r="O3" s="129"/>
      <c r="P3" s="129"/>
      <c r="Q3" s="129"/>
      <c r="R3" s="129"/>
      <c r="S3" s="129"/>
      <c r="T3" s="130"/>
      <c r="U3" s="134" t="s">
        <v>12</v>
      </c>
      <c r="V3" s="129"/>
      <c r="W3" s="129"/>
      <c r="X3" s="129"/>
      <c r="Y3" s="130"/>
      <c r="Z3" s="154" t="e">
        <f ca="1">INDIRECT(ADDRESS(ROW()-29,COLUMN()))</f>
        <v>#VALUE!</v>
      </c>
      <c r="AA3" s="129"/>
      <c r="AB3" s="129"/>
      <c r="AC3" s="129"/>
      <c r="AD3" s="130"/>
      <c r="AF3" s="134" t="s">
        <v>13</v>
      </c>
      <c r="AG3" s="129"/>
      <c r="AH3" s="130"/>
      <c r="AI3" s="134" t="s">
        <v>14</v>
      </c>
      <c r="AJ3" s="137"/>
      <c r="AK3" s="135" t="e">
        <f>CONCATENATE(#REF!,#REF!,#REF!,#REF!,ROUND(#REF!,0),#REF!)</f>
        <v>#REF!</v>
      </c>
      <c r="AL3" s="136"/>
      <c r="AM3" s="136"/>
      <c r="AN3" s="136"/>
      <c r="AO3" s="137"/>
      <c r="AP3" s="134" t="s">
        <v>15</v>
      </c>
      <c r="AQ3" s="129"/>
      <c r="AR3" s="130"/>
      <c r="AS3" s="134" t="s">
        <v>14</v>
      </c>
      <c r="AT3" s="137"/>
      <c r="AU3" s="135" t="e">
        <f>CONCATENATE(#REF!,#REF!,#REF!,#REF!,ROUND(#REF!,0),#REF!)</f>
        <v>#REF!</v>
      </c>
      <c r="AV3" s="136"/>
      <c r="AW3" s="136"/>
      <c r="AX3" s="136"/>
      <c r="AY3" s="137"/>
      <c r="AZ3" s="134" t="s">
        <v>16</v>
      </c>
      <c r="BA3" s="129"/>
      <c r="BB3" s="130"/>
      <c r="BC3" s="138" t="e">
        <f>#REF!</f>
        <v>#REF!</v>
      </c>
      <c r="BD3" s="129"/>
      <c r="BE3" s="129"/>
      <c r="BF3" s="129"/>
      <c r="BG3" s="129"/>
      <c r="BH3" s="129"/>
      <c r="BI3" s="130"/>
    </row>
    <row r="4" spans="2:61" s="1" customFormat="1" ht="14.1" customHeight="1" x14ac:dyDescent="0.2">
      <c r="B4" s="131"/>
      <c r="C4" s="132"/>
      <c r="D4" s="132"/>
      <c r="E4" s="132"/>
      <c r="F4" s="132"/>
      <c r="G4" s="132"/>
      <c r="H4" s="132"/>
      <c r="I4" s="132"/>
      <c r="J4" s="132"/>
      <c r="K4" s="132"/>
      <c r="L4" s="132"/>
      <c r="M4" s="132"/>
      <c r="N4" s="132"/>
      <c r="O4" s="132"/>
      <c r="P4" s="132"/>
      <c r="Q4" s="132"/>
      <c r="R4" s="132"/>
      <c r="S4" s="132"/>
      <c r="T4" s="133"/>
      <c r="U4" s="131"/>
      <c r="V4" s="132"/>
      <c r="W4" s="132"/>
      <c r="X4" s="132"/>
      <c r="Y4" s="133"/>
      <c r="Z4" s="131"/>
      <c r="AA4" s="132"/>
      <c r="AB4" s="132"/>
      <c r="AC4" s="132"/>
      <c r="AD4" s="133"/>
      <c r="AF4" s="131"/>
      <c r="AG4" s="132"/>
      <c r="AH4" s="133"/>
      <c r="AI4" s="134" t="s">
        <v>17</v>
      </c>
      <c r="AJ4" s="137"/>
      <c r="AK4" s="135" t="e">
        <f>CONCATENATE(#REF!,#REF!,#REF!,#REF!,ROUND(#REF!,0),#REF!)</f>
        <v>#REF!</v>
      </c>
      <c r="AL4" s="136"/>
      <c r="AM4" s="136"/>
      <c r="AN4" s="136"/>
      <c r="AO4" s="137"/>
      <c r="AP4" s="131"/>
      <c r="AQ4" s="132"/>
      <c r="AR4" s="133"/>
      <c r="AS4" s="134" t="s">
        <v>17</v>
      </c>
      <c r="AT4" s="137"/>
      <c r="AU4" s="135" t="e">
        <f>CONCATENATE(#REF!,#REF!,#REF!,#REF!,ROUND(#REF!,0),#REF!)</f>
        <v>#REF!</v>
      </c>
      <c r="AV4" s="136"/>
      <c r="AW4" s="136"/>
      <c r="AX4" s="136"/>
      <c r="AY4" s="137"/>
      <c r="AZ4" s="131"/>
      <c r="BA4" s="132"/>
      <c r="BB4" s="133"/>
      <c r="BC4" s="131"/>
      <c r="BD4" s="132"/>
      <c r="BE4" s="132"/>
      <c r="BF4" s="132"/>
      <c r="BG4" s="132"/>
      <c r="BH4" s="132"/>
      <c r="BI4" s="133"/>
    </row>
    <row r="5" spans="2:61" s="1" customFormat="1" ht="6.75" customHeight="1" x14ac:dyDescent="0.2"/>
    <row r="6" spans="2:61" s="1" customFormat="1" ht="13.5" customHeight="1" x14ac:dyDescent="0.2">
      <c r="B6" s="214" t="s">
        <v>18</v>
      </c>
      <c r="C6" s="129"/>
      <c r="D6" s="129"/>
      <c r="E6" s="130"/>
      <c r="F6" s="146" t="e">
        <f>#REF!</f>
        <v>#REF!</v>
      </c>
      <c r="G6" s="129"/>
      <c r="H6" s="129"/>
      <c r="I6" s="129"/>
      <c r="J6" s="129"/>
      <c r="K6" s="129"/>
      <c r="L6" s="129"/>
      <c r="M6" s="129"/>
      <c r="N6" s="129"/>
      <c r="O6" s="129"/>
      <c r="P6" s="129"/>
      <c r="Q6" s="129"/>
      <c r="R6" s="129"/>
      <c r="S6" s="129"/>
      <c r="T6" s="130"/>
      <c r="U6" s="143" t="s">
        <v>19</v>
      </c>
      <c r="V6" s="129"/>
      <c r="W6" s="129"/>
      <c r="X6" s="130"/>
      <c r="Y6" s="139" t="e">
        <f>IF(#REF!="",#REF!,#REF!&amp;"　("&amp;#REF!&amp;")")</f>
        <v>#REF!</v>
      </c>
      <c r="Z6" s="129"/>
      <c r="AA6" s="129"/>
      <c r="AB6" s="129"/>
      <c r="AC6" s="129"/>
      <c r="AD6" s="129"/>
      <c r="AE6" s="129"/>
      <c r="AF6" s="129"/>
      <c r="AG6" s="129"/>
      <c r="AH6" s="130"/>
      <c r="AI6" s="140" t="s">
        <v>20</v>
      </c>
      <c r="AJ6" s="129"/>
      <c r="AK6" s="130"/>
      <c r="AL6" s="139" t="e">
        <f>IF(#REF!="－",#REF!,IF(#REF!="－",#REF!&amp;"　"&amp;#REF!,#REF!&amp;"　"&amp;#REF!&amp;#REF!))</f>
        <v>#REF!</v>
      </c>
      <c r="AM6" s="129"/>
      <c r="AN6" s="129"/>
      <c r="AO6" s="129"/>
      <c r="AP6" s="129"/>
      <c r="AQ6" s="129"/>
      <c r="AR6" s="129"/>
      <c r="AS6" s="129"/>
      <c r="AT6" s="129"/>
      <c r="AU6" s="129"/>
      <c r="AV6" s="130"/>
      <c r="AW6" s="140" t="s">
        <v>21</v>
      </c>
      <c r="AX6" s="129"/>
      <c r="AY6" s="129"/>
      <c r="AZ6" s="129"/>
      <c r="BA6" s="129"/>
      <c r="BB6" s="130"/>
      <c r="BC6" s="143" t="e">
        <f>#REF!</f>
        <v>#REF!</v>
      </c>
      <c r="BD6" s="129"/>
      <c r="BE6" s="129"/>
      <c r="BF6" s="129"/>
      <c r="BG6" s="129"/>
      <c r="BH6" s="129"/>
      <c r="BI6" s="130"/>
    </row>
    <row r="7" spans="2:61" s="1" customFormat="1" ht="13.5" customHeight="1" x14ac:dyDescent="0.2">
      <c r="B7" s="220" t="s">
        <v>22</v>
      </c>
      <c r="C7" s="132"/>
      <c r="D7" s="132"/>
      <c r="E7" s="133"/>
      <c r="F7" s="147" t="e">
        <f>#REF!</f>
        <v>#REF!</v>
      </c>
      <c r="G7" s="132"/>
      <c r="H7" s="132"/>
      <c r="I7" s="132"/>
      <c r="J7" s="132"/>
      <c r="K7" s="132"/>
      <c r="L7" s="132"/>
      <c r="M7" s="132"/>
      <c r="N7" s="132"/>
      <c r="O7" s="132"/>
      <c r="P7" s="132"/>
      <c r="Q7" s="132"/>
      <c r="R7" s="132"/>
      <c r="S7" s="132"/>
      <c r="T7" s="133"/>
      <c r="U7" s="131"/>
      <c r="V7" s="132"/>
      <c r="W7" s="132"/>
      <c r="X7" s="133"/>
      <c r="Y7" s="131"/>
      <c r="Z7" s="132"/>
      <c r="AA7" s="132"/>
      <c r="AB7" s="132"/>
      <c r="AC7" s="132"/>
      <c r="AD7" s="132"/>
      <c r="AE7" s="132"/>
      <c r="AF7" s="132"/>
      <c r="AG7" s="132"/>
      <c r="AH7" s="133"/>
      <c r="AI7" s="131"/>
      <c r="AJ7" s="132"/>
      <c r="AK7" s="133"/>
      <c r="AL7" s="131"/>
      <c r="AM7" s="132"/>
      <c r="AN7" s="132"/>
      <c r="AO7" s="132"/>
      <c r="AP7" s="132"/>
      <c r="AQ7" s="132"/>
      <c r="AR7" s="132"/>
      <c r="AS7" s="132"/>
      <c r="AT7" s="132"/>
      <c r="AU7" s="132"/>
      <c r="AV7" s="133"/>
      <c r="AW7" s="131"/>
      <c r="AX7" s="132"/>
      <c r="AY7" s="132"/>
      <c r="AZ7" s="132"/>
      <c r="BA7" s="132"/>
      <c r="BB7" s="133"/>
      <c r="BC7" s="131"/>
      <c r="BD7" s="132"/>
      <c r="BE7" s="132"/>
      <c r="BF7" s="132"/>
      <c r="BG7" s="132"/>
      <c r="BH7" s="132"/>
      <c r="BI7" s="133"/>
    </row>
    <row r="8" spans="2:61" s="1" customFormat="1" ht="6.75" customHeight="1" x14ac:dyDescent="0.2"/>
    <row r="9" spans="2:61" s="1" customFormat="1" ht="24" customHeight="1" x14ac:dyDescent="0.2">
      <c r="B9" s="216" t="s">
        <v>78</v>
      </c>
      <c r="C9" s="130"/>
      <c r="D9" s="219"/>
      <c r="E9" s="129"/>
      <c r="F9" s="129"/>
      <c r="G9" s="129"/>
      <c r="H9" s="129"/>
      <c r="I9" s="129"/>
      <c r="J9" s="129"/>
      <c r="K9" s="129"/>
      <c r="L9" s="129"/>
      <c r="M9" s="129"/>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c r="BE9" s="129"/>
      <c r="BF9" s="129"/>
      <c r="BG9" s="129"/>
      <c r="BH9" s="129"/>
      <c r="BI9" s="130"/>
    </row>
    <row r="10" spans="2:61" s="1" customFormat="1" ht="24" customHeight="1" x14ac:dyDescent="0.2">
      <c r="B10" s="162"/>
      <c r="C10" s="163"/>
      <c r="D10" s="162"/>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6"/>
      <c r="AC10" s="156"/>
      <c r="AD10" s="156"/>
      <c r="AE10" s="156"/>
      <c r="AF10" s="156"/>
      <c r="AG10" s="156"/>
      <c r="AH10" s="156"/>
      <c r="AI10" s="156"/>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63"/>
    </row>
    <row r="11" spans="2:61" s="1" customFormat="1" ht="24" customHeight="1" x14ac:dyDescent="0.2">
      <c r="B11" s="162"/>
      <c r="C11" s="163"/>
      <c r="D11" s="162"/>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63"/>
    </row>
    <row r="12" spans="2:61" s="1" customFormat="1" ht="24" customHeight="1" x14ac:dyDescent="0.2">
      <c r="B12" s="162"/>
      <c r="C12" s="163"/>
      <c r="D12" s="162"/>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63"/>
    </row>
    <row r="13" spans="2:61" s="1" customFormat="1" ht="24" customHeight="1" x14ac:dyDescent="0.2">
      <c r="B13" s="162"/>
      <c r="C13" s="163"/>
      <c r="D13" s="162"/>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63"/>
    </row>
    <row r="14" spans="2:61" s="1" customFormat="1" ht="24" customHeight="1" x14ac:dyDescent="0.2">
      <c r="B14" s="162"/>
      <c r="C14" s="163"/>
      <c r="D14" s="162"/>
      <c r="E14" s="156"/>
      <c r="F14" s="156"/>
      <c r="G14" s="156"/>
      <c r="H14" s="156"/>
      <c r="I14" s="156"/>
      <c r="J14" s="156"/>
      <c r="K14" s="156"/>
      <c r="L14" s="156"/>
      <c r="M14" s="156"/>
      <c r="N14" s="156"/>
      <c r="O14" s="156"/>
      <c r="P14" s="156"/>
      <c r="Q14" s="156"/>
      <c r="R14" s="156"/>
      <c r="S14" s="156"/>
      <c r="T14" s="156"/>
      <c r="U14" s="156"/>
      <c r="V14" s="156"/>
      <c r="W14" s="156"/>
      <c r="X14" s="156"/>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63"/>
    </row>
    <row r="15" spans="2:61" s="1" customFormat="1" ht="24" customHeight="1" x14ac:dyDescent="0.2">
      <c r="B15" s="162"/>
      <c r="C15" s="163"/>
      <c r="D15" s="162"/>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63"/>
    </row>
    <row r="16" spans="2:61" s="1" customFormat="1" ht="24" customHeight="1" x14ac:dyDescent="0.2">
      <c r="B16" s="162"/>
      <c r="C16" s="163"/>
      <c r="D16" s="162"/>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6"/>
      <c r="AI16" s="156"/>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63"/>
    </row>
    <row r="17" spans="1:62" s="1" customFormat="1" ht="24" customHeight="1" x14ac:dyDescent="0.2">
      <c r="B17" s="162"/>
      <c r="C17" s="163"/>
      <c r="D17" s="162"/>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63"/>
    </row>
    <row r="18" spans="1:62" s="1" customFormat="1" ht="24" customHeight="1" x14ac:dyDescent="0.2">
      <c r="B18" s="162"/>
      <c r="C18" s="163"/>
      <c r="D18" s="162"/>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63"/>
    </row>
    <row r="19" spans="1:62" s="1" customFormat="1" ht="24" customHeight="1" x14ac:dyDescent="0.2">
      <c r="B19" s="162"/>
      <c r="C19" s="163"/>
      <c r="D19" s="162"/>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63"/>
    </row>
    <row r="20" spans="1:62" s="1" customFormat="1" ht="24" customHeight="1" x14ac:dyDescent="0.2">
      <c r="B20" s="162"/>
      <c r="C20" s="163"/>
      <c r="D20" s="162"/>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63"/>
    </row>
    <row r="21" spans="1:62" s="1" customFormat="1" ht="24" customHeight="1" x14ac:dyDescent="0.2">
      <c r="B21" s="162"/>
      <c r="C21" s="163"/>
      <c r="D21" s="162"/>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63"/>
    </row>
    <row r="22" spans="1:62" s="1" customFormat="1" ht="24" customHeight="1" x14ac:dyDescent="0.2">
      <c r="B22" s="162"/>
      <c r="C22" s="163"/>
      <c r="D22" s="162"/>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63"/>
    </row>
    <row r="23" spans="1:62" s="1" customFormat="1" ht="24" customHeight="1" x14ac:dyDescent="0.2">
      <c r="B23" s="162"/>
      <c r="C23" s="163"/>
      <c r="D23" s="162"/>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63"/>
    </row>
    <row r="24" spans="1:62" s="1" customFormat="1" ht="24" customHeight="1" x14ac:dyDescent="0.2">
      <c r="B24" s="162"/>
      <c r="C24" s="163"/>
      <c r="D24" s="162"/>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6"/>
      <c r="AC24" s="156"/>
      <c r="AD24" s="156"/>
      <c r="AE24" s="156"/>
      <c r="AF24" s="156"/>
      <c r="AG24" s="156"/>
      <c r="AH24" s="156"/>
      <c r="AI24" s="156"/>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63"/>
    </row>
    <row r="25" spans="1:62" s="1" customFormat="1" ht="24" customHeight="1" x14ac:dyDescent="0.2">
      <c r="B25" s="162"/>
      <c r="C25" s="163"/>
      <c r="D25" s="162"/>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63"/>
    </row>
    <row r="26" spans="1:62" s="1" customFormat="1" ht="24" customHeight="1" x14ac:dyDescent="0.2">
      <c r="B26" s="162"/>
      <c r="C26" s="163"/>
      <c r="D26" s="162"/>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63"/>
    </row>
    <row r="27" spans="1:62" s="1" customFormat="1" ht="24" customHeight="1" x14ac:dyDescent="0.2">
      <c r="B27" s="162"/>
      <c r="C27" s="163"/>
      <c r="D27" s="218"/>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217" t="s">
        <v>35</v>
      </c>
      <c r="BI27" s="21"/>
    </row>
    <row r="28" spans="1:62" s="1" customFormat="1" ht="20.25" customHeight="1" x14ac:dyDescent="0.2">
      <c r="B28" s="162"/>
      <c r="C28" s="163"/>
      <c r="D28" s="162"/>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c r="AF28" s="156"/>
      <c r="AG28" s="156"/>
      <c r="AH28" s="156"/>
      <c r="AI28" s="156"/>
      <c r="AJ28" s="156"/>
      <c r="BI28" s="21"/>
    </row>
    <row r="29" spans="1:62" s="1" customFormat="1" ht="20.25" customHeight="1" x14ac:dyDescent="0.2">
      <c r="B29" s="131"/>
      <c r="C29" s="133"/>
      <c r="D29" s="131"/>
      <c r="E29" s="132"/>
      <c r="F29" s="132"/>
      <c r="G29" s="132"/>
      <c r="H29" s="132"/>
      <c r="I29" s="132"/>
      <c r="J29" s="132"/>
      <c r="K29" s="132"/>
      <c r="L29" s="132"/>
      <c r="M29" s="132"/>
      <c r="N29" s="132"/>
      <c r="O29" s="132"/>
      <c r="P29" s="132"/>
      <c r="Q29" s="132"/>
      <c r="R29" s="132"/>
      <c r="S29" s="132"/>
      <c r="T29" s="132"/>
      <c r="U29" s="132"/>
      <c r="V29" s="132"/>
      <c r="W29" s="132"/>
      <c r="X29" s="132"/>
      <c r="Y29" s="132"/>
      <c r="Z29" s="132"/>
      <c r="AA29" s="132"/>
      <c r="AB29" s="132"/>
      <c r="AC29" s="132"/>
      <c r="AD29" s="132"/>
      <c r="AE29" s="132"/>
      <c r="AF29" s="132"/>
      <c r="AG29" s="132"/>
      <c r="AH29" s="132"/>
      <c r="AI29" s="132"/>
      <c r="AJ29" s="132"/>
      <c r="AK29" s="96"/>
      <c r="AL29" s="96"/>
      <c r="AM29" s="96"/>
      <c r="AN29" s="96"/>
      <c r="AO29" s="96"/>
      <c r="AP29" s="96"/>
      <c r="AQ29" s="96"/>
      <c r="AR29" s="96"/>
      <c r="AS29" s="96"/>
      <c r="AT29" s="96"/>
      <c r="AU29" s="96"/>
      <c r="AV29" s="96"/>
      <c r="AW29" s="96"/>
      <c r="AX29" s="96"/>
      <c r="AY29" s="96"/>
      <c r="AZ29" s="96"/>
      <c r="BA29" s="96"/>
      <c r="BB29" s="96"/>
      <c r="BC29" s="96"/>
      <c r="BD29" s="96"/>
      <c r="BE29" s="96"/>
      <c r="BF29" s="96"/>
      <c r="BG29" s="96"/>
      <c r="BH29" s="96"/>
      <c r="BI29" s="97"/>
    </row>
    <row r="30" spans="1:62" s="1" customFormat="1" ht="3.75" customHeight="1" x14ac:dyDescent="0.2">
      <c r="A30" s="1" t="s">
        <v>25</v>
      </c>
      <c r="BJ30" s="99"/>
    </row>
  </sheetData>
  <mergeCells count="29">
    <mergeCell ref="BC3:BI4"/>
    <mergeCell ref="Y6:AH7"/>
    <mergeCell ref="B9:C29"/>
    <mergeCell ref="AI6:AK7"/>
    <mergeCell ref="AJ27:AJ29"/>
    <mergeCell ref="D27:AI29"/>
    <mergeCell ref="D9:BI26"/>
    <mergeCell ref="AW6:BB7"/>
    <mergeCell ref="AL6:AV7"/>
    <mergeCell ref="BC6:BI7"/>
    <mergeCell ref="F6:T6"/>
    <mergeCell ref="F7:T7"/>
    <mergeCell ref="U6:X7"/>
    <mergeCell ref="B7:E7"/>
    <mergeCell ref="AI4:AJ4"/>
    <mergeCell ref="AS3:AT3"/>
    <mergeCell ref="AI3:AJ3"/>
    <mergeCell ref="AZ3:BB4"/>
    <mergeCell ref="AU3:AY3"/>
    <mergeCell ref="AS4:AT4"/>
    <mergeCell ref="AK4:AO4"/>
    <mergeCell ref="AP3:AR4"/>
    <mergeCell ref="AK3:AO3"/>
    <mergeCell ref="AU4:AY4"/>
    <mergeCell ref="Z3:AD4"/>
    <mergeCell ref="B6:E6"/>
    <mergeCell ref="U3:Y4"/>
    <mergeCell ref="B3:T4"/>
    <mergeCell ref="AF3:AH4"/>
  </mergeCells>
  <phoneticPr fontId="17"/>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CD29"/>
  <sheetViews>
    <sheetView workbookViewId="0">
      <selection activeCell="I16" sqref="I16:M16"/>
    </sheetView>
  </sheetViews>
  <sheetFormatPr defaultColWidth="2.21875" defaultRowHeight="13.2" x14ac:dyDescent="0.2"/>
  <cols>
    <col min="1" max="1" width="1.109375" style="127" customWidth="1"/>
    <col min="4" max="4" width="0.6640625" style="127" customWidth="1"/>
    <col min="5" max="5" width="1.88671875" style="127" customWidth="1"/>
    <col min="30" max="30" width="0.6640625" style="127" customWidth="1"/>
    <col min="31" max="31" width="1.88671875" style="127" customWidth="1"/>
    <col min="56" max="56" width="0.6640625" style="127" customWidth="1"/>
    <col min="57" max="57" width="1.88671875" style="127" customWidth="1"/>
    <col min="82" max="82" width="1.109375" style="127" customWidth="1"/>
  </cols>
  <sheetData>
    <row r="1" spans="1:81" x14ac:dyDescent="0.2">
      <c r="B1" s="123"/>
    </row>
    <row r="2" spans="1:81" s="1" customFormat="1" ht="20.25" customHeight="1" x14ac:dyDescent="0.2">
      <c r="A2" s="5"/>
      <c r="B2" s="235" t="s">
        <v>79</v>
      </c>
      <c r="C2" s="130"/>
      <c r="D2" s="134" t="s">
        <v>29</v>
      </c>
      <c r="E2" s="136"/>
      <c r="F2" s="136"/>
      <c r="G2" s="136"/>
      <c r="H2" s="137"/>
      <c r="I2"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v>
      </c>
      <c r="J2" s="136"/>
      <c r="K2" s="136"/>
      <c r="L2" s="136"/>
      <c r="M2" s="137"/>
      <c r="N2" s="134" t="s">
        <v>32</v>
      </c>
      <c r="O2" s="136"/>
      <c r="P2" s="136"/>
      <c r="Q2" s="137"/>
      <c r="R2"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S2" s="136"/>
      <c r="T2" s="136"/>
      <c r="U2" s="136"/>
      <c r="V2" s="136"/>
      <c r="W2" s="137"/>
      <c r="X2" s="227" t="s">
        <v>80</v>
      </c>
      <c r="Y2" s="129"/>
      <c r="Z2" s="129"/>
      <c r="AA2" s="129"/>
      <c r="AB2" s="129"/>
      <c r="AC2" s="130"/>
      <c r="AD2" s="157" t="s">
        <v>29</v>
      </c>
      <c r="AE2" s="136"/>
      <c r="AF2" s="136"/>
      <c r="AG2" s="136"/>
      <c r="AH2" s="137"/>
      <c r="AI2"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2</v>
      </c>
      <c r="AJ2" s="136"/>
      <c r="AK2" s="136"/>
      <c r="AL2" s="136"/>
      <c r="AM2" s="137"/>
      <c r="AN2" s="157" t="s">
        <v>32</v>
      </c>
      <c r="AO2" s="136"/>
      <c r="AP2" s="136"/>
      <c r="AQ2" s="137"/>
      <c r="AR2"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AS2" s="136"/>
      <c r="AT2" s="136"/>
      <c r="AU2" s="136"/>
      <c r="AV2" s="136"/>
      <c r="AW2" s="137"/>
      <c r="AX2" s="227" t="s">
        <v>80</v>
      </c>
      <c r="AY2" s="129"/>
      <c r="AZ2" s="129"/>
      <c r="BA2" s="129"/>
      <c r="BB2" s="129"/>
      <c r="BC2" s="130"/>
      <c r="BD2" s="134" t="s">
        <v>29</v>
      </c>
      <c r="BE2" s="136"/>
      <c r="BF2" s="136"/>
      <c r="BG2" s="136"/>
      <c r="BH2" s="137"/>
      <c r="BI2"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3</v>
      </c>
      <c r="BJ2" s="136"/>
      <c r="BK2" s="136"/>
      <c r="BL2" s="136"/>
      <c r="BM2" s="137"/>
      <c r="BN2" s="134" t="s">
        <v>32</v>
      </c>
      <c r="BO2" s="136"/>
      <c r="BP2" s="136"/>
      <c r="BQ2" s="137"/>
      <c r="BR2"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BS2" s="136"/>
      <c r="BT2" s="136"/>
      <c r="BU2" s="136"/>
      <c r="BV2" s="136"/>
      <c r="BW2" s="137"/>
      <c r="BX2" s="227" t="s">
        <v>80</v>
      </c>
      <c r="BY2" s="129"/>
      <c r="BZ2" s="129"/>
      <c r="CA2" s="129"/>
      <c r="CB2" s="129"/>
      <c r="CC2" s="130"/>
    </row>
    <row r="3" spans="1:81" s="1" customFormat="1" ht="20.25" customHeight="1" x14ac:dyDescent="0.2">
      <c r="B3" s="162"/>
      <c r="C3" s="163"/>
      <c r="D3" s="154" t="s">
        <v>10</v>
      </c>
      <c r="E3" s="136"/>
      <c r="F3" s="136"/>
      <c r="G3" s="136"/>
      <c r="H3" s="137"/>
      <c r="I3" s="190"/>
      <c r="J3" s="136"/>
      <c r="K3" s="136"/>
      <c r="L3" s="136"/>
      <c r="M3" s="137"/>
      <c r="N3" s="154" t="s">
        <v>81</v>
      </c>
      <c r="O3" s="136"/>
      <c r="P3" s="136"/>
      <c r="Q3" s="137"/>
      <c r="R3" s="230"/>
      <c r="S3" s="136"/>
      <c r="T3" s="136"/>
      <c r="U3" s="136"/>
      <c r="V3" s="136"/>
      <c r="W3" s="137"/>
      <c r="X3" s="233"/>
      <c r="Y3" s="113" t="str">
        <f>IF(X11="","",VLOOKUP(X11,#REF!,2,0))</f>
        <v/>
      </c>
      <c r="Z3" s="114" t="str">
        <f>IF(OR(X11="",Z11=""),"","および"&amp;VLOOKUP(Y3&amp;Z11,#REF!,2,0))&amp;IF(Z4="","",","&amp;Z4)</f>
        <v/>
      </c>
      <c r="AA3" s="113" t="str">
        <f>IF(X11="","",VLOOKUP(X11,#REF!,2,0)&amp;VLOOKUP(X11,#REF!,2,0)&amp;IF(OR(X11=5,X11=10,X11=16,X11=17,X11=18,X11=19),"(分類"&amp;AB11&amp;")"&amp;"-"&amp;Z11,IF(OR(X11=1,X11=6,X11=11),"(●●)"&amp;"-"&amp;Z11,"-"&amp;Z11)))</f>
        <v/>
      </c>
      <c r="AB3" s="113" t="str">
        <f>IF(AA4="",AA3,AA3&amp;","&amp;AB4)</f>
        <v/>
      </c>
      <c r="AC3" s="234" t="str">
        <f>IF(X11="","",CHAR(10)&amp;"【関連損傷】"&amp;CHAR(10)&amp;AB3)</f>
        <v/>
      </c>
      <c r="AD3" s="223" t="s">
        <v>10</v>
      </c>
      <c r="AE3" s="136"/>
      <c r="AF3" s="136"/>
      <c r="AG3" s="136"/>
      <c r="AH3" s="137"/>
      <c r="AI3" s="190"/>
      <c r="AJ3" s="136"/>
      <c r="AK3" s="136"/>
      <c r="AL3" s="136"/>
      <c r="AM3" s="137"/>
      <c r="AN3" s="223" t="s">
        <v>81</v>
      </c>
      <c r="AO3" s="136"/>
      <c r="AP3" s="136"/>
      <c r="AQ3" s="137"/>
      <c r="AR3" s="230"/>
      <c r="AS3" s="136"/>
      <c r="AT3" s="136"/>
      <c r="AU3" s="136"/>
      <c r="AV3" s="136"/>
      <c r="AW3" s="137"/>
      <c r="AX3" s="233"/>
      <c r="AY3" s="113" t="str">
        <f>IF(AX11="","",VLOOKUP(AX11,#REF!,2,0))</f>
        <v/>
      </c>
      <c r="AZ3" s="114" t="str">
        <f>IF(OR(AX11="",AZ11=""),"","および"&amp;VLOOKUP(AY3&amp;AZ11,#REF!,2,0))&amp;IF(AZ4="","",","&amp;AZ4)</f>
        <v/>
      </c>
      <c r="BA3" s="113" t="str">
        <f>IF(AX11="","",VLOOKUP(AX11,#REF!,2,0)&amp;VLOOKUP(AX11,#REF!,2,0)&amp;IF(OR(AX11=5,AX11=10,AX11=16,AX11=17,AX11=18,AX11=19),"(分類"&amp;BB11&amp;")"&amp;"-"&amp;AZ11,IF(OR(AX11=1,AX11=6,AX11=11),"(●●)"&amp;"-"&amp;AZ11,"-"&amp;AZ11)))</f>
        <v/>
      </c>
      <c r="BB3" s="113" t="str">
        <f>IF(BA4="",BA3,BA3&amp;","&amp;BB4)</f>
        <v/>
      </c>
      <c r="BC3" s="234" t="str">
        <f>IF(AX11="","",CHAR(10)&amp;"【関連損傷】"&amp;CHAR(10)&amp;BB3)</f>
        <v/>
      </c>
      <c r="BD3" s="154" t="s">
        <v>10</v>
      </c>
      <c r="BE3" s="136"/>
      <c r="BF3" s="136"/>
      <c r="BG3" s="136"/>
      <c r="BH3" s="137"/>
      <c r="BI3" s="190"/>
      <c r="BJ3" s="136"/>
      <c r="BK3" s="136"/>
      <c r="BL3" s="136"/>
      <c r="BM3" s="137"/>
      <c r="BN3" s="154" t="s">
        <v>81</v>
      </c>
      <c r="BO3" s="136"/>
      <c r="BP3" s="136"/>
      <c r="BQ3" s="137"/>
      <c r="BR3" s="230"/>
      <c r="BS3" s="136"/>
      <c r="BT3" s="136"/>
      <c r="BU3" s="136"/>
      <c r="BV3" s="136"/>
      <c r="BW3" s="137"/>
      <c r="BX3" s="233"/>
      <c r="BY3" s="113" t="str">
        <f>IF(BX11="","",VLOOKUP(BX11,#REF!,2,0))</f>
        <v/>
      </c>
      <c r="BZ3" s="114" t="str">
        <f>IF(OR(BX11="",BZ11=""),"","および"&amp;VLOOKUP(BY3&amp;BZ11,#REF!,2,0))&amp;IF(BZ4="","",","&amp;BZ4)</f>
        <v/>
      </c>
      <c r="CA3" s="113" t="str">
        <f>IF(BX11="","",VLOOKUP(BX11,#REF!,2,0)&amp;VLOOKUP(BX11,#REF!,2,0)&amp;IF(OR(BX11=5,BX11=10,BX11=16,BX11=17,BX11=18,BX11=19),"(分類"&amp;CB11&amp;")"&amp;"-"&amp;BZ11,IF(OR(BX11=1,BX11=6,BX11=11),"(●●)"&amp;"-"&amp;BZ11,"-"&amp;BZ11)))</f>
        <v/>
      </c>
      <c r="CB3" s="113" t="str">
        <f>IF(CA4="",CA3,CA3&amp;","&amp;CB4)</f>
        <v/>
      </c>
      <c r="CC3" s="234" t="str">
        <f>IF(BX11="","",CHAR(10)&amp;"【関連損傷】"&amp;CHAR(10)&amp;CB3)</f>
        <v/>
      </c>
    </row>
    <row r="4" spans="1:81" s="1" customFormat="1" ht="20.25" customHeight="1" x14ac:dyDescent="0.2">
      <c r="B4" s="162"/>
      <c r="C4" s="163"/>
      <c r="D4" s="225" t="s">
        <v>1</v>
      </c>
      <c r="E4" s="136"/>
      <c r="F4" s="136"/>
      <c r="G4" s="136"/>
      <c r="H4" s="137"/>
      <c r="I4" s="190"/>
      <c r="J4" s="136"/>
      <c r="K4" s="136"/>
      <c r="L4" s="136"/>
      <c r="M4" s="137"/>
      <c r="N4" s="154" t="s">
        <v>0</v>
      </c>
      <c r="O4" s="136"/>
      <c r="P4" s="136"/>
      <c r="Q4" s="137"/>
      <c r="R4" s="190"/>
      <c r="S4" s="136"/>
      <c r="T4" s="136"/>
      <c r="U4" s="136"/>
      <c r="V4" s="136"/>
      <c r="W4" s="137"/>
      <c r="X4" s="162"/>
      <c r="Y4" s="115" t="str">
        <f>IF(X12="","",VLOOKUP(X12,#REF!,2,0))</f>
        <v/>
      </c>
      <c r="Z4" s="116" t="str">
        <f>IF(OR(X12="",Z12=""),"","および"&amp;VLOOKUP(Y4&amp;Z12,#REF!,2,0))&amp;IF(Z5="","",","&amp;Z5)</f>
        <v/>
      </c>
      <c r="AA4" s="115" t="str">
        <f>IF(X12="","",VLOOKUP(X12,#REF!,2,0)&amp;VLOOKUP(X12,#REF!,2,0)&amp;IF(OR(X12=5,X12=10,X12=16,X12=17,X12=18,X12=19),"(分類"&amp;AB12&amp;")"&amp;"-"&amp;Z12,IF(OR(X12=1,X12=6,X12=11),"(●●)"&amp;"-"&amp;Z12,"-"&amp;Z12)))</f>
        <v/>
      </c>
      <c r="AB4" s="115" t="str">
        <f>IF(AA5="",AA4,AA4&amp;","&amp;AB5)</f>
        <v/>
      </c>
      <c r="AC4" s="163"/>
      <c r="AD4" s="236" t="s">
        <v>1</v>
      </c>
      <c r="AE4" s="136"/>
      <c r="AF4" s="136"/>
      <c r="AG4" s="136"/>
      <c r="AH4" s="137"/>
      <c r="AI4" s="190"/>
      <c r="AJ4" s="136"/>
      <c r="AK4" s="136"/>
      <c r="AL4" s="136"/>
      <c r="AM4" s="137"/>
      <c r="AN4" s="223" t="s">
        <v>0</v>
      </c>
      <c r="AO4" s="136"/>
      <c r="AP4" s="136"/>
      <c r="AQ4" s="137"/>
      <c r="AR4" s="190"/>
      <c r="AS4" s="136"/>
      <c r="AT4" s="136"/>
      <c r="AU4" s="136"/>
      <c r="AV4" s="136"/>
      <c r="AW4" s="137"/>
      <c r="AX4" s="162"/>
      <c r="AY4" s="115" t="str">
        <f>IF(AX12="","",VLOOKUP(AX12,#REF!,2,0))</f>
        <v/>
      </c>
      <c r="AZ4" s="116" t="str">
        <f>IF(OR(AX12="",AZ12=""),"","および"&amp;VLOOKUP(AY4&amp;AZ12,#REF!,2,0))&amp;IF(AZ5="","",","&amp;AZ5)</f>
        <v/>
      </c>
      <c r="BA4" s="115" t="str">
        <f>IF(AX12="","",VLOOKUP(AX12,#REF!,2,0)&amp;VLOOKUP(AX12,#REF!,2,0)&amp;IF(OR(AX12=5,AX12=10,AX12=16,AX12=17,AX12=18,AX12=19),"(分類"&amp;BB12&amp;")"&amp;"-"&amp;AZ12,IF(OR(AX12=1,AX12=6,AX12=11),"(●●)"&amp;"-"&amp;AZ12,"-"&amp;AZ12)))</f>
        <v/>
      </c>
      <c r="BB4" s="115" t="str">
        <f>IF(BA5="",BA4,BA4&amp;","&amp;BB5)</f>
        <v/>
      </c>
      <c r="BC4" s="163"/>
      <c r="BD4" s="225" t="s">
        <v>1</v>
      </c>
      <c r="BE4" s="136"/>
      <c r="BF4" s="136"/>
      <c r="BG4" s="136"/>
      <c r="BH4" s="137"/>
      <c r="BI4" s="190"/>
      <c r="BJ4" s="136"/>
      <c r="BK4" s="136"/>
      <c r="BL4" s="136"/>
      <c r="BM4" s="137"/>
      <c r="BN4" s="154" t="s">
        <v>0</v>
      </c>
      <c r="BO4" s="136"/>
      <c r="BP4" s="136"/>
      <c r="BQ4" s="137"/>
      <c r="BR4" s="190"/>
      <c r="BS4" s="136"/>
      <c r="BT4" s="136"/>
      <c r="BU4" s="136"/>
      <c r="BV4" s="136"/>
      <c r="BW4" s="137"/>
      <c r="BX4" s="162"/>
      <c r="BY4" s="115" t="str">
        <f>IF(BX12="","",VLOOKUP(BX12,#REF!,2,0))</f>
        <v/>
      </c>
      <c r="BZ4" s="116" t="str">
        <f>IF(OR(BX12="",BZ12=""),"","および"&amp;VLOOKUP(BY4&amp;BZ12,#REF!,2,0))&amp;IF(BZ5="","",","&amp;BZ5)</f>
        <v/>
      </c>
      <c r="CA4" s="115" t="str">
        <f>IF(BX12="","",VLOOKUP(BX12,#REF!,2,0)&amp;VLOOKUP(BX12,#REF!,2,0)&amp;IF(OR(BX12=5,BX12=10,BX12=16,BX12=17,BX12=18,BX12=19),"(分類"&amp;CB12&amp;")"&amp;"-"&amp;BZ12,IF(OR(BX12=1,BX12=6,BX12=11),"(●●)"&amp;"-"&amp;BZ12,"-"&amp;BZ12)))</f>
        <v/>
      </c>
      <c r="CB4" s="115" t="str">
        <f>IF(CA5="",CA4,CA4&amp;","&amp;CB5)</f>
        <v/>
      </c>
      <c r="CC4" s="163"/>
    </row>
    <row r="5" spans="1:81" s="1" customFormat="1" ht="6" customHeight="1" x14ac:dyDescent="0.15">
      <c r="B5" s="162"/>
      <c r="C5" s="163"/>
      <c r="D5" s="47" t="str">
        <f>IF(H2="","",IF(ISNUMBER(H2),"","前回点検："&amp;YEAR(EDATE(#REF!,-3))&amp;"年度"))</f>
        <v/>
      </c>
      <c r="E5" s="48"/>
      <c r="F5" s="48"/>
      <c r="G5" s="48"/>
      <c r="H5" s="48"/>
      <c r="I5" s="48"/>
      <c r="J5" s="48"/>
      <c r="K5" s="48"/>
      <c r="L5" s="48"/>
      <c r="M5" s="48"/>
      <c r="N5" s="48"/>
      <c r="O5" s="48"/>
      <c r="P5" s="48"/>
      <c r="Q5" s="48"/>
      <c r="R5" s="48"/>
      <c r="S5" s="49"/>
      <c r="T5" s="225" t="s">
        <v>82</v>
      </c>
      <c r="U5" s="129"/>
      <c r="V5" s="129"/>
      <c r="W5" s="130"/>
      <c r="X5" s="162"/>
      <c r="Y5" s="221" t="str">
        <f>IF(X13="","",VLOOKUP(X13,#REF!,2,0))</f>
        <v/>
      </c>
      <c r="Z5" s="221" t="str">
        <f>IF(OR(X13="",Z13=""),"","および"&amp;VLOOKUP(Y5&amp;Z13,#REF!,2,0))&amp;IF(Z8="","",","&amp;Z8)</f>
        <v/>
      </c>
      <c r="AA5" s="221" t="str">
        <f>IF(X13="","",VLOOKUP(X13,#REF!,2,0)&amp;VLOOKUP(X13,#REF!,2,0)&amp;IF(OR(X13=5,X13=10,X13=16,X13=17,X13=18,X13=20),"(分類"&amp;AB13&amp;")"&amp;"-"&amp;Z13,IF(OR(X13=1,X13=6,X13=11),"(●●)"&amp;"-"&amp;Z13,"-"&amp;Z13)))</f>
        <v/>
      </c>
      <c r="AB5" s="221" t="str">
        <f>IF(AA8="",AA5,AA5&amp;","&amp;AB8)</f>
        <v/>
      </c>
      <c r="AC5" s="163"/>
      <c r="AD5" s="47" t="str">
        <f>IF(AH2="","",IF(ISNUMBER(AH2),"","前回点検："&amp;YEAR(EDATE(#REF!,-3))&amp;"年度"))</f>
        <v/>
      </c>
      <c r="AE5" s="48"/>
      <c r="AF5" s="48"/>
      <c r="AG5" s="48"/>
      <c r="AH5" s="48"/>
      <c r="AI5" s="48"/>
      <c r="AJ5" s="48"/>
      <c r="AK5" s="48"/>
      <c r="AL5" s="48"/>
      <c r="AM5" s="48"/>
      <c r="AN5" s="48"/>
      <c r="AO5" s="48"/>
      <c r="AP5" s="48"/>
      <c r="AQ5" s="48"/>
      <c r="AR5" s="48"/>
      <c r="AS5" s="49"/>
      <c r="AT5" s="225" t="s">
        <v>82</v>
      </c>
      <c r="AU5" s="129"/>
      <c r="AV5" s="129"/>
      <c r="AW5" s="130"/>
      <c r="AX5" s="162"/>
      <c r="AY5" s="221" t="str">
        <f>IF(AX13="","",VLOOKUP(AX13,#REF!,2,0))</f>
        <v/>
      </c>
      <c r="AZ5" s="221" t="str">
        <f>IF(OR(AX13="",AZ13=""),"","および"&amp;VLOOKUP(AY5&amp;AZ13,#REF!,2,0))&amp;IF(AZ8="","",","&amp;AZ8)</f>
        <v/>
      </c>
      <c r="BA5" s="221" t="str">
        <f>IF(AX13="","",VLOOKUP(AX13,#REF!,2,0)&amp;VLOOKUP(AX13,#REF!,2,0)&amp;IF(OR(AX13=5,AX13=10,AX13=16,AX13=17,AX13=18,AX13=20),"(分類"&amp;BB13&amp;")"&amp;"-"&amp;AZ13,IF(OR(AX13=1,AX13=6,AX13=11),"(●●)"&amp;"-"&amp;AZ13,"-"&amp;AZ13)))</f>
        <v/>
      </c>
      <c r="BB5" s="221" t="str">
        <f>IF(BA8="",BA5,BA5&amp;","&amp;BB8)</f>
        <v/>
      </c>
      <c r="BC5" s="163"/>
      <c r="BD5" s="47" t="str">
        <f>IF(BH2="","",IF(ISNUMBER(BH2),"","前回点検："&amp;YEAR(EDATE(#REF!,-3))&amp;"年度"))</f>
        <v/>
      </c>
      <c r="BE5" s="48"/>
      <c r="BF5" s="48"/>
      <c r="BG5" s="48"/>
      <c r="BH5" s="48"/>
      <c r="BI5" s="48"/>
      <c r="BJ5" s="48"/>
      <c r="BK5" s="48"/>
      <c r="BL5" s="48"/>
      <c r="BM5" s="48"/>
      <c r="BN5" s="48"/>
      <c r="BO5" s="48"/>
      <c r="BP5" s="48"/>
      <c r="BQ5" s="48"/>
      <c r="BR5" s="48"/>
      <c r="BS5" s="49"/>
      <c r="BT5" s="225" t="s">
        <v>82</v>
      </c>
      <c r="BU5" s="129"/>
      <c r="BV5" s="129"/>
      <c r="BW5" s="130"/>
      <c r="BX5" s="162"/>
      <c r="BY5" s="221" t="str">
        <f>IF(BX13="","",VLOOKUP(BX13,#REF!,2,0))</f>
        <v/>
      </c>
      <c r="BZ5" s="221" t="str">
        <f>IF(OR(BX13="",BZ13=""),"","および"&amp;VLOOKUP(BY5&amp;BZ13,#REF!,2,0))&amp;IF(BZ8="","",","&amp;BZ8)</f>
        <v/>
      </c>
      <c r="CA5" s="221" t="str">
        <f>IF(BX13="","",VLOOKUP(BX13,#REF!,2,0)&amp;VLOOKUP(BX13,#REF!,2,0)&amp;IF(OR(BX13=5,BX13=10,BX13=16,BX13=17,BX13=18,BX13=20),"(分類"&amp;CB13&amp;")"&amp;"-"&amp;BZ13,IF(OR(BX13=1,BX13=6,BX13=11),"(●●)"&amp;"-"&amp;BZ13,"-"&amp;BZ13)))</f>
        <v/>
      </c>
      <c r="CB5" s="221" t="str">
        <f>IF(CA8="",CA5,CA5&amp;","&amp;CB8)</f>
        <v/>
      </c>
      <c r="CC5" s="163"/>
    </row>
    <row r="6" spans="1:81" s="1" customFormat="1" ht="8.1" customHeight="1" x14ac:dyDescent="0.15">
      <c r="B6" s="162"/>
      <c r="C6" s="163"/>
      <c r="D6" s="50"/>
      <c r="E6" s="229" t="s">
        <v>35</v>
      </c>
      <c r="F6" s="121"/>
      <c r="G6" s="121"/>
      <c r="H6" s="121"/>
      <c r="I6" s="121"/>
      <c r="J6" s="121"/>
      <c r="K6" s="121"/>
      <c r="L6" s="121"/>
      <c r="M6" s="121"/>
      <c r="N6" s="121"/>
      <c r="O6" s="121"/>
      <c r="P6" s="121"/>
      <c r="Q6" s="121"/>
      <c r="R6" s="121"/>
      <c r="S6" s="51"/>
      <c r="T6" s="162"/>
      <c r="U6" s="156"/>
      <c r="V6" s="156"/>
      <c r="W6" s="163"/>
      <c r="X6" s="162"/>
      <c r="Y6" s="156"/>
      <c r="Z6" s="156"/>
      <c r="AA6" s="156"/>
      <c r="AB6" s="156"/>
      <c r="AC6" s="163"/>
      <c r="AD6" s="50"/>
      <c r="AE6" s="229" t="s">
        <v>35</v>
      </c>
      <c r="AF6" s="121"/>
      <c r="AG6" s="121"/>
      <c r="AH6" s="121"/>
      <c r="AI6" s="121"/>
      <c r="AJ6" s="121"/>
      <c r="AK6" s="121"/>
      <c r="AL6" s="121"/>
      <c r="AM6" s="121"/>
      <c r="AN6" s="121"/>
      <c r="AO6" s="121"/>
      <c r="AP6" s="121"/>
      <c r="AQ6" s="121"/>
      <c r="AR6" s="121"/>
      <c r="AS6" s="51"/>
      <c r="AT6" s="162"/>
      <c r="AU6" s="156"/>
      <c r="AV6" s="156"/>
      <c r="AW6" s="163"/>
      <c r="AX6" s="162"/>
      <c r="AY6" s="156"/>
      <c r="AZ6" s="156"/>
      <c r="BA6" s="156"/>
      <c r="BB6" s="156"/>
      <c r="BC6" s="163"/>
      <c r="BD6" s="50"/>
      <c r="BE6" s="229" t="s">
        <v>35</v>
      </c>
      <c r="BF6" s="121"/>
      <c r="BG6" s="121"/>
      <c r="BH6" s="121"/>
      <c r="BI6" s="121"/>
      <c r="BJ6" s="121"/>
      <c r="BK6" s="121"/>
      <c r="BL6" s="121"/>
      <c r="BM6" s="121"/>
      <c r="BN6" s="121"/>
      <c r="BO6" s="121"/>
      <c r="BP6" s="121"/>
      <c r="BQ6" s="121"/>
      <c r="BR6" s="121"/>
      <c r="BS6" s="51"/>
      <c r="BT6" s="162"/>
      <c r="BU6" s="156"/>
      <c r="BV6" s="156"/>
      <c r="BW6" s="163"/>
      <c r="BX6" s="162"/>
      <c r="BY6" s="156"/>
      <c r="BZ6" s="156"/>
      <c r="CA6" s="156"/>
      <c r="CB6" s="156"/>
      <c r="CC6" s="163"/>
    </row>
    <row r="7" spans="1:81" s="1" customFormat="1" ht="6.15" customHeight="1" x14ac:dyDescent="0.15">
      <c r="B7" s="162"/>
      <c r="C7" s="163"/>
      <c r="D7" s="50"/>
      <c r="E7" s="156"/>
      <c r="F7" s="121"/>
      <c r="G7" s="121"/>
      <c r="H7" s="121"/>
      <c r="I7" s="121"/>
      <c r="J7" s="121"/>
      <c r="K7" s="121"/>
      <c r="L7" s="121"/>
      <c r="M7" s="121"/>
      <c r="N7" s="121"/>
      <c r="O7" s="121"/>
      <c r="P7" s="121"/>
      <c r="Q7" s="121"/>
      <c r="R7" s="121"/>
      <c r="S7" s="51"/>
      <c r="T7" s="131"/>
      <c r="U7" s="132"/>
      <c r="V7" s="132"/>
      <c r="W7" s="133"/>
      <c r="X7" s="162"/>
      <c r="Y7" s="156"/>
      <c r="Z7" s="156"/>
      <c r="AA7" s="156"/>
      <c r="AB7" s="156"/>
      <c r="AC7" s="163"/>
      <c r="AD7" s="50"/>
      <c r="AE7" s="156"/>
      <c r="AF7" s="121"/>
      <c r="AG7" s="121"/>
      <c r="AH7" s="121"/>
      <c r="AI7" s="121"/>
      <c r="AJ7" s="121"/>
      <c r="AK7" s="121"/>
      <c r="AL7" s="121"/>
      <c r="AM7" s="121"/>
      <c r="AN7" s="121"/>
      <c r="AO7" s="121"/>
      <c r="AP7" s="121"/>
      <c r="AQ7" s="121"/>
      <c r="AR7" s="121"/>
      <c r="AS7" s="51"/>
      <c r="AT7" s="131"/>
      <c r="AU7" s="132"/>
      <c r="AV7" s="132"/>
      <c r="AW7" s="133"/>
      <c r="AX7" s="162"/>
      <c r="AY7" s="156"/>
      <c r="AZ7" s="156"/>
      <c r="BA7" s="156"/>
      <c r="BB7" s="156"/>
      <c r="BC7" s="163"/>
      <c r="BD7" s="50"/>
      <c r="BE7" s="156"/>
      <c r="BF7" s="121"/>
      <c r="BG7" s="121"/>
      <c r="BH7" s="121"/>
      <c r="BI7" s="121"/>
      <c r="BJ7" s="121"/>
      <c r="BK7" s="121"/>
      <c r="BL7" s="121"/>
      <c r="BM7" s="121"/>
      <c r="BN7" s="121"/>
      <c r="BO7" s="121"/>
      <c r="BP7" s="121"/>
      <c r="BQ7" s="121"/>
      <c r="BR7" s="121"/>
      <c r="BS7" s="51"/>
      <c r="BT7" s="131"/>
      <c r="BU7" s="132"/>
      <c r="BV7" s="132"/>
      <c r="BW7" s="133"/>
      <c r="BX7" s="162"/>
      <c r="BY7" s="156"/>
      <c r="BZ7" s="156"/>
      <c r="CA7" s="156"/>
      <c r="CB7" s="156"/>
      <c r="CC7" s="163"/>
    </row>
    <row r="8" spans="1:81" s="1" customFormat="1" ht="20.25" customHeight="1" x14ac:dyDescent="0.2">
      <c r="B8" s="162"/>
      <c r="C8" s="163"/>
      <c r="D8" s="50"/>
      <c r="E8" s="156"/>
      <c r="F8" s="121"/>
      <c r="G8" s="121"/>
      <c r="H8" s="121"/>
      <c r="I8" s="121"/>
      <c r="J8" s="121"/>
      <c r="K8" s="121"/>
      <c r="L8" s="121"/>
      <c r="M8" s="121"/>
      <c r="N8" s="121"/>
      <c r="O8" s="121"/>
      <c r="P8" s="121"/>
      <c r="Q8" s="121"/>
      <c r="R8" s="121"/>
      <c r="S8" s="51"/>
      <c r="T8" s="231" t="str">
        <f ca="1">IF(INDIRECT(ADDRESS(ROW()-6,COLUMN()-11))="","","－")</f>
        <v>－</v>
      </c>
      <c r="U8" s="136"/>
      <c r="V8" s="136"/>
      <c r="W8" s="137"/>
      <c r="X8" s="131"/>
      <c r="Y8" s="117" t="str">
        <f>IF(X14="","",VLOOKUP(X14,#REF!,2,0))</f>
        <v/>
      </c>
      <c r="Z8" s="118" t="str">
        <f>IF(OR(X14="",Z14=""),"","および"&amp;VLOOKUP(Y8&amp;Z14,#REF!,2,0))</f>
        <v/>
      </c>
      <c r="AA8" s="117" t="str">
        <f>IF(X14="","",VLOOKUP(X14,#REF!,2,0)&amp;VLOOKUP(X14,#REF!,2,0)&amp;IF(OR(X14=5,X14=10,X14=16,X14=17,X14=18,X14=21),"(分類"&amp;AB14&amp;")"&amp;"-"&amp;Z14,IF(OR(X14=1,X14=6,X14=11),"(●●)"&amp;"-"&amp;Z14,"-"&amp;Z14)))</f>
        <v/>
      </c>
      <c r="AB8" s="117" t="str">
        <f>AA8</f>
        <v/>
      </c>
      <c r="AC8" s="133"/>
      <c r="AD8" s="50"/>
      <c r="AE8" s="156"/>
      <c r="AF8" s="121"/>
      <c r="AG8" s="121"/>
      <c r="AH8" s="121"/>
      <c r="AI8" s="121"/>
      <c r="AJ8" s="121"/>
      <c r="AK8" s="121"/>
      <c r="AL8" s="121"/>
      <c r="AM8" s="121"/>
      <c r="AN8" s="121"/>
      <c r="AO8" s="121"/>
      <c r="AP8" s="121"/>
      <c r="AQ8" s="121"/>
      <c r="AR8" s="121"/>
      <c r="AS8" s="51"/>
      <c r="AT8" s="231" t="str">
        <f ca="1">IF(INDIRECT(ADDRESS(ROW()-6,COLUMN()-11))="","","－")</f>
        <v>－</v>
      </c>
      <c r="AU8" s="136"/>
      <c r="AV8" s="136"/>
      <c r="AW8" s="137"/>
      <c r="AX8" s="131"/>
      <c r="AY8" s="117" t="str">
        <f>IF(AX14="","",VLOOKUP(AX14,#REF!,2,0))</f>
        <v/>
      </c>
      <c r="AZ8" s="118" t="str">
        <f>IF(OR(AX14="",AZ14=""),"","および"&amp;VLOOKUP(AY8&amp;AZ14,#REF!,2,0))</f>
        <v/>
      </c>
      <c r="BA8" s="117" t="str">
        <f>IF(AX14="","",VLOOKUP(AX14,#REF!,2,0)&amp;VLOOKUP(AX14,#REF!,2,0)&amp;IF(OR(AX14=5,AX14=10,AX14=16,AX14=17,AX14=18,AX14=21),"(分類"&amp;BB14&amp;")"&amp;"-"&amp;AZ14,IF(OR(AX14=1,AX14=6,AX14=11),"(●●)"&amp;"-"&amp;AZ14,"-"&amp;AZ14)))</f>
        <v/>
      </c>
      <c r="BB8" s="117" t="str">
        <f>BA8</f>
        <v/>
      </c>
      <c r="BC8" s="133"/>
      <c r="BD8" s="50"/>
      <c r="BE8" s="156"/>
      <c r="BF8" s="121"/>
      <c r="BG8" s="121"/>
      <c r="BH8" s="121"/>
      <c r="BI8" s="121"/>
      <c r="BJ8" s="121"/>
      <c r="BK8" s="121"/>
      <c r="BL8" s="121"/>
      <c r="BM8" s="121"/>
      <c r="BN8" s="121"/>
      <c r="BO8" s="121"/>
      <c r="BP8" s="121"/>
      <c r="BQ8" s="121"/>
      <c r="BR8" s="121"/>
      <c r="BS8" s="51"/>
      <c r="BT8" s="231" t="str">
        <f ca="1">IF(INDIRECT(ADDRESS(ROW()-6,COLUMN()-11))="","","－")</f>
        <v>－</v>
      </c>
      <c r="BU8" s="136"/>
      <c r="BV8" s="136"/>
      <c r="BW8" s="137"/>
      <c r="BX8" s="131"/>
      <c r="BY8" s="117" t="str">
        <f>IF(BX14="","",VLOOKUP(BX14,#REF!,2,0))</f>
        <v/>
      </c>
      <c r="BZ8" s="118" t="str">
        <f>IF(OR(BX14="",BZ14=""),"","および"&amp;VLOOKUP(BY8&amp;BZ14,#REF!,2,0))</f>
        <v/>
      </c>
      <c r="CA8" s="117" t="str">
        <f>IF(BX14="","",VLOOKUP(BX14,#REF!,2,0)&amp;VLOOKUP(BX14,#REF!,2,0)&amp;IF(OR(BX14=5,BX14=10,BX14=16,BX14=17,BX14=18,BX14=21),"(分類"&amp;CB14&amp;")"&amp;"-"&amp;BZ14,IF(OR(BX14=1,BX14=6,BX14=11),"(●●)"&amp;"-"&amp;BZ14,"-"&amp;BZ14)))</f>
        <v/>
      </c>
      <c r="CB8" s="117" t="str">
        <f>CA8</f>
        <v/>
      </c>
      <c r="CC8" s="133"/>
    </row>
    <row r="9" spans="1:81" s="1" customFormat="1" ht="20.25" customHeight="1" x14ac:dyDescent="0.2">
      <c r="B9" s="162"/>
      <c r="C9" s="163"/>
      <c r="D9" s="50"/>
      <c r="E9" s="156"/>
      <c r="F9" s="121"/>
      <c r="G9" s="121"/>
      <c r="H9" s="121"/>
      <c r="I9" s="121"/>
      <c r="J9" s="121"/>
      <c r="K9" s="121"/>
      <c r="L9" s="121"/>
      <c r="M9" s="121"/>
      <c r="N9" s="121"/>
      <c r="O9" s="121"/>
      <c r="P9" s="121"/>
      <c r="Q9" s="121"/>
      <c r="R9" s="121"/>
      <c r="S9" s="51"/>
      <c r="T9" s="224" t="s">
        <v>83</v>
      </c>
      <c r="U9" s="136"/>
      <c r="V9" s="136"/>
      <c r="W9" s="137"/>
      <c r="X9" s="228" t="s">
        <v>84</v>
      </c>
      <c r="Y9" s="132"/>
      <c r="Z9" s="132"/>
      <c r="AA9" s="132"/>
      <c r="AB9" s="132"/>
      <c r="AC9" s="133"/>
      <c r="AD9" s="50"/>
      <c r="AE9" s="156"/>
      <c r="AF9" s="121"/>
      <c r="AG9" s="121"/>
      <c r="AH9" s="121"/>
      <c r="AI9" s="121"/>
      <c r="AJ9" s="121"/>
      <c r="AK9" s="121"/>
      <c r="AL9" s="121"/>
      <c r="AM9" s="121"/>
      <c r="AN9" s="121"/>
      <c r="AO9" s="121"/>
      <c r="AP9" s="121"/>
      <c r="AQ9" s="121"/>
      <c r="AR9" s="121"/>
      <c r="AS9" s="51"/>
      <c r="AT9" s="224" t="s">
        <v>83</v>
      </c>
      <c r="AU9" s="136"/>
      <c r="AV9" s="136"/>
      <c r="AW9" s="137"/>
      <c r="AX9" s="228" t="s">
        <v>84</v>
      </c>
      <c r="AY9" s="132"/>
      <c r="AZ9" s="132"/>
      <c r="BA9" s="132"/>
      <c r="BB9" s="132"/>
      <c r="BC9" s="133"/>
      <c r="BD9" s="50"/>
      <c r="BE9" s="156"/>
      <c r="BF9" s="121"/>
      <c r="BG9" s="121"/>
      <c r="BH9" s="121"/>
      <c r="BI9" s="121"/>
      <c r="BJ9" s="121"/>
      <c r="BK9" s="121"/>
      <c r="BL9" s="121"/>
      <c r="BM9" s="121"/>
      <c r="BN9" s="121"/>
      <c r="BO9" s="121"/>
      <c r="BP9" s="121"/>
      <c r="BQ9" s="121"/>
      <c r="BR9" s="121"/>
      <c r="BS9" s="51"/>
      <c r="BT9" s="224" t="s">
        <v>83</v>
      </c>
      <c r="BU9" s="136"/>
      <c r="BV9" s="136"/>
      <c r="BW9" s="137"/>
      <c r="BX9" s="228" t="s">
        <v>84</v>
      </c>
      <c r="BY9" s="132"/>
      <c r="BZ9" s="132"/>
      <c r="CA9" s="132"/>
      <c r="CB9" s="132"/>
      <c r="CC9" s="133"/>
    </row>
    <row r="10" spans="1:81" s="1" customFormat="1" ht="9.6" customHeight="1" x14ac:dyDescent="0.2">
      <c r="B10" s="162"/>
      <c r="C10" s="163"/>
      <c r="D10" s="50"/>
      <c r="E10" s="121"/>
      <c r="F10" s="121"/>
      <c r="G10" s="121"/>
      <c r="H10" s="121"/>
      <c r="I10" s="121"/>
      <c r="J10" s="122"/>
      <c r="K10" s="122"/>
      <c r="L10" s="122"/>
      <c r="M10" s="122"/>
      <c r="N10" s="121"/>
      <c r="O10" s="121"/>
      <c r="P10" s="121"/>
      <c r="Q10" s="121"/>
      <c r="R10" s="121"/>
      <c r="S10" s="51"/>
      <c r="T10" s="232" t="str">
        <f>IFERROR(IF(I3&amp;I4&amp;R4="","",IF(OR(I3="",I4="",R4=""),"入力ミス",IF(R4&lt;&gt;"a",I3&amp;"に"&amp;VLOOKUP(I4&amp;R4,#REF!,2,0)&amp;Z3&amp;"が見られる。",IF(R4="a",I3&amp;"に前回点検で確認された"&amp;VLOOKUP(I4&amp;R4,#REF!,2,0)&amp;Z3&amp;"は補修されている。")))&amp;AC3),"損傷程度を確認してください")</f>
        <v/>
      </c>
      <c r="U10" s="129"/>
      <c r="V10" s="129"/>
      <c r="W10" s="130"/>
      <c r="X10" s="134" t="s">
        <v>6</v>
      </c>
      <c r="Y10" s="137"/>
      <c r="Z10" s="134" t="s">
        <v>7</v>
      </c>
      <c r="AA10" s="137"/>
      <c r="AB10" s="134" t="s">
        <v>85</v>
      </c>
      <c r="AC10" s="137"/>
      <c r="AD10" s="50"/>
      <c r="AE10" s="121"/>
      <c r="AF10" s="121"/>
      <c r="AG10" s="121"/>
      <c r="AH10" s="121"/>
      <c r="AI10" s="121"/>
      <c r="AJ10" s="122"/>
      <c r="AK10" s="122"/>
      <c r="AL10" s="122"/>
      <c r="AM10" s="122"/>
      <c r="AN10" s="121"/>
      <c r="AO10" s="121"/>
      <c r="AP10" s="121"/>
      <c r="AQ10" s="121"/>
      <c r="AR10" s="121"/>
      <c r="AS10" s="51"/>
      <c r="AT10" s="232" t="str">
        <f>IFERROR(IF(AI3&amp;AI4&amp;AR4="","",IF(OR(AI3="",AI4="",AR4=""),"入力ミス",IF(AR4&lt;&gt;"a",AI3&amp;"に"&amp;VLOOKUP(AI4&amp;AR4,#REF!,2,0)&amp;AZ3&amp;"が見られる。",IF(AR4="a",AI3&amp;"に前回点検で確認された"&amp;VLOOKUP(AI4&amp;AR4,#REF!,2,0)&amp;AZ3&amp;"は補修されている。")))&amp;BC3),"損傷程度を確認してください")</f>
        <v/>
      </c>
      <c r="AU10" s="129"/>
      <c r="AV10" s="129"/>
      <c r="AW10" s="130"/>
      <c r="AX10" s="134" t="s">
        <v>6</v>
      </c>
      <c r="AY10" s="137"/>
      <c r="AZ10" s="134" t="s">
        <v>7</v>
      </c>
      <c r="BA10" s="137"/>
      <c r="BB10" s="134" t="s">
        <v>85</v>
      </c>
      <c r="BC10" s="137"/>
      <c r="BD10" s="50"/>
      <c r="BE10" s="121"/>
      <c r="BF10" s="121"/>
      <c r="BG10" s="121"/>
      <c r="BH10" s="121"/>
      <c r="BI10" s="121"/>
      <c r="BJ10" s="122"/>
      <c r="BK10" s="122"/>
      <c r="BL10" s="122"/>
      <c r="BM10" s="122"/>
      <c r="BN10" s="121"/>
      <c r="BO10" s="121"/>
      <c r="BP10" s="121"/>
      <c r="BQ10" s="121"/>
      <c r="BR10" s="121"/>
      <c r="BS10" s="51"/>
      <c r="BT10" s="232" t="str">
        <f>IFERROR(IF(BI3&amp;BI4&amp;BR4="","",IF(OR(BI3="",BI4="",BR4=""),"入力ミス",IF(BR4&lt;&gt;"a",BI3&amp;"に"&amp;VLOOKUP(BI4&amp;BR4,#REF!,2,0)&amp;BZ3&amp;"が見られる。",IF(BR4="a",BI3&amp;"に前回点検で確認された"&amp;VLOOKUP(BI4&amp;BR4,#REF!,2,0)&amp;BZ3&amp;"は補修されている。")))&amp;CC3),"損傷程度を確認してください")</f>
        <v/>
      </c>
      <c r="BU10" s="129"/>
      <c r="BV10" s="129"/>
      <c r="BW10" s="130"/>
      <c r="BX10" s="134" t="s">
        <v>6</v>
      </c>
      <c r="BY10" s="137"/>
      <c r="BZ10" s="134" t="s">
        <v>7</v>
      </c>
      <c r="CA10" s="137"/>
      <c r="CB10" s="134" t="s">
        <v>85</v>
      </c>
      <c r="CC10" s="137"/>
    </row>
    <row r="11" spans="1:81" s="1" customFormat="1" ht="21" customHeight="1" x14ac:dyDescent="0.2">
      <c r="B11" s="162"/>
      <c r="C11" s="163"/>
      <c r="D11" s="50"/>
      <c r="E11" s="121"/>
      <c r="F11" s="121"/>
      <c r="G11" s="121"/>
      <c r="H11" s="121"/>
      <c r="I11" s="121"/>
      <c r="J11" s="226" t="str">
        <f ca="1">IF(I2="","余白","")</f>
        <v/>
      </c>
      <c r="K11" s="156"/>
      <c r="L11" s="156"/>
      <c r="M11" s="156"/>
      <c r="N11" s="121"/>
      <c r="O11" s="121"/>
      <c r="P11" s="121"/>
      <c r="Q11" s="121"/>
      <c r="R11" s="121"/>
      <c r="S11" s="51"/>
      <c r="T11" s="162"/>
      <c r="U11" s="156"/>
      <c r="V11" s="156"/>
      <c r="W11" s="163"/>
      <c r="X11" s="154"/>
      <c r="Y11" s="137"/>
      <c r="Z11" s="154"/>
      <c r="AA11" s="137"/>
      <c r="AB11" s="222" t="s">
        <v>86</v>
      </c>
      <c r="AC11" s="137"/>
      <c r="AD11" s="50"/>
      <c r="AE11" s="121"/>
      <c r="AF11" s="121"/>
      <c r="AG11" s="121"/>
      <c r="AH11" s="121"/>
      <c r="AI11" s="121"/>
      <c r="AJ11" s="226" t="str">
        <f ca="1">IF(AI2="","余白","")</f>
        <v/>
      </c>
      <c r="AK11" s="156"/>
      <c r="AL11" s="156"/>
      <c r="AM11" s="156"/>
      <c r="AN11" s="121"/>
      <c r="AO11" s="121"/>
      <c r="AP11" s="121"/>
      <c r="AQ11" s="121"/>
      <c r="AR11" s="121"/>
      <c r="AS11" s="51"/>
      <c r="AT11" s="162"/>
      <c r="AU11" s="156"/>
      <c r="AV11" s="156"/>
      <c r="AW11" s="163"/>
      <c r="AX11" s="154"/>
      <c r="AY11" s="137"/>
      <c r="AZ11" s="154"/>
      <c r="BA11" s="137"/>
      <c r="BB11" s="222" t="s">
        <v>86</v>
      </c>
      <c r="BC11" s="137"/>
      <c r="BD11" s="50"/>
      <c r="BE11" s="121"/>
      <c r="BF11" s="121"/>
      <c r="BG11" s="121"/>
      <c r="BH11" s="121"/>
      <c r="BI11" s="121"/>
      <c r="BJ11" s="226" t="str">
        <f ca="1">IF(BI2="","余白","")</f>
        <v/>
      </c>
      <c r="BK11" s="156"/>
      <c r="BL11" s="156"/>
      <c r="BM11" s="156"/>
      <c r="BN11" s="121"/>
      <c r="BO11" s="121"/>
      <c r="BP11" s="121"/>
      <c r="BQ11" s="121"/>
      <c r="BR11" s="121"/>
      <c r="BS11" s="51"/>
      <c r="BT11" s="162"/>
      <c r="BU11" s="156"/>
      <c r="BV11" s="156"/>
      <c r="BW11" s="163"/>
      <c r="BX11" s="154"/>
      <c r="BY11" s="137"/>
      <c r="BZ11" s="154"/>
      <c r="CA11" s="137"/>
      <c r="CB11" s="222" t="s">
        <v>86</v>
      </c>
      <c r="CC11" s="137"/>
    </row>
    <row r="12" spans="1:81" s="1" customFormat="1" ht="21" customHeight="1" x14ac:dyDescent="0.2">
      <c r="B12" s="162"/>
      <c r="C12" s="163"/>
      <c r="D12" s="50"/>
      <c r="E12" s="121"/>
      <c r="F12" s="121"/>
      <c r="G12" s="121"/>
      <c r="H12" s="121"/>
      <c r="I12" s="121"/>
      <c r="J12" s="156"/>
      <c r="K12" s="156"/>
      <c r="L12" s="156"/>
      <c r="M12" s="156"/>
      <c r="N12" s="121"/>
      <c r="O12" s="121"/>
      <c r="P12" s="121"/>
      <c r="Q12" s="121"/>
      <c r="R12" s="121"/>
      <c r="S12" s="51"/>
      <c r="T12" s="162"/>
      <c r="U12" s="156"/>
      <c r="V12" s="156"/>
      <c r="W12" s="163"/>
      <c r="X12" s="154"/>
      <c r="Y12" s="137"/>
      <c r="Z12" s="154"/>
      <c r="AA12" s="137"/>
      <c r="AB12" s="222" t="s">
        <v>86</v>
      </c>
      <c r="AC12" s="137"/>
      <c r="AD12" s="50"/>
      <c r="AE12" s="121"/>
      <c r="AF12" s="121"/>
      <c r="AG12" s="121"/>
      <c r="AH12" s="121"/>
      <c r="AI12" s="121"/>
      <c r="AJ12" s="156"/>
      <c r="AK12" s="156"/>
      <c r="AL12" s="156"/>
      <c r="AM12" s="156"/>
      <c r="AN12" s="121"/>
      <c r="AO12" s="121"/>
      <c r="AP12" s="121"/>
      <c r="AQ12" s="121"/>
      <c r="AR12" s="121"/>
      <c r="AS12" s="51"/>
      <c r="AT12" s="162"/>
      <c r="AU12" s="156"/>
      <c r="AV12" s="156"/>
      <c r="AW12" s="163"/>
      <c r="AX12" s="154"/>
      <c r="AY12" s="137"/>
      <c r="AZ12" s="154"/>
      <c r="BA12" s="137"/>
      <c r="BB12" s="222" t="s">
        <v>86</v>
      </c>
      <c r="BC12" s="137"/>
      <c r="BD12" s="50"/>
      <c r="BE12" s="121"/>
      <c r="BF12" s="121"/>
      <c r="BG12" s="121"/>
      <c r="BH12" s="121"/>
      <c r="BI12" s="121"/>
      <c r="BJ12" s="156"/>
      <c r="BK12" s="156"/>
      <c r="BL12" s="156"/>
      <c r="BM12" s="156"/>
      <c r="BN12" s="121"/>
      <c r="BO12" s="121"/>
      <c r="BP12" s="121"/>
      <c r="BQ12" s="121"/>
      <c r="BR12" s="121"/>
      <c r="BS12" s="51"/>
      <c r="BT12" s="162"/>
      <c r="BU12" s="156"/>
      <c r="BV12" s="156"/>
      <c r="BW12" s="163"/>
      <c r="BX12" s="154"/>
      <c r="BY12" s="137"/>
      <c r="BZ12" s="154"/>
      <c r="CA12" s="137"/>
      <c r="CB12" s="222" t="s">
        <v>86</v>
      </c>
      <c r="CC12" s="137"/>
    </row>
    <row r="13" spans="1:81" s="1" customFormat="1" ht="21" customHeight="1" x14ac:dyDescent="0.2">
      <c r="B13" s="162"/>
      <c r="C13" s="163"/>
      <c r="D13" s="50"/>
      <c r="E13" s="121"/>
      <c r="F13" s="121"/>
      <c r="G13" s="121"/>
      <c r="H13" s="121"/>
      <c r="I13" s="121"/>
      <c r="J13" s="226"/>
      <c r="K13" s="156"/>
      <c r="L13" s="156"/>
      <c r="M13" s="156"/>
      <c r="N13" s="121"/>
      <c r="O13" s="121"/>
      <c r="P13" s="121"/>
      <c r="Q13" s="121"/>
      <c r="R13" s="121"/>
      <c r="S13" s="51"/>
      <c r="T13" s="162"/>
      <c r="U13" s="156"/>
      <c r="V13" s="156"/>
      <c r="W13" s="163"/>
      <c r="X13" s="154"/>
      <c r="Y13" s="137"/>
      <c r="Z13" s="154"/>
      <c r="AA13" s="137"/>
      <c r="AB13" s="222" t="s">
        <v>86</v>
      </c>
      <c r="AC13" s="137"/>
      <c r="AD13" s="50"/>
      <c r="AE13" s="121"/>
      <c r="AF13" s="121"/>
      <c r="AG13" s="121"/>
      <c r="AH13" s="121"/>
      <c r="AI13" s="121"/>
      <c r="AJ13" s="226"/>
      <c r="AK13" s="156"/>
      <c r="AL13" s="156"/>
      <c r="AM13" s="156"/>
      <c r="AN13" s="121"/>
      <c r="AO13" s="121"/>
      <c r="AP13" s="121"/>
      <c r="AQ13" s="121"/>
      <c r="AR13" s="121"/>
      <c r="AS13" s="51"/>
      <c r="AT13" s="162"/>
      <c r="AU13" s="156"/>
      <c r="AV13" s="156"/>
      <c r="AW13" s="163"/>
      <c r="AX13" s="154"/>
      <c r="AY13" s="137"/>
      <c r="AZ13" s="154"/>
      <c r="BA13" s="137"/>
      <c r="BB13" s="222" t="s">
        <v>86</v>
      </c>
      <c r="BC13" s="137"/>
      <c r="BD13" s="50"/>
      <c r="BE13" s="121"/>
      <c r="BF13" s="121"/>
      <c r="BG13" s="121"/>
      <c r="BH13" s="121"/>
      <c r="BI13" s="121"/>
      <c r="BJ13" s="226"/>
      <c r="BK13" s="156"/>
      <c r="BL13" s="156"/>
      <c r="BM13" s="156"/>
      <c r="BN13" s="121"/>
      <c r="BO13" s="121"/>
      <c r="BP13" s="121"/>
      <c r="BQ13" s="121"/>
      <c r="BR13" s="121"/>
      <c r="BS13" s="51"/>
      <c r="BT13" s="162"/>
      <c r="BU13" s="156"/>
      <c r="BV13" s="156"/>
      <c r="BW13" s="163"/>
      <c r="BX13" s="154"/>
      <c r="BY13" s="137"/>
      <c r="BZ13" s="154"/>
      <c r="CA13" s="137"/>
      <c r="CB13" s="222" t="s">
        <v>86</v>
      </c>
      <c r="CC13" s="137"/>
    </row>
    <row r="14" spans="1:81" s="1" customFormat="1" ht="21" customHeight="1" x14ac:dyDescent="0.2">
      <c r="B14" s="162"/>
      <c r="C14" s="163"/>
      <c r="D14" s="50"/>
      <c r="E14" s="121"/>
      <c r="F14" s="121"/>
      <c r="G14" s="121"/>
      <c r="H14" s="121"/>
      <c r="I14" s="121"/>
      <c r="J14" s="226"/>
      <c r="K14" s="156"/>
      <c r="L14" s="156"/>
      <c r="M14" s="156"/>
      <c r="N14" s="121"/>
      <c r="O14" s="121"/>
      <c r="P14" s="121"/>
      <c r="Q14" s="121"/>
      <c r="R14" s="121"/>
      <c r="S14" s="51"/>
      <c r="T14" s="162"/>
      <c r="U14" s="156"/>
      <c r="V14" s="156"/>
      <c r="W14" s="163"/>
      <c r="X14" s="154"/>
      <c r="Y14" s="137"/>
      <c r="Z14" s="154"/>
      <c r="AA14" s="137"/>
      <c r="AB14" s="222" t="s">
        <v>86</v>
      </c>
      <c r="AC14" s="137"/>
      <c r="AD14" s="50"/>
      <c r="AE14" s="121"/>
      <c r="AF14" s="121"/>
      <c r="AG14" s="121"/>
      <c r="AH14" s="121"/>
      <c r="AI14" s="121"/>
      <c r="AJ14" s="226"/>
      <c r="AK14" s="156"/>
      <c r="AL14" s="156"/>
      <c r="AM14" s="156"/>
      <c r="AN14" s="121"/>
      <c r="AO14" s="121"/>
      <c r="AP14" s="121"/>
      <c r="AQ14" s="121"/>
      <c r="AR14" s="121"/>
      <c r="AS14" s="51"/>
      <c r="AT14" s="162"/>
      <c r="AU14" s="156"/>
      <c r="AV14" s="156"/>
      <c r="AW14" s="163"/>
      <c r="AX14" s="154"/>
      <c r="AY14" s="137"/>
      <c r="AZ14" s="154"/>
      <c r="BA14" s="137"/>
      <c r="BB14" s="222" t="s">
        <v>86</v>
      </c>
      <c r="BC14" s="137"/>
      <c r="BD14" s="50"/>
      <c r="BE14" s="121"/>
      <c r="BF14" s="121"/>
      <c r="BG14" s="121"/>
      <c r="BH14" s="121"/>
      <c r="BI14" s="121"/>
      <c r="BJ14" s="226"/>
      <c r="BK14" s="156"/>
      <c r="BL14" s="156"/>
      <c r="BM14" s="156"/>
      <c r="BN14" s="121"/>
      <c r="BO14" s="121"/>
      <c r="BP14" s="121"/>
      <c r="BQ14" s="121"/>
      <c r="BR14" s="121"/>
      <c r="BS14" s="51"/>
      <c r="BT14" s="162"/>
      <c r="BU14" s="156"/>
      <c r="BV14" s="156"/>
      <c r="BW14" s="163"/>
      <c r="BX14" s="154"/>
      <c r="BY14" s="137"/>
      <c r="BZ14" s="154"/>
      <c r="CA14" s="137"/>
      <c r="CB14" s="222" t="s">
        <v>86</v>
      </c>
      <c r="CC14" s="137"/>
    </row>
    <row r="15" spans="1:81" s="1" customFormat="1" ht="12.15" customHeight="1" x14ac:dyDescent="0.2">
      <c r="B15" s="162"/>
      <c r="C15" s="163"/>
      <c r="D15" s="52"/>
      <c r="E15" s="53" t="str">
        <f ca="1">IF(I2="","",IF(ISNUMBER(I2),"","前回点検："&amp;YEAR(EDATE(#REF!,-3))&amp;"年度"))</f>
        <v/>
      </c>
      <c r="F15" s="53"/>
      <c r="G15" s="53"/>
      <c r="H15" s="53"/>
      <c r="I15" s="53"/>
      <c r="J15" s="53"/>
      <c r="K15" s="53"/>
      <c r="L15" s="53"/>
      <c r="M15" s="53"/>
      <c r="N15" s="53"/>
      <c r="O15" s="53"/>
      <c r="P15" s="53"/>
      <c r="Q15" s="53"/>
      <c r="R15" s="53"/>
      <c r="S15" s="54"/>
      <c r="T15" s="131"/>
      <c r="U15" s="132"/>
      <c r="V15" s="132"/>
      <c r="W15" s="133"/>
      <c r="X15" s="157">
        <f ca="1">IFERROR(IF(INDIRECT(ADDRESS(ROW()-14,COLUMN()))=1,4,INDIRECT(ADDRESS(ROW(),COLUMN()-26))+1),1)</f>
        <v>1</v>
      </c>
      <c r="Y15" s="136"/>
      <c r="Z15" s="136"/>
      <c r="AA15" s="136"/>
      <c r="AB15" s="136"/>
      <c r="AC15" s="137"/>
      <c r="AD15" s="52"/>
      <c r="AE15" s="53" t="str">
        <f ca="1">IF(AI2="","",IF(ISNUMBER(AI2),"","前回点検："&amp;YEAR(EDATE(#REF!,-3))&amp;"年度"))</f>
        <v/>
      </c>
      <c r="AF15" s="53"/>
      <c r="AG15" s="53"/>
      <c r="AH15" s="53"/>
      <c r="AI15" s="53"/>
      <c r="AJ15" s="53"/>
      <c r="AK15" s="53"/>
      <c r="AL15" s="53"/>
      <c r="AM15" s="53"/>
      <c r="AN15" s="53"/>
      <c r="AO15" s="53"/>
      <c r="AP15" s="53"/>
      <c r="AQ15" s="53"/>
      <c r="AR15" s="53"/>
      <c r="AS15" s="54"/>
      <c r="AT15" s="131"/>
      <c r="AU15" s="132"/>
      <c r="AV15" s="132"/>
      <c r="AW15" s="133"/>
      <c r="AX15" s="157">
        <f ca="1">IFERROR(IF(INDIRECT(ADDRESS(ROW()-14,COLUMN()))=1,4,INDIRECT(ADDRESS(ROW(),COLUMN()-26))+1),1)</f>
        <v>2</v>
      </c>
      <c r="AY15" s="136"/>
      <c r="AZ15" s="136"/>
      <c r="BA15" s="136"/>
      <c r="BB15" s="136"/>
      <c r="BC15" s="137"/>
      <c r="BD15" s="52"/>
      <c r="BE15" s="53" t="str">
        <f ca="1">IF(BI2="","",IF(ISNUMBER(BI2),"","前回点検："&amp;YEAR(EDATE(#REF!,-3))&amp;"年度"))</f>
        <v/>
      </c>
      <c r="BF15" s="53"/>
      <c r="BG15" s="53"/>
      <c r="BH15" s="53"/>
      <c r="BI15" s="53"/>
      <c r="BJ15" s="53"/>
      <c r="BK15" s="53"/>
      <c r="BL15" s="53"/>
      <c r="BM15" s="53"/>
      <c r="BN15" s="53"/>
      <c r="BO15" s="53"/>
      <c r="BP15" s="53"/>
      <c r="BQ15" s="53"/>
      <c r="BR15" s="53"/>
      <c r="BS15" s="54"/>
      <c r="BT15" s="131"/>
      <c r="BU15" s="132"/>
      <c r="BV15" s="132"/>
      <c r="BW15" s="133"/>
      <c r="BX15" s="157">
        <f ca="1">IFERROR(IF(INDIRECT(ADDRESS(ROW()-14,COLUMN()))=1,4,INDIRECT(ADDRESS(ROW(),COLUMN()-26))+1),1)</f>
        <v>3</v>
      </c>
      <c r="BY15" s="136"/>
      <c r="BZ15" s="136"/>
      <c r="CA15" s="136"/>
      <c r="CB15" s="136"/>
      <c r="CC15" s="137"/>
    </row>
    <row r="16" spans="1:81" s="1" customFormat="1" ht="20.25" customHeight="1" x14ac:dyDescent="0.2">
      <c r="B16" s="162"/>
      <c r="C16" s="163"/>
      <c r="D16" s="134" t="s">
        <v>29</v>
      </c>
      <c r="E16" s="136"/>
      <c r="F16" s="136"/>
      <c r="G16" s="136"/>
      <c r="H16" s="137"/>
      <c r="I16"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v>
      </c>
      <c r="J16" s="136"/>
      <c r="K16" s="136"/>
      <c r="L16" s="136"/>
      <c r="M16" s="137"/>
      <c r="N16" s="134" t="s">
        <v>32</v>
      </c>
      <c r="O16" s="136"/>
      <c r="P16" s="136"/>
      <c r="Q16" s="137"/>
      <c r="R16"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S16" s="136"/>
      <c r="T16" s="136"/>
      <c r="U16" s="136"/>
      <c r="V16" s="136"/>
      <c r="W16" s="137"/>
      <c r="X16" s="227" t="s">
        <v>80</v>
      </c>
      <c r="Y16" s="129"/>
      <c r="Z16" s="129"/>
      <c r="AA16" s="129"/>
      <c r="AB16" s="129"/>
      <c r="AC16" s="130"/>
      <c r="AD16" s="157" t="s">
        <v>29</v>
      </c>
      <c r="AE16" s="136"/>
      <c r="AF16" s="136"/>
      <c r="AG16" s="136"/>
      <c r="AH16" s="137"/>
      <c r="AI16"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2</v>
      </c>
      <c r="AJ16" s="136"/>
      <c r="AK16" s="136"/>
      <c r="AL16" s="136"/>
      <c r="AM16" s="137"/>
      <c r="AN16" s="157" t="s">
        <v>32</v>
      </c>
      <c r="AO16" s="136"/>
      <c r="AP16" s="136"/>
      <c r="AQ16" s="137"/>
      <c r="AR16"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AS16" s="136"/>
      <c r="AT16" s="136"/>
      <c r="AU16" s="136"/>
      <c r="AV16" s="136"/>
      <c r="AW16" s="137"/>
      <c r="AX16" s="227" t="s">
        <v>80</v>
      </c>
      <c r="AY16" s="129"/>
      <c r="AZ16" s="129"/>
      <c r="BA16" s="129"/>
      <c r="BB16" s="129"/>
      <c r="BC16" s="130"/>
      <c r="BD16" s="134" t="s">
        <v>29</v>
      </c>
      <c r="BE16" s="136"/>
      <c r="BF16" s="136"/>
      <c r="BG16" s="136"/>
      <c r="BH16" s="137"/>
      <c r="BI16"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3</v>
      </c>
      <c r="BJ16" s="136"/>
      <c r="BK16" s="136"/>
      <c r="BL16" s="136"/>
      <c r="BM16" s="137"/>
      <c r="BN16" s="134" t="s">
        <v>32</v>
      </c>
      <c r="BO16" s="136"/>
      <c r="BP16" s="136"/>
      <c r="BQ16" s="137"/>
      <c r="BR16" s="153"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BS16" s="136"/>
      <c r="BT16" s="136"/>
      <c r="BU16" s="136"/>
      <c r="BV16" s="136"/>
      <c r="BW16" s="137"/>
      <c r="BX16" s="227" t="s">
        <v>80</v>
      </c>
      <c r="BY16" s="129"/>
      <c r="BZ16" s="129"/>
      <c r="CA16" s="129"/>
      <c r="CB16" s="129"/>
      <c r="CC16" s="130"/>
    </row>
    <row r="17" spans="2:81" s="1" customFormat="1" ht="20.25" customHeight="1" x14ac:dyDescent="0.2">
      <c r="B17" s="162"/>
      <c r="C17" s="163"/>
      <c r="D17" s="154" t="s">
        <v>10</v>
      </c>
      <c r="E17" s="136"/>
      <c r="F17" s="136"/>
      <c r="G17" s="136"/>
      <c r="H17" s="137"/>
      <c r="I17" s="190"/>
      <c r="J17" s="136"/>
      <c r="K17" s="136"/>
      <c r="L17" s="136"/>
      <c r="M17" s="137"/>
      <c r="N17" s="154" t="s">
        <v>81</v>
      </c>
      <c r="O17" s="136"/>
      <c r="P17" s="136"/>
      <c r="Q17" s="137"/>
      <c r="R17" s="230"/>
      <c r="S17" s="136"/>
      <c r="T17" s="136"/>
      <c r="U17" s="136"/>
      <c r="V17" s="136"/>
      <c r="W17" s="137"/>
      <c r="X17" s="233"/>
      <c r="Y17" s="113" t="str">
        <f>IF(X25="","",VLOOKUP(X25,#REF!,2,0))</f>
        <v/>
      </c>
      <c r="Z17" s="114" t="str">
        <f>IF(OR(X25="",Z25=""),"","および"&amp;VLOOKUP(Y17&amp;Z25,#REF!,2,0))&amp;IF(Z18="","",","&amp;Z18)</f>
        <v/>
      </c>
      <c r="AA17" s="113" t="str">
        <f>IF(X25="","",VLOOKUP(X25,#REF!,2,0)&amp;VLOOKUP(X25,#REF!,2,0)&amp;IF(OR(X25=5,X25=10,X25=16,X25=17,X25=18,X25=19),"(分類"&amp;AB25&amp;")"&amp;"-"&amp;Z25,IF(OR(X25=1,X25=6,X25=11),"(●●)"&amp;"-"&amp;Z25,"-"&amp;Z25)))</f>
        <v/>
      </c>
      <c r="AB17" s="113" t="str">
        <f>IF(AA18="",AA17,AA17&amp;","&amp;AB18)</f>
        <v/>
      </c>
      <c r="AC17" s="234" t="str">
        <f>IF(X25="","",CHAR(10)&amp;"【関連損傷】"&amp;CHAR(10)&amp;AB17)</f>
        <v/>
      </c>
      <c r="AD17" s="223" t="s">
        <v>10</v>
      </c>
      <c r="AE17" s="136"/>
      <c r="AF17" s="136"/>
      <c r="AG17" s="136"/>
      <c r="AH17" s="137"/>
      <c r="AI17" s="190"/>
      <c r="AJ17" s="136"/>
      <c r="AK17" s="136"/>
      <c r="AL17" s="136"/>
      <c r="AM17" s="137"/>
      <c r="AN17" s="223" t="s">
        <v>81</v>
      </c>
      <c r="AO17" s="136"/>
      <c r="AP17" s="136"/>
      <c r="AQ17" s="137"/>
      <c r="AR17" s="230"/>
      <c r="AS17" s="136"/>
      <c r="AT17" s="136"/>
      <c r="AU17" s="136"/>
      <c r="AV17" s="136"/>
      <c r="AW17" s="137"/>
      <c r="AX17" s="233"/>
      <c r="AY17" s="113" t="str">
        <f>IF(AX25="","",VLOOKUP(AX25,#REF!,2,0))</f>
        <v/>
      </c>
      <c r="AZ17" s="114" t="str">
        <f>IF(OR(AX25="",AZ25=""),"","および"&amp;VLOOKUP(AY17&amp;AZ25,#REF!,2,0))&amp;IF(AZ18="","",","&amp;AZ18)</f>
        <v/>
      </c>
      <c r="BA17" s="113" t="str">
        <f>IF(AX25="","",VLOOKUP(AX25,#REF!,2,0)&amp;VLOOKUP(AX25,#REF!,2,0)&amp;IF(OR(AX25=5,AX25=10,AX25=16,AX25=17,AX25=18,AX25=19),"(分類"&amp;BB25&amp;")"&amp;"-"&amp;AZ25,IF(OR(AX25=1,AX25=6,AX25=11),"(●●)"&amp;"-"&amp;AZ25,"-"&amp;AZ25)))</f>
        <v/>
      </c>
      <c r="BB17" s="113" t="str">
        <f>IF(BA18="",BA17,BA17&amp;","&amp;BB18)</f>
        <v/>
      </c>
      <c r="BC17" s="234" t="str">
        <f>IF(AX25="","",CHAR(10)&amp;"【関連損傷】"&amp;CHAR(10)&amp;BB17)</f>
        <v/>
      </c>
      <c r="BD17" s="154" t="s">
        <v>10</v>
      </c>
      <c r="BE17" s="136"/>
      <c r="BF17" s="136"/>
      <c r="BG17" s="136"/>
      <c r="BH17" s="137"/>
      <c r="BI17" s="190"/>
      <c r="BJ17" s="136"/>
      <c r="BK17" s="136"/>
      <c r="BL17" s="136"/>
      <c r="BM17" s="137"/>
      <c r="BN17" s="154" t="s">
        <v>81</v>
      </c>
      <c r="BO17" s="136"/>
      <c r="BP17" s="136"/>
      <c r="BQ17" s="137"/>
      <c r="BR17" s="230"/>
      <c r="BS17" s="136"/>
      <c r="BT17" s="136"/>
      <c r="BU17" s="136"/>
      <c r="BV17" s="136"/>
      <c r="BW17" s="137"/>
      <c r="BX17" s="233"/>
      <c r="BY17" s="113" t="str">
        <f>IF(BX25="","",VLOOKUP(BX25,#REF!,2,0))</f>
        <v/>
      </c>
      <c r="BZ17" s="114" t="str">
        <f>IF(OR(BX25="",BZ25=""),"","および"&amp;VLOOKUP(BY17&amp;BZ25,#REF!,2,0))&amp;IF(BZ18="","",","&amp;BZ18)</f>
        <v/>
      </c>
      <c r="CA17" s="113" t="str">
        <f>IF(BX25="","",VLOOKUP(BX25,#REF!,2,0)&amp;VLOOKUP(BX25,#REF!,2,0)&amp;IF(OR(BX25=5,BX25=10,BX25=16,BX25=17,BX25=18,BX25=19),"(分類"&amp;CB25&amp;")"&amp;"-"&amp;BZ25,IF(OR(BX25=1,BX25=6,BX25=11),"(●●)"&amp;"-"&amp;BZ25,"-"&amp;BZ25)))</f>
        <v/>
      </c>
      <c r="CB17" s="113" t="str">
        <f>IF(CA18="",CA17,CA17&amp;","&amp;CB18)</f>
        <v/>
      </c>
      <c r="CC17" s="234" t="str">
        <f>IF(BX25="","",CHAR(10)&amp;"【関連損傷】"&amp;CHAR(10)&amp;CB17)</f>
        <v/>
      </c>
    </row>
    <row r="18" spans="2:81" s="1" customFormat="1" ht="20.25" customHeight="1" x14ac:dyDescent="0.2">
      <c r="B18" s="162"/>
      <c r="C18" s="163"/>
      <c r="D18" s="225" t="s">
        <v>1</v>
      </c>
      <c r="E18" s="136"/>
      <c r="F18" s="136"/>
      <c r="G18" s="136"/>
      <c r="H18" s="137"/>
      <c r="I18" s="190"/>
      <c r="J18" s="136"/>
      <c r="K18" s="136"/>
      <c r="L18" s="136"/>
      <c r="M18" s="137"/>
      <c r="N18" s="154" t="s">
        <v>0</v>
      </c>
      <c r="O18" s="136"/>
      <c r="P18" s="136"/>
      <c r="Q18" s="137"/>
      <c r="R18" s="190"/>
      <c r="S18" s="136"/>
      <c r="T18" s="136"/>
      <c r="U18" s="136"/>
      <c r="V18" s="136"/>
      <c r="W18" s="137"/>
      <c r="X18" s="162"/>
      <c r="Y18" s="115" t="str">
        <f>IF(X26="","",VLOOKUP(X26,#REF!,2,0))</f>
        <v/>
      </c>
      <c r="Z18" s="116" t="str">
        <f>IF(OR(X26="",Z26=""),"","および"&amp;VLOOKUP(Y18&amp;Z26,#REF!,2,0))&amp;IF(Z19="","",","&amp;Z19)</f>
        <v/>
      </c>
      <c r="AA18" s="115" t="str">
        <f>IF(X26="","",VLOOKUP(X26,#REF!,2,0)&amp;VLOOKUP(X26,#REF!,2,0)&amp;IF(OR(X26=5,X26=10,X26=16,X26=17,X26=18,X26=19),"(分類"&amp;AB26&amp;")"&amp;"-"&amp;Z26,IF(OR(X26=1,X26=6,X26=11),"(●●)"&amp;"-"&amp;Z26,"-"&amp;Z26)))</f>
        <v/>
      </c>
      <c r="AB18" s="115" t="str">
        <f>IF(AA19="",AA18,AA18&amp;","&amp;AB19)</f>
        <v/>
      </c>
      <c r="AC18" s="163"/>
      <c r="AD18" s="236" t="s">
        <v>1</v>
      </c>
      <c r="AE18" s="136"/>
      <c r="AF18" s="136"/>
      <c r="AG18" s="136"/>
      <c r="AH18" s="137"/>
      <c r="AI18" s="190"/>
      <c r="AJ18" s="136"/>
      <c r="AK18" s="136"/>
      <c r="AL18" s="136"/>
      <c r="AM18" s="137"/>
      <c r="AN18" s="223" t="s">
        <v>0</v>
      </c>
      <c r="AO18" s="136"/>
      <c r="AP18" s="136"/>
      <c r="AQ18" s="137"/>
      <c r="AR18" s="190"/>
      <c r="AS18" s="136"/>
      <c r="AT18" s="136"/>
      <c r="AU18" s="136"/>
      <c r="AV18" s="136"/>
      <c r="AW18" s="137"/>
      <c r="AX18" s="162"/>
      <c r="AY18" s="115" t="str">
        <f>IF(AX26="","",VLOOKUP(AX26,#REF!,2,0))</f>
        <v/>
      </c>
      <c r="AZ18" s="116" t="str">
        <f>IF(OR(AX26="",AZ26=""),"","および"&amp;VLOOKUP(AY18&amp;AZ26,#REF!,2,0))&amp;IF(AZ19="","",","&amp;AZ19)</f>
        <v/>
      </c>
      <c r="BA18" s="115" t="str">
        <f>IF(AX26="","",VLOOKUP(AX26,#REF!,2,0)&amp;VLOOKUP(AX26,#REF!,2,0)&amp;IF(OR(AX26=5,AX26=10,AX26=16,AX26=17,AX26=18,AX26=19),"(分類"&amp;BB26&amp;")"&amp;"-"&amp;AZ26,IF(OR(AX26=1,AX26=6,AX26=11),"(●●)"&amp;"-"&amp;AZ26,"-"&amp;AZ26)))</f>
        <v/>
      </c>
      <c r="BB18" s="115" t="str">
        <f>IF(BA19="",BA18,BA18&amp;","&amp;BB19)</f>
        <v/>
      </c>
      <c r="BC18" s="163"/>
      <c r="BD18" s="225" t="s">
        <v>1</v>
      </c>
      <c r="BE18" s="136"/>
      <c r="BF18" s="136"/>
      <c r="BG18" s="136"/>
      <c r="BH18" s="137"/>
      <c r="BI18" s="190"/>
      <c r="BJ18" s="136"/>
      <c r="BK18" s="136"/>
      <c r="BL18" s="136"/>
      <c r="BM18" s="137"/>
      <c r="BN18" s="154" t="s">
        <v>0</v>
      </c>
      <c r="BO18" s="136"/>
      <c r="BP18" s="136"/>
      <c r="BQ18" s="137"/>
      <c r="BR18" s="190"/>
      <c r="BS18" s="136"/>
      <c r="BT18" s="136"/>
      <c r="BU18" s="136"/>
      <c r="BV18" s="136"/>
      <c r="BW18" s="137"/>
      <c r="BX18" s="162"/>
      <c r="BY18" s="115" t="str">
        <f>IF(BX26="","",VLOOKUP(BX26,#REF!,2,0))</f>
        <v/>
      </c>
      <c r="BZ18" s="116" t="str">
        <f>IF(OR(BX26="",BZ26=""),"","および"&amp;VLOOKUP(BY18&amp;BZ26,#REF!,2,0))&amp;IF(BZ19="","",","&amp;BZ19)</f>
        <v/>
      </c>
      <c r="CA18" s="115" t="str">
        <f>IF(BX26="","",VLOOKUP(BX26,#REF!,2,0)&amp;VLOOKUP(BX26,#REF!,2,0)&amp;IF(OR(BX26=5,BX26=10,BX26=16,BX26=17,BX26=18,BX26=19),"(分類"&amp;CB26&amp;")"&amp;"-"&amp;BZ26,IF(OR(BX26=1,BX26=6,BX26=11),"(●●)"&amp;"-"&amp;BZ26,"-"&amp;BZ26)))</f>
        <v/>
      </c>
      <c r="CB18" s="115" t="str">
        <f>IF(CA19="",CA18,CA18&amp;","&amp;CB19)</f>
        <v/>
      </c>
      <c r="CC18" s="163"/>
    </row>
    <row r="19" spans="2:81" s="1" customFormat="1" ht="6" customHeight="1" x14ac:dyDescent="0.15">
      <c r="B19" s="162"/>
      <c r="C19" s="163"/>
      <c r="D19" s="47" t="str">
        <f>IF(H16="","",IF(ISNUMBER(H16),"","前回点検："&amp;YEAR(EDATE(#REF!,-3))&amp;"年度"))</f>
        <v/>
      </c>
      <c r="E19" s="48"/>
      <c r="F19" s="48"/>
      <c r="G19" s="48"/>
      <c r="H19" s="48"/>
      <c r="I19" s="48"/>
      <c r="J19" s="48"/>
      <c r="K19" s="48"/>
      <c r="L19" s="48"/>
      <c r="M19" s="48"/>
      <c r="N19" s="48"/>
      <c r="O19" s="48"/>
      <c r="P19" s="48"/>
      <c r="Q19" s="48"/>
      <c r="R19" s="48"/>
      <c r="S19" s="49"/>
      <c r="T19" s="225" t="s">
        <v>82</v>
      </c>
      <c r="U19" s="129"/>
      <c r="V19" s="129"/>
      <c r="W19" s="130"/>
      <c r="X19" s="162"/>
      <c r="Y19" s="221" t="str">
        <f>IF(X27="","",VLOOKUP(X27,#REF!,2,0))</f>
        <v/>
      </c>
      <c r="Z19" s="221" t="str">
        <f>IF(OR(X27="",Z27=""),"","および"&amp;VLOOKUP(Y19&amp;Z27,#REF!,2,0))&amp;IF(Z22="","",","&amp;Z22)</f>
        <v/>
      </c>
      <c r="AA19" s="221" t="str">
        <f>IF(X27="","",VLOOKUP(X27,#REF!,2,0)&amp;VLOOKUP(X27,#REF!,2,0)&amp;IF(OR(X27=5,X27=10,X27=16,X27=17,X27=18,X27=20),"(分類"&amp;AB27&amp;")"&amp;"-"&amp;Z27,IF(OR(X27=1,X27=6,X27=11),"(●●)"&amp;"-"&amp;Z27,"-"&amp;Z27)))</f>
        <v/>
      </c>
      <c r="AB19" s="221" t="str">
        <f>IF(AA22="",AA19,AA19&amp;","&amp;AB22)</f>
        <v/>
      </c>
      <c r="AC19" s="163"/>
      <c r="AD19" s="47" t="str">
        <f>IF(AH16="","",IF(ISNUMBER(AH16),"","前回点検："&amp;YEAR(EDATE(#REF!,-3))&amp;"年度"))</f>
        <v/>
      </c>
      <c r="AE19" s="48"/>
      <c r="AF19" s="48"/>
      <c r="AG19" s="48"/>
      <c r="AH19" s="48"/>
      <c r="AI19" s="48"/>
      <c r="AJ19" s="48"/>
      <c r="AK19" s="48"/>
      <c r="AL19" s="48"/>
      <c r="AM19" s="48"/>
      <c r="AN19" s="48"/>
      <c r="AO19" s="48"/>
      <c r="AP19" s="48"/>
      <c r="AQ19" s="48"/>
      <c r="AR19" s="48"/>
      <c r="AS19" s="49"/>
      <c r="AT19" s="225" t="s">
        <v>82</v>
      </c>
      <c r="AU19" s="129"/>
      <c r="AV19" s="129"/>
      <c r="AW19" s="130"/>
      <c r="AX19" s="162"/>
      <c r="AY19" s="221" t="str">
        <f>IF(AX27="","",VLOOKUP(AX27,#REF!,2,0))</f>
        <v/>
      </c>
      <c r="AZ19" s="221" t="str">
        <f>IF(OR(AX27="",AZ27=""),"","および"&amp;VLOOKUP(AY19&amp;AZ27,#REF!,2,0))&amp;IF(AZ22="","",","&amp;AZ22)</f>
        <v/>
      </c>
      <c r="BA19" s="221" t="str">
        <f>IF(AX27="","",VLOOKUP(AX27,#REF!,2,0)&amp;VLOOKUP(AX27,#REF!,2,0)&amp;IF(OR(AX27=5,AX27=10,AX27=16,AX27=17,AX27=18,AX27=20),"(分類"&amp;BB27&amp;")"&amp;"-"&amp;AZ27,IF(OR(AX27=1,AX27=6,AX27=11),"(●●)"&amp;"-"&amp;AZ27,"-"&amp;AZ27)))</f>
        <v/>
      </c>
      <c r="BB19" s="221" t="str">
        <f>IF(BA22="",BA19,BA19&amp;","&amp;BB22)</f>
        <v/>
      </c>
      <c r="BC19" s="163"/>
      <c r="BD19" s="47" t="str">
        <f>IF(BH16="","",IF(ISNUMBER(BH16),"","前回点検："&amp;YEAR(EDATE(#REF!,-3))&amp;"年度"))</f>
        <v/>
      </c>
      <c r="BE19" s="48"/>
      <c r="BF19" s="48"/>
      <c r="BG19" s="48"/>
      <c r="BH19" s="48"/>
      <c r="BI19" s="48"/>
      <c r="BJ19" s="48"/>
      <c r="BK19" s="48"/>
      <c r="BL19" s="48"/>
      <c r="BM19" s="48"/>
      <c r="BN19" s="48"/>
      <c r="BO19" s="48"/>
      <c r="BP19" s="48"/>
      <c r="BQ19" s="48"/>
      <c r="BR19" s="48"/>
      <c r="BS19" s="49"/>
      <c r="BT19" s="225" t="s">
        <v>82</v>
      </c>
      <c r="BU19" s="129"/>
      <c r="BV19" s="129"/>
      <c r="BW19" s="130"/>
      <c r="BX19" s="162"/>
      <c r="BY19" s="221" t="str">
        <f>IF(BX27="","",VLOOKUP(BX27,#REF!,2,0))</f>
        <v/>
      </c>
      <c r="BZ19" s="221" t="str">
        <f>IF(OR(BX27="",BZ27=""),"","および"&amp;VLOOKUP(BY19&amp;BZ27,#REF!,2,0))&amp;IF(BZ22="","",","&amp;BZ22)</f>
        <v/>
      </c>
      <c r="CA19" s="221" t="str">
        <f>IF(BX27="","",VLOOKUP(BX27,#REF!,2,0)&amp;VLOOKUP(BX27,#REF!,2,0)&amp;IF(OR(BX27=5,BX27=10,BX27=16,BX27=17,BX27=18,BX27=20),"(分類"&amp;CB27&amp;")"&amp;"-"&amp;BZ27,IF(OR(BX27=1,BX27=6,BX27=11),"(●●)"&amp;"-"&amp;BZ27,"-"&amp;BZ27)))</f>
        <v/>
      </c>
      <c r="CB19" s="221" t="str">
        <f>IF(CA22="",CA19,CA19&amp;","&amp;CB22)</f>
        <v/>
      </c>
      <c r="CC19" s="163"/>
    </row>
    <row r="20" spans="2:81" s="1" customFormat="1" ht="8.1" customHeight="1" x14ac:dyDescent="0.15">
      <c r="B20" s="162"/>
      <c r="C20" s="163"/>
      <c r="D20" s="50"/>
      <c r="E20" s="229" t="s">
        <v>35</v>
      </c>
      <c r="F20" s="121"/>
      <c r="G20" s="121"/>
      <c r="H20" s="121"/>
      <c r="I20" s="121"/>
      <c r="J20" s="121"/>
      <c r="K20" s="121"/>
      <c r="L20" s="121"/>
      <c r="M20" s="121"/>
      <c r="N20" s="121"/>
      <c r="O20" s="121"/>
      <c r="P20" s="121"/>
      <c r="Q20" s="121"/>
      <c r="R20" s="121"/>
      <c r="S20" s="51"/>
      <c r="T20" s="162"/>
      <c r="U20" s="156"/>
      <c r="V20" s="156"/>
      <c r="W20" s="163"/>
      <c r="X20" s="162"/>
      <c r="Y20" s="156"/>
      <c r="Z20" s="156"/>
      <c r="AA20" s="156"/>
      <c r="AB20" s="156"/>
      <c r="AC20" s="163"/>
      <c r="AD20" s="50"/>
      <c r="AE20" s="229" t="s">
        <v>35</v>
      </c>
      <c r="AF20" s="121"/>
      <c r="AG20" s="121"/>
      <c r="AH20" s="121"/>
      <c r="AI20" s="121"/>
      <c r="AJ20" s="121"/>
      <c r="AK20" s="121"/>
      <c r="AL20" s="121"/>
      <c r="AM20" s="121"/>
      <c r="AN20" s="121"/>
      <c r="AO20" s="121"/>
      <c r="AP20" s="121"/>
      <c r="AQ20" s="121"/>
      <c r="AR20" s="121"/>
      <c r="AS20" s="51"/>
      <c r="AT20" s="162"/>
      <c r="AU20" s="156"/>
      <c r="AV20" s="156"/>
      <c r="AW20" s="163"/>
      <c r="AX20" s="162"/>
      <c r="AY20" s="156"/>
      <c r="AZ20" s="156"/>
      <c r="BA20" s="156"/>
      <c r="BB20" s="156"/>
      <c r="BC20" s="163"/>
      <c r="BD20" s="50"/>
      <c r="BE20" s="229" t="s">
        <v>35</v>
      </c>
      <c r="BF20" s="121"/>
      <c r="BG20" s="121"/>
      <c r="BH20" s="121"/>
      <c r="BI20" s="121"/>
      <c r="BJ20" s="121"/>
      <c r="BK20" s="121"/>
      <c r="BL20" s="121"/>
      <c r="BM20" s="121"/>
      <c r="BN20" s="121"/>
      <c r="BO20" s="121"/>
      <c r="BP20" s="121"/>
      <c r="BQ20" s="121"/>
      <c r="BR20" s="121"/>
      <c r="BS20" s="51"/>
      <c r="BT20" s="162"/>
      <c r="BU20" s="156"/>
      <c r="BV20" s="156"/>
      <c r="BW20" s="163"/>
      <c r="BX20" s="162"/>
      <c r="BY20" s="156"/>
      <c r="BZ20" s="156"/>
      <c r="CA20" s="156"/>
      <c r="CB20" s="156"/>
      <c r="CC20" s="163"/>
    </row>
    <row r="21" spans="2:81" s="1" customFormat="1" ht="6.15" customHeight="1" x14ac:dyDescent="0.15">
      <c r="B21" s="162"/>
      <c r="C21" s="163"/>
      <c r="D21" s="50"/>
      <c r="E21" s="156"/>
      <c r="F21" s="121"/>
      <c r="G21" s="121"/>
      <c r="H21" s="121"/>
      <c r="I21" s="121"/>
      <c r="J21" s="121"/>
      <c r="K21" s="121"/>
      <c r="L21" s="121"/>
      <c r="M21" s="121"/>
      <c r="N21" s="121"/>
      <c r="O21" s="121"/>
      <c r="P21" s="121"/>
      <c r="Q21" s="121"/>
      <c r="R21" s="121"/>
      <c r="S21" s="51"/>
      <c r="T21" s="131"/>
      <c r="U21" s="132"/>
      <c r="V21" s="132"/>
      <c r="W21" s="133"/>
      <c r="X21" s="162"/>
      <c r="Y21" s="156"/>
      <c r="Z21" s="156"/>
      <c r="AA21" s="156"/>
      <c r="AB21" s="156"/>
      <c r="AC21" s="163"/>
      <c r="AD21" s="50"/>
      <c r="AE21" s="156"/>
      <c r="AF21" s="121"/>
      <c r="AG21" s="121"/>
      <c r="AH21" s="121"/>
      <c r="AI21" s="121"/>
      <c r="AJ21" s="121"/>
      <c r="AK21" s="121"/>
      <c r="AL21" s="121"/>
      <c r="AM21" s="121"/>
      <c r="AN21" s="121"/>
      <c r="AO21" s="121"/>
      <c r="AP21" s="121"/>
      <c r="AQ21" s="121"/>
      <c r="AR21" s="121"/>
      <c r="AS21" s="51"/>
      <c r="AT21" s="131"/>
      <c r="AU21" s="132"/>
      <c r="AV21" s="132"/>
      <c r="AW21" s="133"/>
      <c r="AX21" s="162"/>
      <c r="AY21" s="156"/>
      <c r="AZ21" s="156"/>
      <c r="BA21" s="156"/>
      <c r="BB21" s="156"/>
      <c r="BC21" s="163"/>
      <c r="BD21" s="50"/>
      <c r="BE21" s="156"/>
      <c r="BF21" s="121"/>
      <c r="BG21" s="121"/>
      <c r="BH21" s="121"/>
      <c r="BI21" s="121"/>
      <c r="BJ21" s="121"/>
      <c r="BK21" s="121"/>
      <c r="BL21" s="121"/>
      <c r="BM21" s="121"/>
      <c r="BN21" s="121"/>
      <c r="BO21" s="121"/>
      <c r="BP21" s="121"/>
      <c r="BQ21" s="121"/>
      <c r="BR21" s="121"/>
      <c r="BS21" s="51"/>
      <c r="BT21" s="131"/>
      <c r="BU21" s="132"/>
      <c r="BV21" s="132"/>
      <c r="BW21" s="133"/>
      <c r="BX21" s="162"/>
      <c r="BY21" s="156"/>
      <c r="BZ21" s="156"/>
      <c r="CA21" s="156"/>
      <c r="CB21" s="156"/>
      <c r="CC21" s="163"/>
    </row>
    <row r="22" spans="2:81" s="1" customFormat="1" ht="20.25" customHeight="1" x14ac:dyDescent="0.2">
      <c r="B22" s="162"/>
      <c r="C22" s="163"/>
      <c r="D22" s="50"/>
      <c r="E22" s="156"/>
      <c r="F22" s="121"/>
      <c r="G22" s="121"/>
      <c r="H22" s="121"/>
      <c r="I22" s="121"/>
      <c r="J22" s="121"/>
      <c r="K22" s="121"/>
      <c r="L22" s="121"/>
      <c r="M22" s="121"/>
      <c r="N22" s="121"/>
      <c r="O22" s="121"/>
      <c r="P22" s="121"/>
      <c r="Q22" s="121"/>
      <c r="R22" s="121"/>
      <c r="S22" s="51"/>
      <c r="T22" s="231" t="str">
        <f ca="1">IF(INDIRECT(ADDRESS(ROW()-6,COLUMN()-11))="","","－")</f>
        <v>－</v>
      </c>
      <c r="U22" s="136"/>
      <c r="V22" s="136"/>
      <c r="W22" s="137"/>
      <c r="X22" s="131"/>
      <c r="Y22" s="117" t="str">
        <f>IF(X28="","",VLOOKUP(X28,#REF!,2,0))</f>
        <v/>
      </c>
      <c r="Z22" s="118" t="str">
        <f>IF(OR(X28="",Z28=""),"","および"&amp;VLOOKUP(Y22&amp;Z28,#REF!,2,0))</f>
        <v/>
      </c>
      <c r="AA22" s="117" t="str">
        <f>IF(X28="","",VLOOKUP(X28,#REF!,2,0)&amp;VLOOKUP(X28,#REF!,2,0)&amp;IF(OR(X28=5,X28=10,X28=16,X28=17,X28=18,X28=21),"(分類"&amp;AB28&amp;")"&amp;"-"&amp;Z28,IF(OR(X28=1,X28=6,X28=11),"(●●)"&amp;"-"&amp;Z28,"-"&amp;Z28)))</f>
        <v/>
      </c>
      <c r="AB22" s="117" t="str">
        <f>AA22</f>
        <v/>
      </c>
      <c r="AC22" s="133"/>
      <c r="AD22" s="50"/>
      <c r="AE22" s="156"/>
      <c r="AF22" s="121"/>
      <c r="AG22" s="121"/>
      <c r="AH22" s="121"/>
      <c r="AI22" s="121"/>
      <c r="AJ22" s="121"/>
      <c r="AK22" s="121"/>
      <c r="AL22" s="121"/>
      <c r="AM22" s="121"/>
      <c r="AN22" s="121"/>
      <c r="AO22" s="121"/>
      <c r="AP22" s="121"/>
      <c r="AQ22" s="121"/>
      <c r="AR22" s="121"/>
      <c r="AS22" s="51"/>
      <c r="AT22" s="231" t="str">
        <f ca="1">IF(INDIRECT(ADDRESS(ROW()-6,COLUMN()-11))="","","－")</f>
        <v>－</v>
      </c>
      <c r="AU22" s="136"/>
      <c r="AV22" s="136"/>
      <c r="AW22" s="137"/>
      <c r="AX22" s="131"/>
      <c r="AY22" s="117" t="str">
        <f>IF(AX28="","",VLOOKUP(AX28,#REF!,2,0))</f>
        <v/>
      </c>
      <c r="AZ22" s="118" t="str">
        <f>IF(OR(AX28="",AZ28=""),"","および"&amp;VLOOKUP(AY22&amp;AZ28,#REF!,2,0))</f>
        <v/>
      </c>
      <c r="BA22" s="117" t="str">
        <f>IF(AX28="","",VLOOKUP(AX28,#REF!,2,0)&amp;VLOOKUP(AX28,#REF!,2,0)&amp;IF(OR(AX28=5,AX28=10,AX28=16,AX28=17,AX28=18,AX28=21),"(分類"&amp;BB28&amp;")"&amp;"-"&amp;AZ28,IF(OR(AX28=1,AX28=6,AX28=11),"(●●)"&amp;"-"&amp;AZ28,"-"&amp;AZ28)))</f>
        <v/>
      </c>
      <c r="BB22" s="117" t="str">
        <f>BA22</f>
        <v/>
      </c>
      <c r="BC22" s="133"/>
      <c r="BD22" s="50"/>
      <c r="BE22" s="156"/>
      <c r="BF22" s="121"/>
      <c r="BG22" s="121"/>
      <c r="BH22" s="121"/>
      <c r="BI22" s="121"/>
      <c r="BJ22" s="121"/>
      <c r="BK22" s="121"/>
      <c r="BL22" s="121"/>
      <c r="BM22" s="121"/>
      <c r="BN22" s="121"/>
      <c r="BO22" s="121"/>
      <c r="BP22" s="121"/>
      <c r="BQ22" s="121"/>
      <c r="BR22" s="121"/>
      <c r="BS22" s="51"/>
      <c r="BT22" s="231" t="str">
        <f ca="1">IF(INDIRECT(ADDRESS(ROW()-6,COLUMN()-11))="","","－")</f>
        <v>－</v>
      </c>
      <c r="BU22" s="136"/>
      <c r="BV22" s="136"/>
      <c r="BW22" s="137"/>
      <c r="BX22" s="131"/>
      <c r="BY22" s="117" t="str">
        <f>IF(BX28="","",VLOOKUP(BX28,#REF!,2,0))</f>
        <v/>
      </c>
      <c r="BZ22" s="118" t="str">
        <f>IF(OR(BX28="",BZ28=""),"","および"&amp;VLOOKUP(BY22&amp;BZ28,#REF!,2,0))</f>
        <v/>
      </c>
      <c r="CA22" s="117" t="str">
        <f>IF(BX28="","",VLOOKUP(BX28,#REF!,2,0)&amp;VLOOKUP(BX28,#REF!,2,0)&amp;IF(OR(BX28=5,BX28=10,BX28=16,BX28=17,BX28=18,BX28=21),"(分類"&amp;CB28&amp;")"&amp;"-"&amp;BZ28,IF(OR(BX28=1,BX28=6,BX28=11),"(●●)"&amp;"-"&amp;BZ28,"-"&amp;BZ28)))</f>
        <v/>
      </c>
      <c r="CB22" s="117" t="str">
        <f>CA22</f>
        <v/>
      </c>
      <c r="CC22" s="133"/>
    </row>
    <row r="23" spans="2:81" s="1" customFormat="1" ht="20.25" customHeight="1" x14ac:dyDescent="0.2">
      <c r="B23" s="162"/>
      <c r="C23" s="163"/>
      <c r="D23" s="50"/>
      <c r="E23" s="156"/>
      <c r="F23" s="121"/>
      <c r="G23" s="121"/>
      <c r="H23" s="121"/>
      <c r="I23" s="121"/>
      <c r="J23" s="121"/>
      <c r="K23" s="121"/>
      <c r="L23" s="121"/>
      <c r="M23" s="121"/>
      <c r="N23" s="121"/>
      <c r="O23" s="121"/>
      <c r="P23" s="121"/>
      <c r="Q23" s="121"/>
      <c r="R23" s="121"/>
      <c r="S23" s="51"/>
      <c r="T23" s="224" t="s">
        <v>83</v>
      </c>
      <c r="U23" s="136"/>
      <c r="V23" s="136"/>
      <c r="W23" s="137"/>
      <c r="X23" s="228" t="s">
        <v>84</v>
      </c>
      <c r="Y23" s="132"/>
      <c r="Z23" s="132"/>
      <c r="AA23" s="132"/>
      <c r="AB23" s="132"/>
      <c r="AC23" s="133"/>
      <c r="AD23" s="50"/>
      <c r="AE23" s="156"/>
      <c r="AF23" s="121"/>
      <c r="AG23" s="121"/>
      <c r="AH23" s="121"/>
      <c r="AI23" s="121"/>
      <c r="AJ23" s="121"/>
      <c r="AK23" s="121"/>
      <c r="AL23" s="121"/>
      <c r="AM23" s="121"/>
      <c r="AN23" s="121"/>
      <c r="AO23" s="121"/>
      <c r="AP23" s="121"/>
      <c r="AQ23" s="121"/>
      <c r="AR23" s="121"/>
      <c r="AS23" s="51"/>
      <c r="AT23" s="224" t="s">
        <v>83</v>
      </c>
      <c r="AU23" s="136"/>
      <c r="AV23" s="136"/>
      <c r="AW23" s="137"/>
      <c r="AX23" s="228" t="s">
        <v>84</v>
      </c>
      <c r="AY23" s="132"/>
      <c r="AZ23" s="132"/>
      <c r="BA23" s="132"/>
      <c r="BB23" s="132"/>
      <c r="BC23" s="133"/>
      <c r="BD23" s="50"/>
      <c r="BE23" s="156"/>
      <c r="BF23" s="121"/>
      <c r="BG23" s="121"/>
      <c r="BH23" s="121"/>
      <c r="BI23" s="121"/>
      <c r="BJ23" s="121"/>
      <c r="BK23" s="121"/>
      <c r="BL23" s="121"/>
      <c r="BM23" s="121"/>
      <c r="BN23" s="121"/>
      <c r="BO23" s="121"/>
      <c r="BP23" s="121"/>
      <c r="BQ23" s="121"/>
      <c r="BR23" s="121"/>
      <c r="BS23" s="51"/>
      <c r="BT23" s="224" t="s">
        <v>83</v>
      </c>
      <c r="BU23" s="136"/>
      <c r="BV23" s="136"/>
      <c r="BW23" s="137"/>
      <c r="BX23" s="228" t="s">
        <v>84</v>
      </c>
      <c r="BY23" s="132"/>
      <c r="BZ23" s="132"/>
      <c r="CA23" s="132"/>
      <c r="CB23" s="132"/>
      <c r="CC23" s="133"/>
    </row>
    <row r="24" spans="2:81" s="1" customFormat="1" ht="9.6" customHeight="1" x14ac:dyDescent="0.2">
      <c r="B24" s="162"/>
      <c r="C24" s="163"/>
      <c r="D24" s="50"/>
      <c r="E24" s="121"/>
      <c r="F24" s="121"/>
      <c r="G24" s="121"/>
      <c r="H24" s="121"/>
      <c r="I24" s="121"/>
      <c r="J24" s="122"/>
      <c r="K24" s="122"/>
      <c r="L24" s="122"/>
      <c r="M24" s="122"/>
      <c r="N24" s="121"/>
      <c r="O24" s="121"/>
      <c r="P24" s="121"/>
      <c r="Q24" s="121"/>
      <c r="R24" s="121"/>
      <c r="S24" s="51"/>
      <c r="T24" s="232" t="str">
        <f>IFERROR(IF(I17&amp;I18&amp;R18="","",IF(OR(I17="",I18="",R18=""),"入力ミス",IF(R18&lt;&gt;"a",I17&amp;"に"&amp;VLOOKUP(I18&amp;R18,#REF!,2,0)&amp;Z17&amp;"が見られる。",IF(R18="a",I17&amp;"に前回点検で確認された"&amp;VLOOKUP(I18&amp;R18,#REF!,2,0)&amp;Z17&amp;"は補修されている。")))&amp;AC17),"損傷程度を確認してください")</f>
        <v/>
      </c>
      <c r="U24" s="129"/>
      <c r="V24" s="129"/>
      <c r="W24" s="130"/>
      <c r="X24" s="134" t="s">
        <v>6</v>
      </c>
      <c r="Y24" s="137"/>
      <c r="Z24" s="134" t="s">
        <v>7</v>
      </c>
      <c r="AA24" s="137"/>
      <c r="AB24" s="134" t="s">
        <v>85</v>
      </c>
      <c r="AC24" s="137"/>
      <c r="AD24" s="50"/>
      <c r="AE24" s="121"/>
      <c r="AF24" s="121"/>
      <c r="AG24" s="121"/>
      <c r="AH24" s="121"/>
      <c r="AI24" s="121"/>
      <c r="AJ24" s="122"/>
      <c r="AK24" s="122"/>
      <c r="AL24" s="122"/>
      <c r="AM24" s="122"/>
      <c r="AN24" s="121"/>
      <c r="AO24" s="121"/>
      <c r="AP24" s="121"/>
      <c r="AQ24" s="121"/>
      <c r="AR24" s="121"/>
      <c r="AS24" s="51"/>
      <c r="AT24" s="232" t="str">
        <f>IFERROR(IF(AI17&amp;AI18&amp;AR18="","",IF(OR(AI17="",AI18="",AR18=""),"入力ミス",IF(AR18&lt;&gt;"a",AI17&amp;"に"&amp;VLOOKUP(AI18&amp;AR18,#REF!,2,0)&amp;AZ17&amp;"が見られる。",IF(AR18="a",AI17&amp;"に前回点検で確認された"&amp;VLOOKUP(AI18&amp;AR18,#REF!,2,0)&amp;AZ17&amp;"は補修されている。")))&amp;BC17),"損傷程度を確認してください")</f>
        <v/>
      </c>
      <c r="AU24" s="129"/>
      <c r="AV24" s="129"/>
      <c r="AW24" s="130"/>
      <c r="AX24" s="134" t="s">
        <v>6</v>
      </c>
      <c r="AY24" s="137"/>
      <c r="AZ24" s="134" t="s">
        <v>7</v>
      </c>
      <c r="BA24" s="137"/>
      <c r="BB24" s="134" t="s">
        <v>85</v>
      </c>
      <c r="BC24" s="137"/>
      <c r="BD24" s="50"/>
      <c r="BE24" s="121"/>
      <c r="BF24" s="121"/>
      <c r="BG24" s="121"/>
      <c r="BH24" s="121"/>
      <c r="BI24" s="121"/>
      <c r="BJ24" s="122"/>
      <c r="BK24" s="122"/>
      <c r="BL24" s="122"/>
      <c r="BM24" s="122"/>
      <c r="BN24" s="121"/>
      <c r="BO24" s="121"/>
      <c r="BP24" s="121"/>
      <c r="BQ24" s="121"/>
      <c r="BR24" s="121"/>
      <c r="BS24" s="51"/>
      <c r="BT24" s="232" t="str">
        <f>IFERROR(IF(BI17&amp;BI18&amp;BR18="","",IF(OR(BI17="",BI18="",BR18=""),"入力ミス",IF(BR18&lt;&gt;"a",BI17&amp;"に"&amp;VLOOKUP(BI18&amp;BR18,#REF!,2,0)&amp;BZ17&amp;"が見られる。",IF(BR18="a",BI17&amp;"に前回点検で確認された"&amp;VLOOKUP(BI18&amp;BR18,#REF!,2,0)&amp;BZ17&amp;"は補修されている。")))&amp;CC17),"損傷程度を確認してください")</f>
        <v/>
      </c>
      <c r="BU24" s="129"/>
      <c r="BV24" s="129"/>
      <c r="BW24" s="130"/>
      <c r="BX24" s="134" t="s">
        <v>6</v>
      </c>
      <c r="BY24" s="137"/>
      <c r="BZ24" s="134" t="s">
        <v>7</v>
      </c>
      <c r="CA24" s="137"/>
      <c r="CB24" s="134" t="s">
        <v>85</v>
      </c>
      <c r="CC24" s="137"/>
    </row>
    <row r="25" spans="2:81" s="1" customFormat="1" ht="21" customHeight="1" x14ac:dyDescent="0.2">
      <c r="B25" s="162"/>
      <c r="C25" s="163"/>
      <c r="D25" s="50"/>
      <c r="E25" s="121"/>
      <c r="F25" s="121"/>
      <c r="G25" s="121"/>
      <c r="H25" s="121"/>
      <c r="I25" s="121"/>
      <c r="J25" s="226" t="str">
        <f ca="1">IF(I16="","余白","")</f>
        <v/>
      </c>
      <c r="K25" s="156"/>
      <c r="L25" s="156"/>
      <c r="M25" s="156"/>
      <c r="N25" s="121"/>
      <c r="O25" s="121"/>
      <c r="P25" s="121"/>
      <c r="Q25" s="121"/>
      <c r="R25" s="121"/>
      <c r="S25" s="51"/>
      <c r="T25" s="162"/>
      <c r="U25" s="156"/>
      <c r="V25" s="156"/>
      <c r="W25" s="163"/>
      <c r="X25" s="154"/>
      <c r="Y25" s="137"/>
      <c r="Z25" s="154"/>
      <c r="AA25" s="137"/>
      <c r="AB25" s="222" t="s">
        <v>86</v>
      </c>
      <c r="AC25" s="137"/>
      <c r="AD25" s="50"/>
      <c r="AE25" s="121"/>
      <c r="AF25" s="121"/>
      <c r="AG25" s="121"/>
      <c r="AH25" s="121"/>
      <c r="AI25" s="121"/>
      <c r="AJ25" s="226" t="str">
        <f ca="1">IF(AI16="","余白","")</f>
        <v/>
      </c>
      <c r="AK25" s="156"/>
      <c r="AL25" s="156"/>
      <c r="AM25" s="156"/>
      <c r="AN25" s="121"/>
      <c r="AO25" s="121"/>
      <c r="AP25" s="121"/>
      <c r="AQ25" s="121"/>
      <c r="AR25" s="121"/>
      <c r="AS25" s="51"/>
      <c r="AT25" s="162"/>
      <c r="AU25" s="156"/>
      <c r="AV25" s="156"/>
      <c r="AW25" s="163"/>
      <c r="AX25" s="154"/>
      <c r="AY25" s="137"/>
      <c r="AZ25" s="154"/>
      <c r="BA25" s="137"/>
      <c r="BB25" s="222" t="s">
        <v>86</v>
      </c>
      <c r="BC25" s="137"/>
      <c r="BD25" s="50"/>
      <c r="BE25" s="121"/>
      <c r="BF25" s="121"/>
      <c r="BG25" s="121"/>
      <c r="BH25" s="121"/>
      <c r="BI25" s="121"/>
      <c r="BJ25" s="226" t="str">
        <f ca="1">IF(BI16="","余白","")</f>
        <v/>
      </c>
      <c r="BK25" s="156"/>
      <c r="BL25" s="156"/>
      <c r="BM25" s="156"/>
      <c r="BN25" s="121"/>
      <c r="BO25" s="121"/>
      <c r="BP25" s="121"/>
      <c r="BQ25" s="121"/>
      <c r="BR25" s="121"/>
      <c r="BS25" s="51"/>
      <c r="BT25" s="162"/>
      <c r="BU25" s="156"/>
      <c r="BV25" s="156"/>
      <c r="BW25" s="163"/>
      <c r="BX25" s="154"/>
      <c r="BY25" s="137"/>
      <c r="BZ25" s="154"/>
      <c r="CA25" s="137"/>
      <c r="CB25" s="222" t="s">
        <v>86</v>
      </c>
      <c r="CC25" s="137"/>
    </row>
    <row r="26" spans="2:81" s="1" customFormat="1" ht="21" customHeight="1" x14ac:dyDescent="0.2">
      <c r="B26" s="162"/>
      <c r="C26" s="163"/>
      <c r="D26" s="50"/>
      <c r="E26" s="121"/>
      <c r="F26" s="121"/>
      <c r="G26" s="121"/>
      <c r="H26" s="121"/>
      <c r="I26" s="121"/>
      <c r="J26" s="156"/>
      <c r="K26" s="156"/>
      <c r="L26" s="156"/>
      <c r="M26" s="156"/>
      <c r="N26" s="121"/>
      <c r="O26" s="121"/>
      <c r="P26" s="121"/>
      <c r="Q26" s="121"/>
      <c r="R26" s="121"/>
      <c r="S26" s="51"/>
      <c r="T26" s="162"/>
      <c r="U26" s="156"/>
      <c r="V26" s="156"/>
      <c r="W26" s="163"/>
      <c r="X26" s="154"/>
      <c r="Y26" s="137"/>
      <c r="Z26" s="154"/>
      <c r="AA26" s="137"/>
      <c r="AB26" s="222" t="s">
        <v>86</v>
      </c>
      <c r="AC26" s="137"/>
      <c r="AD26" s="50"/>
      <c r="AE26" s="121"/>
      <c r="AF26" s="121"/>
      <c r="AG26" s="121"/>
      <c r="AH26" s="121"/>
      <c r="AI26" s="121"/>
      <c r="AJ26" s="156"/>
      <c r="AK26" s="156"/>
      <c r="AL26" s="156"/>
      <c r="AM26" s="156"/>
      <c r="AN26" s="121"/>
      <c r="AO26" s="121"/>
      <c r="AP26" s="121"/>
      <c r="AQ26" s="121"/>
      <c r="AR26" s="121"/>
      <c r="AS26" s="51"/>
      <c r="AT26" s="162"/>
      <c r="AU26" s="156"/>
      <c r="AV26" s="156"/>
      <c r="AW26" s="163"/>
      <c r="AX26" s="154"/>
      <c r="AY26" s="137"/>
      <c r="AZ26" s="154"/>
      <c r="BA26" s="137"/>
      <c r="BB26" s="222" t="s">
        <v>86</v>
      </c>
      <c r="BC26" s="137"/>
      <c r="BD26" s="50"/>
      <c r="BE26" s="121"/>
      <c r="BF26" s="121"/>
      <c r="BG26" s="121"/>
      <c r="BH26" s="121"/>
      <c r="BI26" s="121"/>
      <c r="BJ26" s="156"/>
      <c r="BK26" s="156"/>
      <c r="BL26" s="156"/>
      <c r="BM26" s="156"/>
      <c r="BN26" s="121"/>
      <c r="BO26" s="121"/>
      <c r="BP26" s="121"/>
      <c r="BQ26" s="121"/>
      <c r="BR26" s="121"/>
      <c r="BS26" s="51"/>
      <c r="BT26" s="162"/>
      <c r="BU26" s="156"/>
      <c r="BV26" s="156"/>
      <c r="BW26" s="163"/>
      <c r="BX26" s="154"/>
      <c r="BY26" s="137"/>
      <c r="BZ26" s="154"/>
      <c r="CA26" s="137"/>
      <c r="CB26" s="222" t="s">
        <v>86</v>
      </c>
      <c r="CC26" s="137"/>
    </row>
    <row r="27" spans="2:81" s="1" customFormat="1" ht="21" customHeight="1" x14ac:dyDescent="0.2">
      <c r="B27" s="162"/>
      <c r="C27" s="163"/>
      <c r="D27" s="50"/>
      <c r="E27" s="121"/>
      <c r="F27" s="121"/>
      <c r="G27" s="121"/>
      <c r="H27" s="121"/>
      <c r="I27" s="121"/>
      <c r="J27" s="226"/>
      <c r="K27" s="156"/>
      <c r="L27" s="156"/>
      <c r="M27" s="156"/>
      <c r="N27" s="121"/>
      <c r="O27" s="121"/>
      <c r="P27" s="121"/>
      <c r="Q27" s="121"/>
      <c r="R27" s="121"/>
      <c r="S27" s="51"/>
      <c r="T27" s="162"/>
      <c r="U27" s="156"/>
      <c r="V27" s="156"/>
      <c r="W27" s="163"/>
      <c r="X27" s="154"/>
      <c r="Y27" s="137"/>
      <c r="Z27" s="154"/>
      <c r="AA27" s="137"/>
      <c r="AB27" s="222" t="s">
        <v>86</v>
      </c>
      <c r="AC27" s="137"/>
      <c r="AD27" s="50"/>
      <c r="AE27" s="121"/>
      <c r="AF27" s="121"/>
      <c r="AG27" s="121"/>
      <c r="AH27" s="121"/>
      <c r="AI27" s="121"/>
      <c r="AJ27" s="226"/>
      <c r="AK27" s="156"/>
      <c r="AL27" s="156"/>
      <c r="AM27" s="156"/>
      <c r="AN27" s="121"/>
      <c r="AO27" s="121"/>
      <c r="AP27" s="121"/>
      <c r="AQ27" s="121"/>
      <c r="AR27" s="121"/>
      <c r="AS27" s="51"/>
      <c r="AT27" s="162"/>
      <c r="AU27" s="156"/>
      <c r="AV27" s="156"/>
      <c r="AW27" s="163"/>
      <c r="AX27" s="154"/>
      <c r="AY27" s="137"/>
      <c r="AZ27" s="154"/>
      <c r="BA27" s="137"/>
      <c r="BB27" s="222" t="s">
        <v>86</v>
      </c>
      <c r="BC27" s="137"/>
      <c r="BD27" s="50"/>
      <c r="BE27" s="121"/>
      <c r="BF27" s="121"/>
      <c r="BG27" s="121"/>
      <c r="BH27" s="121"/>
      <c r="BI27" s="121"/>
      <c r="BJ27" s="226"/>
      <c r="BK27" s="156"/>
      <c r="BL27" s="156"/>
      <c r="BM27" s="156"/>
      <c r="BN27" s="121"/>
      <c r="BO27" s="121"/>
      <c r="BP27" s="121"/>
      <c r="BQ27" s="121"/>
      <c r="BR27" s="121"/>
      <c r="BS27" s="51"/>
      <c r="BT27" s="162"/>
      <c r="BU27" s="156"/>
      <c r="BV27" s="156"/>
      <c r="BW27" s="163"/>
      <c r="BX27" s="154"/>
      <c r="BY27" s="137"/>
      <c r="BZ27" s="154"/>
      <c r="CA27" s="137"/>
      <c r="CB27" s="222" t="s">
        <v>86</v>
      </c>
      <c r="CC27" s="137"/>
    </row>
    <row r="28" spans="2:81" s="1" customFormat="1" ht="21" customHeight="1" x14ac:dyDescent="0.2">
      <c r="B28" s="162"/>
      <c r="C28" s="163"/>
      <c r="D28" s="50"/>
      <c r="E28" s="121"/>
      <c r="F28" s="121"/>
      <c r="G28" s="121"/>
      <c r="H28" s="121"/>
      <c r="I28" s="121"/>
      <c r="J28" s="226"/>
      <c r="K28" s="156"/>
      <c r="L28" s="156"/>
      <c r="M28" s="156"/>
      <c r="N28" s="121"/>
      <c r="O28" s="121"/>
      <c r="P28" s="121"/>
      <c r="Q28" s="121"/>
      <c r="R28" s="121"/>
      <c r="S28" s="51"/>
      <c r="T28" s="162"/>
      <c r="U28" s="156"/>
      <c r="V28" s="156"/>
      <c r="W28" s="163"/>
      <c r="X28" s="154"/>
      <c r="Y28" s="137"/>
      <c r="Z28" s="154"/>
      <c r="AA28" s="137"/>
      <c r="AB28" s="222" t="s">
        <v>86</v>
      </c>
      <c r="AC28" s="137"/>
      <c r="AD28" s="50"/>
      <c r="AE28" s="121"/>
      <c r="AF28" s="121"/>
      <c r="AG28" s="121"/>
      <c r="AH28" s="121"/>
      <c r="AI28" s="121"/>
      <c r="AJ28" s="226"/>
      <c r="AK28" s="156"/>
      <c r="AL28" s="156"/>
      <c r="AM28" s="156"/>
      <c r="AN28" s="121"/>
      <c r="AO28" s="121"/>
      <c r="AP28" s="121"/>
      <c r="AQ28" s="121"/>
      <c r="AR28" s="121"/>
      <c r="AS28" s="51"/>
      <c r="AT28" s="162"/>
      <c r="AU28" s="156"/>
      <c r="AV28" s="156"/>
      <c r="AW28" s="163"/>
      <c r="AX28" s="154"/>
      <c r="AY28" s="137"/>
      <c r="AZ28" s="154"/>
      <c r="BA28" s="137"/>
      <c r="BB28" s="222" t="s">
        <v>86</v>
      </c>
      <c r="BC28" s="137"/>
      <c r="BD28" s="50"/>
      <c r="BE28" s="121"/>
      <c r="BF28" s="121"/>
      <c r="BG28" s="121"/>
      <c r="BH28" s="121"/>
      <c r="BI28" s="121"/>
      <c r="BJ28" s="226"/>
      <c r="BK28" s="156"/>
      <c r="BL28" s="156"/>
      <c r="BM28" s="156"/>
      <c r="BN28" s="121"/>
      <c r="BO28" s="121"/>
      <c r="BP28" s="121"/>
      <c r="BQ28" s="121"/>
      <c r="BR28" s="121"/>
      <c r="BS28" s="51"/>
      <c r="BT28" s="162"/>
      <c r="BU28" s="156"/>
      <c r="BV28" s="156"/>
      <c r="BW28" s="163"/>
      <c r="BX28" s="154"/>
      <c r="BY28" s="137"/>
      <c r="BZ28" s="154"/>
      <c r="CA28" s="137"/>
      <c r="CB28" s="222" t="s">
        <v>86</v>
      </c>
      <c r="CC28" s="137"/>
    </row>
    <row r="29" spans="2:81" s="1" customFormat="1" ht="12.15" customHeight="1" x14ac:dyDescent="0.2">
      <c r="B29" s="131"/>
      <c r="C29" s="133"/>
      <c r="D29" s="52"/>
      <c r="E29" s="53" t="str">
        <f ca="1">IF(I16="","",IF(ISNUMBER(I16),"","前回点検："&amp;YEAR(EDATE(#REF!,-3))&amp;"年度"))</f>
        <v/>
      </c>
      <c r="F29" s="53"/>
      <c r="G29" s="53"/>
      <c r="H29" s="53"/>
      <c r="I29" s="53"/>
      <c r="J29" s="53"/>
      <c r="K29" s="53"/>
      <c r="L29" s="53"/>
      <c r="M29" s="53"/>
      <c r="N29" s="53"/>
      <c r="O29" s="53"/>
      <c r="P29" s="53"/>
      <c r="Q29" s="53"/>
      <c r="R29" s="53"/>
      <c r="S29" s="54"/>
      <c r="T29" s="131"/>
      <c r="U29" s="132"/>
      <c r="V29" s="132"/>
      <c r="W29" s="133"/>
      <c r="X29" s="157">
        <f ca="1">IFERROR(IF(INDIRECT(ADDRESS(ROW()-14,COLUMN()))=1,4,INDIRECT(ADDRESS(ROW(),COLUMN()-26))+1),1)</f>
        <v>4</v>
      </c>
      <c r="Y29" s="136"/>
      <c r="Z29" s="136"/>
      <c r="AA29" s="136"/>
      <c r="AB29" s="136"/>
      <c r="AC29" s="137"/>
      <c r="AD29" s="52"/>
      <c r="AE29" s="53" t="str">
        <f ca="1">IF(AI16="","",IF(ISNUMBER(AI16),"","前回点検："&amp;YEAR(EDATE(#REF!,-3))&amp;"年度"))</f>
        <v/>
      </c>
      <c r="AF29" s="53"/>
      <c r="AG29" s="53"/>
      <c r="AH29" s="53"/>
      <c r="AI29" s="53"/>
      <c r="AJ29" s="53"/>
      <c r="AK29" s="53"/>
      <c r="AL29" s="53"/>
      <c r="AM29" s="53"/>
      <c r="AN29" s="53"/>
      <c r="AO29" s="53"/>
      <c r="AP29" s="53"/>
      <c r="AQ29" s="53"/>
      <c r="AR29" s="53"/>
      <c r="AS29" s="54"/>
      <c r="AT29" s="131"/>
      <c r="AU29" s="132"/>
      <c r="AV29" s="132"/>
      <c r="AW29" s="133"/>
      <c r="AX29" s="157">
        <f ca="1">IFERROR(IF(INDIRECT(ADDRESS(ROW()-14,COLUMN()))=1,4,INDIRECT(ADDRESS(ROW(),COLUMN()-26))+1),1)</f>
        <v>5</v>
      </c>
      <c r="AY29" s="136"/>
      <c r="AZ29" s="136"/>
      <c r="BA29" s="136"/>
      <c r="BB29" s="136"/>
      <c r="BC29" s="137"/>
      <c r="BD29" s="52"/>
      <c r="BE29" s="53" t="str">
        <f ca="1">IF(BI16="","",IF(ISNUMBER(BI16),"","前回点検："&amp;YEAR(EDATE(#REF!,-3))&amp;"年度"))</f>
        <v/>
      </c>
      <c r="BF29" s="53"/>
      <c r="BG29" s="53"/>
      <c r="BH29" s="53"/>
      <c r="BI29" s="53"/>
      <c r="BJ29" s="53"/>
      <c r="BK29" s="53"/>
      <c r="BL29" s="53"/>
      <c r="BM29" s="53"/>
      <c r="BN29" s="53"/>
      <c r="BO29" s="53"/>
      <c r="BP29" s="53"/>
      <c r="BQ29" s="53"/>
      <c r="BR29" s="53"/>
      <c r="BS29" s="54"/>
      <c r="BT29" s="131"/>
      <c r="BU29" s="132"/>
      <c r="BV29" s="132"/>
      <c r="BW29" s="133"/>
      <c r="BX29" s="157">
        <f ca="1">IFERROR(IF(INDIRECT(ADDRESS(ROW()-14,COLUMN()))=1,4,INDIRECT(ADDRESS(ROW(),COLUMN()-26))+1),1)</f>
        <v>6</v>
      </c>
      <c r="BY29" s="136"/>
      <c r="BZ29" s="136"/>
      <c r="CA29" s="136"/>
      <c r="CB29" s="136"/>
      <c r="CC29" s="137"/>
    </row>
  </sheetData>
  <mergeCells count="265">
    <mergeCell ref="BX29:CC29"/>
    <mergeCell ref="BZ25:CA25"/>
    <mergeCell ref="X23:AC23"/>
    <mergeCell ref="BX23:CC23"/>
    <mergeCell ref="CC3:CC8"/>
    <mergeCell ref="R4:W4"/>
    <mergeCell ref="AD4:AH4"/>
    <mergeCell ref="X27:Y27"/>
    <mergeCell ref="D4:H4"/>
    <mergeCell ref="X26:Y26"/>
    <mergeCell ref="Y5:Y7"/>
    <mergeCell ref="BY5:BY7"/>
    <mergeCell ref="AI18:AM18"/>
    <mergeCell ref="AT23:AW23"/>
    <mergeCell ref="BZ26:CA26"/>
    <mergeCell ref="BR17:BW17"/>
    <mergeCell ref="AJ13:AM13"/>
    <mergeCell ref="BA19:BA21"/>
    <mergeCell ref="BT10:BW15"/>
    <mergeCell ref="AT5:AW7"/>
    <mergeCell ref="X10:Y10"/>
    <mergeCell ref="Z10:AA10"/>
    <mergeCell ref="X25:Y25"/>
    <mergeCell ref="AD16:AH16"/>
    <mergeCell ref="D2:H2"/>
    <mergeCell ref="BD2:BH2"/>
    <mergeCell ref="R2:W2"/>
    <mergeCell ref="J25:M26"/>
    <mergeCell ref="X9:AC9"/>
    <mergeCell ref="BD16:BH16"/>
    <mergeCell ref="BN3:BQ3"/>
    <mergeCell ref="N3:Q3"/>
    <mergeCell ref="AX3:AX8"/>
    <mergeCell ref="AB10:AC10"/>
    <mergeCell ref="AA5:AA7"/>
    <mergeCell ref="AR16:AW16"/>
    <mergeCell ref="J11:M12"/>
    <mergeCell ref="R17:W17"/>
    <mergeCell ref="X3:X8"/>
    <mergeCell ref="N4:Q4"/>
    <mergeCell ref="J14:M14"/>
    <mergeCell ref="I18:M18"/>
    <mergeCell ref="AR2:AW2"/>
    <mergeCell ref="AZ26:BA26"/>
    <mergeCell ref="AR17:AW17"/>
    <mergeCell ref="BI18:BM18"/>
    <mergeCell ref="BB26:BC26"/>
    <mergeCell ref="J13:M13"/>
    <mergeCell ref="I3:M3"/>
    <mergeCell ref="AJ14:AM14"/>
    <mergeCell ref="BI3:BM3"/>
    <mergeCell ref="D16:H16"/>
    <mergeCell ref="AX25:AY25"/>
    <mergeCell ref="BD4:BH4"/>
    <mergeCell ref="D18:H18"/>
    <mergeCell ref="N18:Q18"/>
    <mergeCell ref="D3:H3"/>
    <mergeCell ref="E6:E9"/>
    <mergeCell ref="AX13:AY13"/>
    <mergeCell ref="X24:Y24"/>
    <mergeCell ref="AT10:AW15"/>
    <mergeCell ref="N17:Q17"/>
    <mergeCell ref="BB11:BC11"/>
    <mergeCell ref="AD18:AH18"/>
    <mergeCell ref="X16:AC16"/>
    <mergeCell ref="R16:W16"/>
    <mergeCell ref="D17:H17"/>
    <mergeCell ref="AX15:BC15"/>
    <mergeCell ref="AZ19:AZ21"/>
    <mergeCell ref="AX29:BC29"/>
    <mergeCell ref="AZ25:BA25"/>
    <mergeCell ref="BX26:BY26"/>
    <mergeCell ref="AX23:BC23"/>
    <mergeCell ref="BB25:BC25"/>
    <mergeCell ref="AB11:AC11"/>
    <mergeCell ref="BC17:BC22"/>
    <mergeCell ref="BC3:BC8"/>
    <mergeCell ref="AE6:AE9"/>
    <mergeCell ref="AZ27:BA27"/>
    <mergeCell ref="BB27:BC27"/>
    <mergeCell ref="AN16:AQ16"/>
    <mergeCell ref="AI3:AM3"/>
    <mergeCell ref="BI4:BM4"/>
    <mergeCell ref="AZ11:BA11"/>
    <mergeCell ref="AR18:AW18"/>
    <mergeCell ref="AI4:AM4"/>
    <mergeCell ref="AT8:AW8"/>
    <mergeCell ref="BX11:BY11"/>
    <mergeCell ref="AX11:AY11"/>
    <mergeCell ref="AN3:AQ3"/>
    <mergeCell ref="AB5:AB7"/>
    <mergeCell ref="BX16:CC16"/>
    <mergeCell ref="AX12:AY12"/>
    <mergeCell ref="J28:M28"/>
    <mergeCell ref="BZ19:BZ21"/>
    <mergeCell ref="BJ27:BM27"/>
    <mergeCell ref="AZ12:BA12"/>
    <mergeCell ref="T9:W9"/>
    <mergeCell ref="AZ5:AZ7"/>
    <mergeCell ref="BB5:BB7"/>
    <mergeCell ref="I4:M4"/>
    <mergeCell ref="BT8:BW8"/>
    <mergeCell ref="AX14:AY14"/>
    <mergeCell ref="AJ25:AM26"/>
    <mergeCell ref="BX12:BY12"/>
    <mergeCell ref="AZ14:BA14"/>
    <mergeCell ref="Y19:Y21"/>
    <mergeCell ref="AX9:BC9"/>
    <mergeCell ref="T24:W29"/>
    <mergeCell ref="Z5:Z7"/>
    <mergeCell ref="AT19:AW21"/>
    <mergeCell ref="BZ5:BZ7"/>
    <mergeCell ref="AZ13:BA13"/>
    <mergeCell ref="BB13:BC13"/>
    <mergeCell ref="BJ28:BM28"/>
    <mergeCell ref="N16:Q16"/>
    <mergeCell ref="BR4:BW4"/>
    <mergeCell ref="AX28:AY28"/>
    <mergeCell ref="X14:Y14"/>
    <mergeCell ref="Z14:AA14"/>
    <mergeCell ref="BZ14:CA14"/>
    <mergeCell ref="CB14:CC14"/>
    <mergeCell ref="BX13:BY13"/>
    <mergeCell ref="X28:Y28"/>
    <mergeCell ref="BD17:BH17"/>
    <mergeCell ref="BX24:BY24"/>
    <mergeCell ref="BN17:BQ17"/>
    <mergeCell ref="BB14:BC14"/>
    <mergeCell ref="AX17:AX22"/>
    <mergeCell ref="BN16:BQ16"/>
    <mergeCell ref="BX28:BY28"/>
    <mergeCell ref="AY19:AY21"/>
    <mergeCell ref="Z28:AA28"/>
    <mergeCell ref="BX25:BY25"/>
    <mergeCell ref="BZ28:CA28"/>
    <mergeCell ref="AT24:AW29"/>
    <mergeCell ref="AT22:AW22"/>
    <mergeCell ref="AB28:AC28"/>
    <mergeCell ref="AD17:AH17"/>
    <mergeCell ref="BT22:BW22"/>
    <mergeCell ref="AB14:AC14"/>
    <mergeCell ref="R18:W18"/>
    <mergeCell ref="BN18:BQ18"/>
    <mergeCell ref="J27:M27"/>
    <mergeCell ref="I16:M16"/>
    <mergeCell ref="X12:Y12"/>
    <mergeCell ref="T22:W22"/>
    <mergeCell ref="BB12:BC12"/>
    <mergeCell ref="X17:X22"/>
    <mergeCell ref="BX17:BX22"/>
    <mergeCell ref="BX14:BY14"/>
    <mergeCell ref="I17:M17"/>
    <mergeCell ref="T23:W23"/>
    <mergeCell ref="BR16:BW16"/>
    <mergeCell ref="B2:C29"/>
    <mergeCell ref="AC17:AC22"/>
    <mergeCell ref="BT23:BW23"/>
    <mergeCell ref="BJ13:BM13"/>
    <mergeCell ref="CB26:CC26"/>
    <mergeCell ref="I2:M2"/>
    <mergeCell ref="AX10:AY10"/>
    <mergeCell ref="Z27:AA27"/>
    <mergeCell ref="E20:E23"/>
    <mergeCell ref="BT24:BW29"/>
    <mergeCell ref="AZ24:BA24"/>
    <mergeCell ref="BE20:BE23"/>
    <mergeCell ref="AZ10:BA10"/>
    <mergeCell ref="BB24:BC24"/>
    <mergeCell ref="BA5:BA7"/>
    <mergeCell ref="AR4:AW4"/>
    <mergeCell ref="BI2:BM2"/>
    <mergeCell ref="X15:AC15"/>
    <mergeCell ref="X29:AC29"/>
    <mergeCell ref="Z25:AA25"/>
    <mergeCell ref="AC3:AC8"/>
    <mergeCell ref="AB25:AC25"/>
    <mergeCell ref="BX10:BY10"/>
    <mergeCell ref="CB28:CC28"/>
    <mergeCell ref="AI2:AM2"/>
    <mergeCell ref="Z24:AA24"/>
    <mergeCell ref="AE20:AE23"/>
    <mergeCell ref="BN4:BQ4"/>
    <mergeCell ref="BX3:BX8"/>
    <mergeCell ref="AI17:AM17"/>
    <mergeCell ref="AY5:AY7"/>
    <mergeCell ref="AD2:AH2"/>
    <mergeCell ref="AR3:AW3"/>
    <mergeCell ref="BN2:BQ2"/>
    <mergeCell ref="BX2:CC2"/>
    <mergeCell ref="CB12:CC12"/>
    <mergeCell ref="CC17:CC22"/>
    <mergeCell ref="AN2:AQ2"/>
    <mergeCell ref="BB19:BB21"/>
    <mergeCell ref="Z12:AA12"/>
    <mergeCell ref="AB12:AC12"/>
    <mergeCell ref="N2:Q2"/>
    <mergeCell ref="AX2:BC2"/>
    <mergeCell ref="AB24:AC24"/>
    <mergeCell ref="BX9:CC9"/>
    <mergeCell ref="AJ11:AM12"/>
    <mergeCell ref="T19:W21"/>
    <mergeCell ref="X13:Y13"/>
    <mergeCell ref="BT19:BW21"/>
    <mergeCell ref="CB5:CB7"/>
    <mergeCell ref="X2:AC2"/>
    <mergeCell ref="AB13:AC13"/>
    <mergeCell ref="BZ10:CA10"/>
    <mergeCell ref="BE6:BE9"/>
    <mergeCell ref="BR3:BW3"/>
    <mergeCell ref="AA19:AA21"/>
    <mergeCell ref="T8:W8"/>
    <mergeCell ref="X11:Y11"/>
    <mergeCell ref="Z11:AA11"/>
    <mergeCell ref="R3:W3"/>
    <mergeCell ref="T10:W15"/>
    <mergeCell ref="T5:W7"/>
    <mergeCell ref="Z13:AA13"/>
    <mergeCell ref="CB13:CC13"/>
    <mergeCell ref="BR2:BW2"/>
    <mergeCell ref="AZ28:BA28"/>
    <mergeCell ref="BX15:CC15"/>
    <mergeCell ref="BZ11:CA11"/>
    <mergeCell ref="BB28:BC28"/>
    <mergeCell ref="CB11:CC11"/>
    <mergeCell ref="CB25:CC25"/>
    <mergeCell ref="Z19:Z21"/>
    <mergeCell ref="AX27:AY27"/>
    <mergeCell ref="AB19:AB21"/>
    <mergeCell ref="CB19:CB21"/>
    <mergeCell ref="BD18:BH18"/>
    <mergeCell ref="AX16:BC16"/>
    <mergeCell ref="AJ28:AM28"/>
    <mergeCell ref="AX26:AY26"/>
    <mergeCell ref="BJ25:BM26"/>
    <mergeCell ref="Z26:AA26"/>
    <mergeCell ref="AB26:AC26"/>
    <mergeCell ref="BZ13:CA13"/>
    <mergeCell ref="BI17:BM17"/>
    <mergeCell ref="BJ14:BM14"/>
    <mergeCell ref="BR18:BW18"/>
    <mergeCell ref="BZ24:CA24"/>
    <mergeCell ref="AB27:AC27"/>
    <mergeCell ref="BY19:BY21"/>
    <mergeCell ref="BZ27:CA27"/>
    <mergeCell ref="CA19:CA21"/>
    <mergeCell ref="CB27:CC27"/>
    <mergeCell ref="AN18:AQ18"/>
    <mergeCell ref="CB24:CC24"/>
    <mergeCell ref="CB10:CC10"/>
    <mergeCell ref="BD3:BH3"/>
    <mergeCell ref="BT9:BW9"/>
    <mergeCell ref="AD3:AH3"/>
    <mergeCell ref="AT9:AW9"/>
    <mergeCell ref="BZ12:CA12"/>
    <mergeCell ref="BT5:BW7"/>
    <mergeCell ref="AN17:AQ17"/>
    <mergeCell ref="CA5:CA7"/>
    <mergeCell ref="AI16:AM16"/>
    <mergeCell ref="AN4:AQ4"/>
    <mergeCell ref="BB10:BC10"/>
    <mergeCell ref="BJ11:BM12"/>
    <mergeCell ref="AX24:AY24"/>
    <mergeCell ref="BI16:BM16"/>
    <mergeCell ref="AJ27:AM27"/>
    <mergeCell ref="BX27:BY27"/>
  </mergeCells>
  <phoneticPr fontId="17"/>
  <conditionalFormatting sqref="E6:E9">
    <cfRule type="expression" dxfId="125" priority="42">
      <formula>I2=""</formula>
    </cfRule>
  </conditionalFormatting>
  <conditionalFormatting sqref="AE6:AE9">
    <cfRule type="expression" dxfId="124" priority="41">
      <formula>AI2=""</formula>
    </cfRule>
  </conditionalFormatting>
  <conditionalFormatting sqref="AE20:AE23">
    <cfRule type="expression" dxfId="123" priority="40">
      <formula>AI16=""</formula>
    </cfRule>
  </conditionalFormatting>
  <conditionalFormatting sqref="BE20:BE23">
    <cfRule type="expression" dxfId="122" priority="39">
      <formula>BI16=""</formula>
    </cfRule>
  </conditionalFormatting>
  <conditionalFormatting sqref="E20:E23">
    <cfRule type="expression" dxfId="121" priority="38">
      <formula>I16=""</formula>
    </cfRule>
  </conditionalFormatting>
  <conditionalFormatting sqref="BE6:BE9">
    <cfRule type="expression" dxfId="120" priority="37">
      <formula>BI2=""</formula>
    </cfRule>
  </conditionalFormatting>
  <conditionalFormatting sqref="R3:W3">
    <cfRule type="expression" dxfId="119" priority="36">
      <formula>AND(R3&lt;&gt;"",LEN(R3)&lt;&gt;4)</formula>
    </cfRule>
  </conditionalFormatting>
  <conditionalFormatting sqref="AR3:AW3">
    <cfRule type="expression" dxfId="118" priority="35">
      <formula>AND(AR3&lt;&gt;"",LEN(AR3)&lt;&gt;4)</formula>
    </cfRule>
  </conditionalFormatting>
  <conditionalFormatting sqref="BR3:BW3">
    <cfRule type="expression" dxfId="117" priority="34">
      <formula>AND(BR3&lt;&gt;"",LEN(BR3)&lt;&gt;4)</formula>
    </cfRule>
  </conditionalFormatting>
  <conditionalFormatting sqref="BR17:BW17">
    <cfRule type="expression" dxfId="116" priority="33">
      <formula>AND(BR17&lt;&gt;"",LEN(BR17)&lt;&gt;4)</formula>
    </cfRule>
  </conditionalFormatting>
  <conditionalFormatting sqref="AR17:AW17">
    <cfRule type="expression" dxfId="115" priority="32">
      <formula>AND(AR17&lt;&gt;"",LEN(AR17)&lt;&gt;4)</formula>
    </cfRule>
  </conditionalFormatting>
  <conditionalFormatting sqref="R17:W17">
    <cfRule type="expression" dxfId="114" priority="31">
      <formula>AND(R17&lt;&gt;"",LEN(R17)&lt;&gt;4)</formula>
    </cfRule>
  </conditionalFormatting>
  <conditionalFormatting sqref="T10">
    <cfRule type="containsText" dxfId="113" priority="29" operator="containsText" text="●">
      <formula>NOT(ISERROR(SEARCH("●",T10)))</formula>
    </cfRule>
    <cfRule type="containsText" dxfId="112" priority="30" operator="containsText" text="入力ミス">
      <formula>NOT(ISERROR(SEARCH("入力ミス",T10)))</formula>
    </cfRule>
  </conditionalFormatting>
  <conditionalFormatting sqref="T10:W15">
    <cfRule type="containsText" dxfId="111" priority="27" operator="containsText" text="損傷程度を確認してください">
      <formula>NOT(ISERROR(SEARCH("損傷程度を確認してください",T10)))</formula>
    </cfRule>
    <cfRule type="containsText" dxfId="110" priority="28" operator="containsText" text="分類入力">
      <formula>NOT(ISERROR(SEARCH("分類入力",T10)))</formula>
    </cfRule>
  </conditionalFormatting>
  <conditionalFormatting sqref="AT10">
    <cfRule type="containsText" dxfId="109" priority="25" operator="containsText" text="●">
      <formula>NOT(ISERROR(SEARCH("●",AT10)))</formula>
    </cfRule>
    <cfRule type="containsText" dxfId="108" priority="26" operator="containsText" text="入力ミス">
      <formula>NOT(ISERROR(SEARCH("入力ミス",AT10)))</formula>
    </cfRule>
  </conditionalFormatting>
  <conditionalFormatting sqref="AT10:AW15">
    <cfRule type="containsText" dxfId="107" priority="23" operator="containsText" text="損傷程度を確認してください">
      <formula>NOT(ISERROR(SEARCH("損傷程度を確認してください",AT10)))</formula>
    </cfRule>
    <cfRule type="containsText" dxfId="106" priority="24" operator="containsText" text="分類入力">
      <formula>NOT(ISERROR(SEARCH("分類入力",AT10)))</formula>
    </cfRule>
  </conditionalFormatting>
  <conditionalFormatting sqref="BT10">
    <cfRule type="containsText" dxfId="105" priority="21" operator="containsText" text="●">
      <formula>NOT(ISERROR(SEARCH("●",BT10)))</formula>
    </cfRule>
    <cfRule type="containsText" dxfId="104" priority="22" operator="containsText" text="入力ミス">
      <formula>NOT(ISERROR(SEARCH("入力ミス",BT10)))</formula>
    </cfRule>
  </conditionalFormatting>
  <conditionalFormatting sqref="BT10:BW15">
    <cfRule type="containsText" dxfId="103" priority="19" operator="containsText" text="損傷程度を確認してください">
      <formula>NOT(ISERROR(SEARCH("損傷程度を確認してください",BT10)))</formula>
    </cfRule>
    <cfRule type="containsText" dxfId="102" priority="20" operator="containsText" text="分類入力">
      <formula>NOT(ISERROR(SEARCH("分類入力",BT10)))</formula>
    </cfRule>
  </conditionalFormatting>
  <conditionalFormatting sqref="T24">
    <cfRule type="containsText" dxfId="101" priority="17" operator="containsText" text="●">
      <formula>NOT(ISERROR(SEARCH("●",T24)))</formula>
    </cfRule>
    <cfRule type="containsText" dxfId="100" priority="18" operator="containsText" text="入力ミス">
      <formula>NOT(ISERROR(SEARCH("入力ミス",T24)))</formula>
    </cfRule>
  </conditionalFormatting>
  <conditionalFormatting sqref="T24:W29">
    <cfRule type="containsText" dxfId="99" priority="15" operator="containsText" text="損傷程度を確認してください">
      <formula>NOT(ISERROR(SEARCH("損傷程度を確認してください",T24)))</formula>
    </cfRule>
    <cfRule type="containsText" dxfId="98" priority="16" operator="containsText" text="分類入力">
      <formula>NOT(ISERROR(SEARCH("分類入力",T24)))</formula>
    </cfRule>
  </conditionalFormatting>
  <conditionalFormatting sqref="AT24">
    <cfRule type="containsText" dxfId="97" priority="13" operator="containsText" text="●">
      <formula>NOT(ISERROR(SEARCH("●",AT24)))</formula>
    </cfRule>
    <cfRule type="containsText" dxfId="96" priority="14" operator="containsText" text="入力ミス">
      <formula>NOT(ISERROR(SEARCH("入力ミス",AT24)))</formula>
    </cfRule>
  </conditionalFormatting>
  <conditionalFormatting sqref="AT24:AW29">
    <cfRule type="containsText" dxfId="95" priority="11" operator="containsText" text="損傷程度を確認してください">
      <formula>NOT(ISERROR(SEARCH("損傷程度を確認してください",AT24)))</formula>
    </cfRule>
    <cfRule type="containsText" dxfId="94" priority="12" operator="containsText" text="分類入力">
      <formula>NOT(ISERROR(SEARCH("分類入力",AT24)))</formula>
    </cfRule>
  </conditionalFormatting>
  <conditionalFormatting sqref="BT24">
    <cfRule type="containsText" dxfId="93" priority="9" operator="containsText" text="●">
      <formula>NOT(ISERROR(SEARCH("●",BT24)))</formula>
    </cfRule>
    <cfRule type="containsText" dxfId="92" priority="10" operator="containsText" text="入力ミス">
      <formula>NOT(ISERROR(SEARCH("入力ミス",BT24)))</formula>
    </cfRule>
  </conditionalFormatting>
  <conditionalFormatting sqref="BT24:BW29">
    <cfRule type="containsText" dxfId="91" priority="7" operator="containsText" text="損傷程度を確認してください">
      <formula>NOT(ISERROR(SEARCH("損傷程度を確認してください",BT24)))</formula>
    </cfRule>
    <cfRule type="containsText" dxfId="90" priority="8" operator="containsText" text="分類入力">
      <formula>NOT(ISERROR(SEARCH("分類入力",BT24)))</formula>
    </cfRule>
  </conditionalFormatting>
  <conditionalFormatting sqref="AB11:AC14">
    <cfRule type="notContainsText" dxfId="89" priority="6" operator="notContains" text="入力">
      <formula>ISERROR(SEARCH("入力",AB11))</formula>
    </cfRule>
  </conditionalFormatting>
  <conditionalFormatting sqref="BB11:BC14">
    <cfRule type="notContainsText" dxfId="88" priority="5" operator="notContains" text="入力">
      <formula>ISERROR(SEARCH("入力",BB11))</formula>
    </cfRule>
  </conditionalFormatting>
  <conditionalFormatting sqref="CB11:CC14">
    <cfRule type="notContainsText" dxfId="87" priority="4" operator="notContains" text="入力">
      <formula>ISERROR(SEARCH("入力",CB11))</formula>
    </cfRule>
  </conditionalFormatting>
  <conditionalFormatting sqref="AB25:AC28">
    <cfRule type="notContainsText" dxfId="86" priority="3" operator="notContains" text="入力">
      <formula>ISERROR(SEARCH("入力",AB25))</formula>
    </cfRule>
  </conditionalFormatting>
  <conditionalFormatting sqref="BB25:BC28">
    <cfRule type="notContainsText" dxfId="85" priority="2" operator="notContains" text="入力">
      <formula>ISERROR(SEARCH("入力",BB25))</formula>
    </cfRule>
  </conditionalFormatting>
  <conditionalFormatting sqref="CB25:CC28">
    <cfRule type="notContainsText" dxfId="84" priority="1" operator="notContains" text="入力">
      <formula>ISERROR(SEARCH("入力",CB25))</formula>
    </cfRule>
  </conditionalFormatting>
  <dataValidations disablePrompts="1" count="4">
    <dataValidation type="list" showInputMessage="1" showErrorMessage="1" sqref="Z14:AA14 Z28:AA28 AZ14:BA14 AZ28:BA28 BZ14:CA14 BZ28:CA28" xr:uid="{00000000-0002-0000-0700-000000000000}">
      <formula1>INDIRECT(Y8)</formula1>
    </dataValidation>
    <dataValidation type="list" showInputMessage="1" showErrorMessage="1" sqref="Z11:AA13 Z25:AA27 AZ11:BA13 AZ25:BA27 BZ11:CA13 BZ25:CA27" xr:uid="{00000000-0002-0000-0700-000001000000}">
      <formula1>INDIRECT(Y3)</formula1>
    </dataValidation>
    <dataValidation type="list" errorStyle="warning" showInputMessage="1" showErrorMessage="1" errorTitle="入力エラー" error="プルダウンから選択してください。" sqref="T8:W8 T22:W22 AT8:AW8 AT22:AW22 BT8:BW8 BT22:BW22" xr:uid="{00000000-0002-0000-0700-000002000000}">
      <formula1>"a,b,c,d,e,－,⑤-e,⑫-e"</formula1>
    </dataValidation>
    <dataValidation type="list" showInputMessage="1" showErrorMessage="1" sqref="R4:W4 R18:W18 AR4:AW4 AR18:AW18 BR4:BW4 BR18:BW18" xr:uid="{00000000-0002-0000-0700-000003000000}">
      <formula1>INDIRECT(I4)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CS65"/>
  <sheetViews>
    <sheetView showGridLines="0" tabSelected="1" view="pageBreakPreview" zoomScaleNormal="100" zoomScaleSheetLayoutView="100" workbookViewId="0">
      <selection activeCell="B2" sqref="B2:U3"/>
    </sheetView>
  </sheetViews>
  <sheetFormatPr defaultColWidth="2.21875" defaultRowHeight="13.5" customHeight="1" x14ac:dyDescent="0.2"/>
  <cols>
    <col min="1" max="1" width="1.109375" style="1" customWidth="1"/>
    <col min="2" max="3" width="2.21875" style="1" customWidth="1"/>
    <col min="4" max="4" width="0.6640625" style="1" customWidth="1"/>
    <col min="5" max="5" width="1.88671875" style="1" customWidth="1"/>
    <col min="6" max="29" width="2.21875" style="1" customWidth="1"/>
    <col min="30" max="30" width="0.6640625" style="1" customWidth="1"/>
    <col min="31" max="31" width="1.88671875" style="1" customWidth="1"/>
    <col min="32" max="55" width="2.21875" style="1" customWidth="1"/>
    <col min="56" max="56" width="0.6640625" style="1" customWidth="1"/>
    <col min="57" max="57" width="1.88671875" style="1" customWidth="1"/>
    <col min="58" max="81" width="2.21875" style="1" customWidth="1"/>
    <col min="82" max="82" width="1.109375" style="1" customWidth="1"/>
    <col min="83" max="87" width="2.21875" style="1" customWidth="1"/>
    <col min="88" max="88" width="5.88671875" style="1" bestFit="1" customWidth="1"/>
    <col min="89" max="89" width="2.21875" style="1" customWidth="1"/>
    <col min="90" max="16384" width="2.21875" style="1"/>
  </cols>
  <sheetData>
    <row r="1" spans="1:97" ht="3.75" customHeight="1" x14ac:dyDescent="0.2"/>
    <row r="2" spans="1:97" ht="14.1" customHeight="1" x14ac:dyDescent="0.2">
      <c r="B2" s="215" t="s">
        <v>90</v>
      </c>
      <c r="C2" s="129"/>
      <c r="D2" s="129"/>
      <c r="E2" s="129"/>
      <c r="F2" s="129"/>
      <c r="G2" s="129"/>
      <c r="H2" s="129"/>
      <c r="I2" s="129"/>
      <c r="J2" s="129"/>
      <c r="K2" s="129"/>
      <c r="L2" s="129"/>
      <c r="M2" s="129"/>
      <c r="N2" s="129"/>
      <c r="O2" s="129"/>
      <c r="P2" s="129"/>
      <c r="Q2" s="129"/>
      <c r="R2" s="129"/>
      <c r="S2" s="129"/>
      <c r="T2" s="129"/>
      <c r="U2" s="130"/>
      <c r="V2" s="134" t="s">
        <v>12</v>
      </c>
      <c r="W2" s="129"/>
      <c r="X2" s="129"/>
      <c r="Y2" s="129"/>
      <c r="Z2" s="129"/>
      <c r="AA2" s="129"/>
      <c r="AB2" s="129"/>
      <c r="AC2" s="129"/>
      <c r="AD2" s="129"/>
      <c r="AE2" s="129"/>
      <c r="AF2" s="129"/>
      <c r="AG2" s="130"/>
      <c r="AH2" s="154">
        <v>1</v>
      </c>
      <c r="AI2" s="129"/>
      <c r="AJ2" s="129"/>
      <c r="AK2" s="129"/>
      <c r="AL2" s="130"/>
      <c r="AN2" s="134" t="s">
        <v>13</v>
      </c>
      <c r="AO2" s="129"/>
      <c r="AP2" s="130"/>
      <c r="AQ2" s="134" t="s">
        <v>14</v>
      </c>
      <c r="AR2" s="137"/>
      <c r="AS2" s="135" t="s">
        <v>95</v>
      </c>
      <c r="AT2" s="136"/>
      <c r="AU2" s="136"/>
      <c r="AV2" s="136"/>
      <c r="AW2" s="137"/>
      <c r="AX2" s="237"/>
      <c r="AY2" s="156"/>
      <c r="AZ2" s="156"/>
      <c r="BA2" s="156"/>
      <c r="BB2" s="156"/>
      <c r="BC2" s="156"/>
      <c r="BD2" s="134" t="s">
        <v>15</v>
      </c>
      <c r="BE2" s="129"/>
      <c r="BF2" s="129"/>
      <c r="BG2" s="130"/>
      <c r="BH2" s="134" t="s">
        <v>14</v>
      </c>
      <c r="BI2" s="137"/>
      <c r="BJ2" s="135" t="s">
        <v>96</v>
      </c>
      <c r="BK2" s="136"/>
      <c r="BL2" s="136"/>
      <c r="BM2" s="136"/>
      <c r="BN2" s="137"/>
      <c r="BO2" s="134" t="s">
        <v>16</v>
      </c>
      <c r="BP2" s="129"/>
      <c r="BQ2" s="130"/>
      <c r="BR2" s="190" t="s">
        <v>97</v>
      </c>
      <c r="BS2" s="129"/>
      <c r="BT2" s="129"/>
      <c r="BU2" s="129"/>
      <c r="BV2" s="129"/>
      <c r="BW2" s="130"/>
      <c r="BX2" s="112"/>
      <c r="BY2" s="112"/>
      <c r="BZ2" s="112"/>
      <c r="CA2" s="112"/>
      <c r="CB2" s="112"/>
      <c r="CC2" s="112"/>
    </row>
    <row r="3" spans="1:97" ht="14.1" customHeight="1" x14ac:dyDescent="0.2">
      <c r="B3" s="131"/>
      <c r="C3" s="132"/>
      <c r="D3" s="132"/>
      <c r="E3" s="132"/>
      <c r="F3" s="132"/>
      <c r="G3" s="132"/>
      <c r="H3" s="132"/>
      <c r="I3" s="132"/>
      <c r="J3" s="132"/>
      <c r="K3" s="132"/>
      <c r="L3" s="132"/>
      <c r="M3" s="132"/>
      <c r="N3" s="132"/>
      <c r="O3" s="132"/>
      <c r="P3" s="132"/>
      <c r="Q3" s="132"/>
      <c r="R3" s="132"/>
      <c r="S3" s="132"/>
      <c r="T3" s="132"/>
      <c r="U3" s="133"/>
      <c r="V3" s="131"/>
      <c r="W3" s="132"/>
      <c r="X3" s="132"/>
      <c r="Y3" s="132"/>
      <c r="Z3" s="132"/>
      <c r="AA3" s="132"/>
      <c r="AB3" s="132"/>
      <c r="AC3" s="132"/>
      <c r="AD3" s="132"/>
      <c r="AE3" s="132"/>
      <c r="AF3" s="132"/>
      <c r="AG3" s="133"/>
      <c r="AH3" s="131"/>
      <c r="AI3" s="132"/>
      <c r="AJ3" s="132"/>
      <c r="AK3" s="132"/>
      <c r="AL3" s="133"/>
      <c r="AN3" s="131"/>
      <c r="AO3" s="132"/>
      <c r="AP3" s="133"/>
      <c r="AQ3" s="134" t="s">
        <v>17</v>
      </c>
      <c r="AR3" s="137"/>
      <c r="AS3" s="135" t="s">
        <v>98</v>
      </c>
      <c r="AT3" s="136"/>
      <c r="AU3" s="136"/>
      <c r="AV3" s="136"/>
      <c r="AW3" s="137"/>
      <c r="AX3" s="156"/>
      <c r="AY3" s="156"/>
      <c r="AZ3" s="156"/>
      <c r="BA3" s="156"/>
      <c r="BB3" s="156"/>
      <c r="BC3" s="156"/>
      <c r="BD3" s="131"/>
      <c r="BE3" s="132"/>
      <c r="BF3" s="132"/>
      <c r="BG3" s="133"/>
      <c r="BH3" s="134" t="s">
        <v>17</v>
      </c>
      <c r="BI3" s="137"/>
      <c r="BJ3" s="135" t="s">
        <v>99</v>
      </c>
      <c r="BK3" s="136"/>
      <c r="BL3" s="136"/>
      <c r="BM3" s="136"/>
      <c r="BN3" s="137"/>
      <c r="BO3" s="131"/>
      <c r="BP3" s="132"/>
      <c r="BQ3" s="133"/>
      <c r="BR3" s="131"/>
      <c r="BS3" s="132"/>
      <c r="BT3" s="132"/>
      <c r="BU3" s="132"/>
      <c r="BV3" s="132"/>
      <c r="BW3" s="133"/>
      <c r="BX3" s="112"/>
      <c r="BY3" s="112"/>
      <c r="BZ3" s="112"/>
      <c r="CA3" s="112"/>
      <c r="CB3" s="112"/>
      <c r="CC3" s="112"/>
      <c r="CP3" s="134" t="s">
        <v>91</v>
      </c>
      <c r="CQ3" s="136"/>
      <c r="CR3" s="137"/>
      <c r="CS3" s="119">
        <f>COUNTIF($B$9:$C$10000,"損　傷　写　真")</f>
        <v>2</v>
      </c>
    </row>
    <row r="4" spans="1:97" ht="6.75" customHeight="1" x14ac:dyDescent="0.2"/>
    <row r="5" spans="1:97" s="2" customFormat="1" ht="13.5" customHeight="1" x14ac:dyDescent="0.2">
      <c r="B5" s="149" t="s">
        <v>18</v>
      </c>
      <c r="C5" s="129"/>
      <c r="D5" s="129"/>
      <c r="E5" s="129"/>
      <c r="F5" s="130"/>
      <c r="G5" s="168" t="s">
        <v>87</v>
      </c>
      <c r="H5" s="129"/>
      <c r="I5" s="129"/>
      <c r="J5" s="129"/>
      <c r="K5" s="129"/>
      <c r="L5" s="129"/>
      <c r="M5" s="129"/>
      <c r="N5" s="129"/>
      <c r="O5" s="129"/>
      <c r="P5" s="129"/>
      <c r="Q5" s="129"/>
      <c r="R5" s="129"/>
      <c r="S5" s="129"/>
      <c r="T5" s="129"/>
      <c r="U5" s="130"/>
      <c r="V5" s="143" t="s">
        <v>19</v>
      </c>
      <c r="W5" s="129"/>
      <c r="X5" s="129"/>
      <c r="Y5" s="129"/>
      <c r="Z5" s="129"/>
      <c r="AA5" s="129"/>
      <c r="AB5" s="129"/>
      <c r="AC5" s="129"/>
      <c r="AD5" s="129"/>
      <c r="AE5" s="129"/>
      <c r="AF5" s="130"/>
      <c r="AG5" s="139" t="s">
        <v>92</v>
      </c>
      <c r="AH5" s="129"/>
      <c r="AI5" s="129"/>
      <c r="AJ5" s="129"/>
      <c r="AK5" s="129"/>
      <c r="AL5" s="129"/>
      <c r="AM5" s="129"/>
      <c r="AN5" s="129"/>
      <c r="AO5" s="129"/>
      <c r="AP5" s="130"/>
      <c r="AQ5" s="140" t="s">
        <v>20</v>
      </c>
      <c r="AR5" s="129"/>
      <c r="AS5" s="130"/>
      <c r="AT5" s="139" t="s">
        <v>93</v>
      </c>
      <c r="AU5" s="129"/>
      <c r="AV5" s="129"/>
      <c r="AW5" s="129"/>
      <c r="AX5" s="129"/>
      <c r="AY5" s="129"/>
      <c r="AZ5" s="129"/>
      <c r="BA5" s="129"/>
      <c r="BB5" s="129"/>
      <c r="BC5" s="129"/>
      <c r="BD5" s="129"/>
      <c r="BE5" s="129"/>
      <c r="BF5" s="129"/>
      <c r="BG5" s="129"/>
      <c r="BH5" s="129"/>
      <c r="BI5" s="129"/>
      <c r="BJ5" s="129"/>
      <c r="BK5" s="130"/>
      <c r="BL5" s="140" t="s">
        <v>21</v>
      </c>
      <c r="BM5" s="129"/>
      <c r="BN5" s="129"/>
      <c r="BO5" s="129"/>
      <c r="BP5" s="129"/>
      <c r="BQ5" s="130"/>
      <c r="BR5" s="143" t="s">
        <v>94</v>
      </c>
      <c r="BS5" s="129"/>
      <c r="BT5" s="129"/>
      <c r="BU5" s="129"/>
      <c r="BV5" s="129"/>
      <c r="BW5" s="130"/>
      <c r="BX5" s="110"/>
      <c r="BY5" s="110"/>
      <c r="BZ5" s="110"/>
      <c r="CA5" s="110"/>
      <c r="CB5" s="110"/>
      <c r="CC5" s="110"/>
      <c r="CP5" s="140" t="s">
        <v>89</v>
      </c>
      <c r="CQ5" s="136"/>
      <c r="CR5" s="137"/>
      <c r="CS5" s="120">
        <f>CS3-1</f>
        <v>1</v>
      </c>
    </row>
    <row r="6" spans="1:97" s="2" customFormat="1" ht="13.5" customHeight="1" x14ac:dyDescent="0.2">
      <c r="B6" s="148" t="s">
        <v>22</v>
      </c>
      <c r="C6" s="132"/>
      <c r="D6" s="132"/>
      <c r="E6" s="132"/>
      <c r="F6" s="133"/>
      <c r="G6" s="210" t="s">
        <v>87</v>
      </c>
      <c r="H6" s="132"/>
      <c r="I6" s="132"/>
      <c r="J6" s="132"/>
      <c r="K6" s="132"/>
      <c r="L6" s="132"/>
      <c r="M6" s="132"/>
      <c r="N6" s="132"/>
      <c r="O6" s="132"/>
      <c r="P6" s="132"/>
      <c r="Q6" s="132"/>
      <c r="R6" s="132"/>
      <c r="S6" s="132"/>
      <c r="T6" s="132"/>
      <c r="U6" s="133"/>
      <c r="V6" s="131"/>
      <c r="W6" s="132"/>
      <c r="X6" s="132"/>
      <c r="Y6" s="132"/>
      <c r="Z6" s="132"/>
      <c r="AA6" s="132"/>
      <c r="AB6" s="132"/>
      <c r="AC6" s="132"/>
      <c r="AD6" s="132"/>
      <c r="AE6" s="132"/>
      <c r="AF6" s="133"/>
      <c r="AG6" s="131"/>
      <c r="AH6" s="132"/>
      <c r="AI6" s="132"/>
      <c r="AJ6" s="132"/>
      <c r="AK6" s="132"/>
      <c r="AL6" s="132"/>
      <c r="AM6" s="132"/>
      <c r="AN6" s="132"/>
      <c r="AO6" s="132"/>
      <c r="AP6" s="133"/>
      <c r="AQ6" s="131"/>
      <c r="AR6" s="132"/>
      <c r="AS6" s="133"/>
      <c r="AT6" s="131"/>
      <c r="AU6" s="132"/>
      <c r="AV6" s="132"/>
      <c r="AW6" s="132"/>
      <c r="AX6" s="132"/>
      <c r="AY6" s="132"/>
      <c r="AZ6" s="132"/>
      <c r="BA6" s="132"/>
      <c r="BB6" s="132"/>
      <c r="BC6" s="132"/>
      <c r="BD6" s="132"/>
      <c r="BE6" s="132"/>
      <c r="BF6" s="132"/>
      <c r="BG6" s="132"/>
      <c r="BH6" s="132"/>
      <c r="BI6" s="132"/>
      <c r="BJ6" s="132"/>
      <c r="BK6" s="133"/>
      <c r="BL6" s="131"/>
      <c r="BM6" s="132"/>
      <c r="BN6" s="132"/>
      <c r="BO6" s="132"/>
      <c r="BP6" s="132"/>
      <c r="BQ6" s="133"/>
      <c r="BR6" s="131"/>
      <c r="BS6" s="132"/>
      <c r="BT6" s="132"/>
      <c r="BU6" s="132"/>
      <c r="BV6" s="132"/>
      <c r="BW6" s="133"/>
      <c r="BX6" s="110"/>
      <c r="BY6" s="110"/>
      <c r="BZ6" s="110"/>
      <c r="CA6" s="110"/>
      <c r="CB6" s="110"/>
      <c r="CC6" s="110"/>
    </row>
    <row r="7" spans="1:97" s="2" customFormat="1" ht="24" customHeight="1" x14ac:dyDescent="0.2">
      <c r="B7" s="238" t="s">
        <v>88</v>
      </c>
      <c r="C7" s="136"/>
      <c r="D7" s="136"/>
      <c r="E7" s="136"/>
      <c r="F7" s="137"/>
      <c r="G7" s="240"/>
      <c r="H7" s="136"/>
      <c r="I7" s="136"/>
      <c r="J7" s="136"/>
      <c r="K7" s="136"/>
      <c r="L7" s="136"/>
      <c r="M7" s="136"/>
      <c r="N7" s="136"/>
      <c r="O7" s="136"/>
      <c r="P7" s="136"/>
      <c r="Q7" s="136"/>
      <c r="R7" s="136"/>
      <c r="S7" s="136"/>
      <c r="T7" s="136"/>
      <c r="U7" s="136"/>
      <c r="V7" s="136"/>
      <c r="W7" s="136"/>
      <c r="X7" s="136"/>
      <c r="Y7" s="136"/>
      <c r="Z7" s="136"/>
      <c r="AA7" s="136"/>
      <c r="AB7" s="136"/>
      <c r="AC7" s="136"/>
      <c r="AD7" s="136"/>
      <c r="AE7" s="136"/>
      <c r="AF7" s="136"/>
      <c r="AG7" s="136"/>
      <c r="AH7" s="136"/>
      <c r="AI7" s="136"/>
      <c r="AJ7" s="136"/>
      <c r="AK7" s="136"/>
      <c r="AL7" s="136"/>
      <c r="AM7" s="136"/>
      <c r="AN7" s="136"/>
      <c r="AO7" s="136"/>
      <c r="AP7" s="136"/>
      <c r="AQ7" s="136"/>
      <c r="AR7" s="136"/>
      <c r="AS7" s="136"/>
      <c r="AT7" s="136"/>
      <c r="AU7" s="136"/>
      <c r="AV7" s="136"/>
      <c r="AW7" s="136"/>
      <c r="AX7" s="136"/>
      <c r="AY7" s="136"/>
      <c r="AZ7" s="136"/>
      <c r="BA7" s="136"/>
      <c r="BB7" s="136"/>
      <c r="BC7" s="136"/>
      <c r="BD7" s="136"/>
      <c r="BE7" s="136"/>
      <c r="BF7" s="136"/>
      <c r="BG7" s="136"/>
      <c r="BH7" s="136"/>
      <c r="BI7" s="136"/>
      <c r="BJ7" s="136"/>
      <c r="BK7" s="136"/>
      <c r="BL7" s="136"/>
      <c r="BM7" s="136"/>
      <c r="BN7" s="136"/>
      <c r="BO7" s="136"/>
      <c r="BP7" s="136"/>
      <c r="BQ7" s="136"/>
      <c r="BR7" s="136"/>
      <c r="BS7" s="136"/>
      <c r="BT7" s="136"/>
      <c r="BU7" s="136"/>
      <c r="BV7" s="136"/>
      <c r="BW7" s="137"/>
      <c r="BX7" s="111"/>
      <c r="BY7" s="111"/>
      <c r="BZ7" s="111"/>
      <c r="CA7" s="111"/>
      <c r="CB7" s="111"/>
      <c r="CC7" s="111"/>
      <c r="CF7" s="239">
        <v>1</v>
      </c>
      <c r="CG7" s="137"/>
    </row>
    <row r="8" spans="1:97" s="2" customFormat="1" ht="6.75" customHeight="1" x14ac:dyDescent="0.2"/>
    <row r="9" spans="1:97" ht="20.25" customHeight="1" x14ac:dyDescent="0.2">
      <c r="A9" s="5"/>
      <c r="B9" s="235" t="s">
        <v>79</v>
      </c>
      <c r="C9" s="130"/>
      <c r="D9" s="134" t="s">
        <v>29</v>
      </c>
      <c r="E9" s="136"/>
      <c r="F9" s="136"/>
      <c r="G9" s="136"/>
      <c r="H9" s="137"/>
      <c r="I9"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1</v>
      </c>
      <c r="J9" s="136"/>
      <c r="K9" s="136"/>
      <c r="L9" s="136"/>
      <c r="M9" s="137"/>
      <c r="N9" s="134" t="s">
        <v>32</v>
      </c>
      <c r="O9" s="136"/>
      <c r="P9" s="136"/>
      <c r="Q9" s="137"/>
      <c r="R9" s="153">
        <f ca="1">IF(I9="","",AH2)</f>
        <v>1</v>
      </c>
      <c r="S9" s="136"/>
      <c r="T9" s="136"/>
      <c r="U9" s="136"/>
      <c r="V9" s="136"/>
      <c r="W9" s="137"/>
      <c r="X9" s="227" t="s">
        <v>80</v>
      </c>
      <c r="Y9" s="129"/>
      <c r="Z9" s="129"/>
      <c r="AA9" s="129"/>
      <c r="AB9" s="129"/>
      <c r="AC9" s="130"/>
      <c r="AD9" s="157" t="s">
        <v>29</v>
      </c>
      <c r="AE9" s="136"/>
      <c r="AF9" s="136"/>
      <c r="AG9" s="136"/>
      <c r="AH9" s="137"/>
      <c r="AI9"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2</v>
      </c>
      <c r="AJ9" s="136"/>
      <c r="AK9" s="136"/>
      <c r="AL9" s="136"/>
      <c r="AM9" s="137"/>
      <c r="AN9" s="157" t="s">
        <v>32</v>
      </c>
      <c r="AO9" s="136"/>
      <c r="AP9" s="136"/>
      <c r="AQ9" s="137"/>
      <c r="AR9" s="153">
        <f ca="1">IF(AI9="","",AH2)</f>
        <v>1</v>
      </c>
      <c r="AS9" s="136"/>
      <c r="AT9" s="136"/>
      <c r="AU9" s="136"/>
      <c r="AV9" s="136"/>
      <c r="AW9" s="137"/>
      <c r="AX9" s="227" t="s">
        <v>80</v>
      </c>
      <c r="AY9" s="129"/>
      <c r="AZ9" s="129"/>
      <c r="BA9" s="129"/>
      <c r="BB9" s="129"/>
      <c r="BC9" s="130"/>
      <c r="BD9" s="134" t="s">
        <v>29</v>
      </c>
      <c r="BE9" s="136"/>
      <c r="BF9" s="136"/>
      <c r="BG9" s="136"/>
      <c r="BH9" s="137"/>
      <c r="BI9"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3</v>
      </c>
      <c r="BJ9" s="136"/>
      <c r="BK9" s="136"/>
      <c r="BL9" s="136"/>
      <c r="BM9" s="137"/>
      <c r="BN9" s="134" t="s">
        <v>32</v>
      </c>
      <c r="BO9" s="136"/>
      <c r="BP9" s="136"/>
      <c r="BQ9" s="137"/>
      <c r="BR9" s="153">
        <f ca="1">IF(BI9="","",AH2)</f>
        <v>1</v>
      </c>
      <c r="BS9" s="136"/>
      <c r="BT9" s="136"/>
      <c r="BU9" s="136"/>
      <c r="BV9" s="136"/>
      <c r="BW9" s="137"/>
      <c r="BX9" s="227" t="s">
        <v>80</v>
      </c>
      <c r="BY9" s="129"/>
      <c r="BZ9" s="129"/>
      <c r="CA9" s="129"/>
      <c r="CB9" s="129"/>
      <c r="CC9" s="130"/>
    </row>
    <row r="10" spans="1:97" ht="20.25" customHeight="1" x14ac:dyDescent="0.2">
      <c r="B10" s="162"/>
      <c r="C10" s="163"/>
      <c r="D10" s="154" t="s">
        <v>10</v>
      </c>
      <c r="E10" s="136"/>
      <c r="F10" s="136"/>
      <c r="G10" s="136"/>
      <c r="H10" s="137"/>
      <c r="I10" s="190"/>
      <c r="J10" s="136"/>
      <c r="K10" s="136"/>
      <c r="L10" s="136"/>
      <c r="M10" s="137"/>
      <c r="N10" s="154" t="s">
        <v>81</v>
      </c>
      <c r="O10" s="136"/>
      <c r="P10" s="136"/>
      <c r="Q10" s="137"/>
      <c r="R10" s="230"/>
      <c r="S10" s="136"/>
      <c r="T10" s="136"/>
      <c r="U10" s="136"/>
      <c r="V10" s="136"/>
      <c r="W10" s="137"/>
      <c r="X10" s="233"/>
      <c r="Y10" s="113" t="str">
        <f>IF(X18="","",VLOOKUP(X18,#REF!,2,0))</f>
        <v/>
      </c>
      <c r="Z10" s="114" t="str">
        <f>IF(OR(X18="",Z18=""),"","および"&amp;VLOOKUP(Y10&amp;Z18,#REF!,2,0))&amp;IF(Z11="","",","&amp;Z11)</f>
        <v/>
      </c>
      <c r="AA10" s="113" t="str">
        <f>IF(X18="","",VLOOKUP(X18,#REF!,2,0)&amp;VLOOKUP(X18,#REF!,2,0)&amp;IF(OR(X18=5,X18=10,X18=16,X18=17,X18=18,X18=19),"(分類"&amp;AB18&amp;")"&amp;"-"&amp;Z18,IF(OR(X18=1,X18=6,X18=11),"(●●)"&amp;"-"&amp;Z18,"-"&amp;Z18)))</f>
        <v/>
      </c>
      <c r="AB10" s="113" t="str">
        <f>IF(AA11="",AA10,AA10&amp;","&amp;AB11)</f>
        <v/>
      </c>
      <c r="AC10" s="234" t="str">
        <f>IF(X18="","",CHAR(10)&amp;"【関連損傷】"&amp;CHAR(10)&amp;AB10)</f>
        <v/>
      </c>
      <c r="AD10" s="223" t="s">
        <v>10</v>
      </c>
      <c r="AE10" s="136"/>
      <c r="AF10" s="136"/>
      <c r="AG10" s="136"/>
      <c r="AH10" s="137"/>
      <c r="AI10" s="190"/>
      <c r="AJ10" s="136"/>
      <c r="AK10" s="136"/>
      <c r="AL10" s="136"/>
      <c r="AM10" s="137"/>
      <c r="AN10" s="223" t="s">
        <v>81</v>
      </c>
      <c r="AO10" s="136"/>
      <c r="AP10" s="136"/>
      <c r="AQ10" s="137"/>
      <c r="AR10" s="230"/>
      <c r="AS10" s="136"/>
      <c r="AT10" s="136"/>
      <c r="AU10" s="136"/>
      <c r="AV10" s="136"/>
      <c r="AW10" s="137"/>
      <c r="AX10" s="233"/>
      <c r="AY10" s="113" t="str">
        <f>IF(AX18="","",VLOOKUP(AX18,#REF!,2,0))</f>
        <v/>
      </c>
      <c r="AZ10" s="114" t="str">
        <f>IF(OR(AX18="",AZ18=""),"","および"&amp;VLOOKUP(AY10&amp;AZ18,#REF!,2,0))&amp;IF(AZ11="","",","&amp;AZ11)</f>
        <v/>
      </c>
      <c r="BA10" s="113" t="str">
        <f>IF(AX18="","",VLOOKUP(AX18,#REF!,2,0)&amp;VLOOKUP(AX18,#REF!,2,0)&amp;IF(OR(AX18=5,AX18=10,AX18=16,AX18=17,AX18=18,AX18=19),"(分類"&amp;BB18&amp;")"&amp;"-"&amp;AZ18,IF(OR(AX18=1,AX18=6,AX18=11),"(●●)"&amp;"-"&amp;AZ18,"-"&amp;AZ18)))</f>
        <v/>
      </c>
      <c r="BB10" s="113" t="str">
        <f>IF(BA11="",BA10,BA10&amp;","&amp;BB11)</f>
        <v/>
      </c>
      <c r="BC10" s="234" t="str">
        <f>IF(AX18="","",CHAR(10)&amp;"【関連損傷】"&amp;CHAR(10)&amp;BB10)</f>
        <v/>
      </c>
      <c r="BD10" s="154" t="s">
        <v>10</v>
      </c>
      <c r="BE10" s="136"/>
      <c r="BF10" s="136"/>
      <c r="BG10" s="136"/>
      <c r="BH10" s="137"/>
      <c r="BI10" s="190"/>
      <c r="BJ10" s="136"/>
      <c r="BK10" s="136"/>
      <c r="BL10" s="136"/>
      <c r="BM10" s="137"/>
      <c r="BN10" s="154" t="s">
        <v>81</v>
      </c>
      <c r="BO10" s="136"/>
      <c r="BP10" s="136"/>
      <c r="BQ10" s="137"/>
      <c r="BR10" s="230"/>
      <c r="BS10" s="136"/>
      <c r="BT10" s="136"/>
      <c r="BU10" s="136"/>
      <c r="BV10" s="136"/>
      <c r="BW10" s="137"/>
      <c r="BX10" s="233"/>
      <c r="BY10" s="113" t="str">
        <f>IF(BX18="","",VLOOKUP(BX18,#REF!,2,0))</f>
        <v/>
      </c>
      <c r="BZ10" s="114" t="str">
        <f>IF(OR(BX18="",BZ18=""),"","および"&amp;VLOOKUP(BY10&amp;BZ18,#REF!,2,0))&amp;IF(BZ11="","",","&amp;BZ11)</f>
        <v/>
      </c>
      <c r="CA10" s="113" t="str">
        <f>IF(BX18="","",VLOOKUP(BX18,#REF!,2,0)&amp;VLOOKUP(BX18,#REF!,2,0)&amp;IF(OR(BX18=5,BX18=10,BX18=16,BX18=17,BX18=18,BX18=19),"(分類"&amp;CB18&amp;")"&amp;"-"&amp;BZ18,IF(OR(BX18=1,BX18=6,BX18=11),"(●●)"&amp;"-"&amp;BZ18,"-"&amp;BZ18)))</f>
        <v/>
      </c>
      <c r="CB10" s="113" t="str">
        <f>IF(CA11="",CA10,CA10&amp;","&amp;CB11)</f>
        <v/>
      </c>
      <c r="CC10" s="234" t="str">
        <f>IF(BX18="","",CHAR(10)&amp;"【関連損傷】"&amp;CHAR(10)&amp;CB10)</f>
        <v/>
      </c>
    </row>
    <row r="11" spans="1:97" ht="20.25" customHeight="1" x14ac:dyDescent="0.2">
      <c r="B11" s="162"/>
      <c r="C11" s="163"/>
      <c r="D11" s="225" t="s">
        <v>1</v>
      </c>
      <c r="E11" s="136"/>
      <c r="F11" s="136"/>
      <c r="G11" s="136"/>
      <c r="H11" s="137"/>
      <c r="I11" s="190"/>
      <c r="J11" s="136"/>
      <c r="K11" s="136"/>
      <c r="L11" s="136"/>
      <c r="M11" s="137"/>
      <c r="N11" s="154" t="s">
        <v>0</v>
      </c>
      <c r="O11" s="136"/>
      <c r="P11" s="136"/>
      <c r="Q11" s="137"/>
      <c r="R11" s="190"/>
      <c r="S11" s="136"/>
      <c r="T11" s="136"/>
      <c r="U11" s="136"/>
      <c r="V11" s="136"/>
      <c r="W11" s="137"/>
      <c r="X11" s="162"/>
      <c r="Y11" s="115" t="str">
        <f>IF(X19="","",VLOOKUP(X19,#REF!,2,0))</f>
        <v/>
      </c>
      <c r="Z11" s="116" t="str">
        <f>IF(OR(X19="",Z19=""),"","および"&amp;VLOOKUP(Y11&amp;Z19,#REF!,2,0))&amp;IF(Z12="","",","&amp;Z12)</f>
        <v/>
      </c>
      <c r="AA11" s="115" t="str">
        <f>IF(X19="","",VLOOKUP(X19,#REF!,2,0)&amp;VLOOKUP(X19,#REF!,2,0)&amp;IF(OR(X19=5,X19=10,X19=16,X19=17,X19=18,X19=19),"(分類"&amp;AB19&amp;")"&amp;"-"&amp;Z19,IF(OR(X19=1,X19=6,X19=11),"(●●)"&amp;"-"&amp;Z19,"-"&amp;Z19)))</f>
        <v/>
      </c>
      <c r="AB11" s="115" t="str">
        <f>IF(AA12="",AA11,AA11&amp;","&amp;AB12)</f>
        <v/>
      </c>
      <c r="AC11" s="163"/>
      <c r="AD11" s="236" t="s">
        <v>1</v>
      </c>
      <c r="AE11" s="136"/>
      <c r="AF11" s="136"/>
      <c r="AG11" s="136"/>
      <c r="AH11" s="137"/>
      <c r="AI11" s="190"/>
      <c r="AJ11" s="136"/>
      <c r="AK11" s="136"/>
      <c r="AL11" s="136"/>
      <c r="AM11" s="137"/>
      <c r="AN11" s="223" t="s">
        <v>0</v>
      </c>
      <c r="AO11" s="136"/>
      <c r="AP11" s="136"/>
      <c r="AQ11" s="137"/>
      <c r="AR11" s="190"/>
      <c r="AS11" s="136"/>
      <c r="AT11" s="136"/>
      <c r="AU11" s="136"/>
      <c r="AV11" s="136"/>
      <c r="AW11" s="137"/>
      <c r="AX11" s="162"/>
      <c r="AY11" s="115" t="str">
        <f>IF(AX19="","",VLOOKUP(AX19,#REF!,2,0))</f>
        <v/>
      </c>
      <c r="AZ11" s="116" t="str">
        <f>IF(OR(AX19="",AZ19=""),"","および"&amp;VLOOKUP(AY11&amp;AZ19,#REF!,2,0))&amp;IF(AZ12="","",","&amp;AZ12)</f>
        <v/>
      </c>
      <c r="BA11" s="115" t="str">
        <f>IF(AX19="","",VLOOKUP(AX19,#REF!,2,0)&amp;VLOOKUP(AX19,#REF!,2,0)&amp;IF(OR(AX19=5,AX19=10,AX19=16,AX19=17,AX19=18,AX19=19),"(分類"&amp;BB19&amp;")"&amp;"-"&amp;AZ19,IF(OR(AX19=1,AX19=6,AX19=11),"(●●)"&amp;"-"&amp;AZ19,"-"&amp;AZ19)))</f>
        <v/>
      </c>
      <c r="BB11" s="115" t="str">
        <f>IF(BA12="",BA11,BA11&amp;","&amp;BB12)</f>
        <v/>
      </c>
      <c r="BC11" s="163"/>
      <c r="BD11" s="225" t="s">
        <v>1</v>
      </c>
      <c r="BE11" s="136"/>
      <c r="BF11" s="136"/>
      <c r="BG11" s="136"/>
      <c r="BH11" s="137"/>
      <c r="BI11" s="190"/>
      <c r="BJ11" s="136"/>
      <c r="BK11" s="136"/>
      <c r="BL11" s="136"/>
      <c r="BM11" s="137"/>
      <c r="BN11" s="154" t="s">
        <v>0</v>
      </c>
      <c r="BO11" s="136"/>
      <c r="BP11" s="136"/>
      <c r="BQ11" s="137"/>
      <c r="BR11" s="190"/>
      <c r="BS11" s="136"/>
      <c r="BT11" s="136"/>
      <c r="BU11" s="136"/>
      <c r="BV11" s="136"/>
      <c r="BW11" s="137"/>
      <c r="BX11" s="162"/>
      <c r="BY11" s="115" t="str">
        <f>IF(BX19="","",VLOOKUP(BX19,#REF!,2,0))</f>
        <v/>
      </c>
      <c r="BZ11" s="116" t="str">
        <f>IF(OR(BX19="",BZ19=""),"","および"&amp;VLOOKUP(BY11&amp;BZ19,#REF!,2,0))&amp;IF(BZ12="","",","&amp;BZ12)</f>
        <v/>
      </c>
      <c r="CA11" s="115" t="str">
        <f>IF(BX19="","",VLOOKUP(BX19,#REF!,2,0)&amp;VLOOKUP(BX19,#REF!,2,0)&amp;IF(OR(BX19=5,BX19=10,BX19=16,BX19=17,BX19=18,BX19=19),"(分類"&amp;CB19&amp;")"&amp;"-"&amp;BZ19,IF(OR(BX19=1,BX19=6,BX19=11),"(●●)"&amp;"-"&amp;BZ19,"-"&amp;BZ19)))</f>
        <v/>
      </c>
      <c r="CB11" s="115" t="str">
        <f>IF(CA12="",CA11,CA11&amp;","&amp;CB12)</f>
        <v/>
      </c>
      <c r="CC11" s="163"/>
    </row>
    <row r="12" spans="1:97" ht="6" customHeight="1" x14ac:dyDescent="0.15">
      <c r="B12" s="162"/>
      <c r="C12" s="163"/>
      <c r="D12" s="47" t="str">
        <f>IF(H9="","",IF(ISNUMBER(H9),"","前回点検："&amp;YEAR(EDATE(#REF!,-3))&amp;"年度"))</f>
        <v/>
      </c>
      <c r="E12" s="48"/>
      <c r="F12" s="48"/>
      <c r="G12" s="48"/>
      <c r="H12" s="48"/>
      <c r="I12" s="48"/>
      <c r="J12" s="48"/>
      <c r="K12" s="48"/>
      <c r="L12" s="48"/>
      <c r="M12" s="48"/>
      <c r="N12" s="48"/>
      <c r="O12" s="48"/>
      <c r="P12" s="48"/>
      <c r="Q12" s="48"/>
      <c r="R12" s="48"/>
      <c r="S12" s="49"/>
      <c r="T12" s="225" t="s">
        <v>82</v>
      </c>
      <c r="U12" s="129"/>
      <c r="V12" s="129"/>
      <c r="W12" s="130"/>
      <c r="X12" s="162"/>
      <c r="Y12" s="221" t="str">
        <f>IF(X20="","",VLOOKUP(X20,#REF!,2,0))</f>
        <v/>
      </c>
      <c r="Z12" s="221" t="str">
        <f>IF(OR(X20="",Z20=""),"","および"&amp;VLOOKUP(Y12&amp;Z20,#REF!,2,0))&amp;IF(Z15="","",","&amp;Z15)</f>
        <v/>
      </c>
      <c r="AA12" s="221" t="str">
        <f>IF(X20="","",VLOOKUP(X20,#REF!,2,0)&amp;VLOOKUP(X20,#REF!,2,0)&amp;IF(OR(X20=5,X20=10,X20=16,X20=17,X20=18,X20=20),"(分類"&amp;AB20&amp;")"&amp;"-"&amp;Z20,IF(OR(X20=1,X20=6,X20=11),"(●●)"&amp;"-"&amp;Z20,"-"&amp;Z20)))</f>
        <v/>
      </c>
      <c r="AB12" s="221" t="str">
        <f>IF(AA15="",AA12,AA12&amp;","&amp;AB15)</f>
        <v/>
      </c>
      <c r="AC12" s="163"/>
      <c r="AD12" s="47" t="str">
        <f>IF(AH9="","",IF(ISNUMBER(AH9),"","前回点検："&amp;YEAR(EDATE(#REF!,-3))&amp;"年度"))</f>
        <v/>
      </c>
      <c r="AE12" s="48"/>
      <c r="AF12" s="48"/>
      <c r="AG12" s="48"/>
      <c r="AH12" s="48"/>
      <c r="AI12" s="48"/>
      <c r="AJ12" s="48"/>
      <c r="AK12" s="48"/>
      <c r="AL12" s="48"/>
      <c r="AM12" s="48"/>
      <c r="AN12" s="48"/>
      <c r="AO12" s="48"/>
      <c r="AP12" s="48"/>
      <c r="AQ12" s="48"/>
      <c r="AR12" s="48"/>
      <c r="AS12" s="49"/>
      <c r="AT12" s="225" t="s">
        <v>82</v>
      </c>
      <c r="AU12" s="129"/>
      <c r="AV12" s="129"/>
      <c r="AW12" s="130"/>
      <c r="AX12" s="162"/>
      <c r="AY12" s="221" t="str">
        <f>IF(AX20="","",VLOOKUP(AX20,#REF!,2,0))</f>
        <v/>
      </c>
      <c r="AZ12" s="221" t="str">
        <f>IF(OR(AX20="",AZ20=""),"","および"&amp;VLOOKUP(AY12&amp;AZ20,#REF!,2,0))&amp;IF(AZ15="","",","&amp;AZ15)</f>
        <v/>
      </c>
      <c r="BA12" s="221" t="str">
        <f>IF(AX20="","",VLOOKUP(AX20,#REF!,2,0)&amp;VLOOKUP(AX20,#REF!,2,0)&amp;IF(OR(AX20=5,AX20=10,AX20=16,AX20=17,AX20=18,AX20=20),"(分類"&amp;BB20&amp;")"&amp;"-"&amp;AZ20,IF(OR(AX20=1,AX20=6,AX20=11),"(●●)"&amp;"-"&amp;AZ20,"-"&amp;AZ20)))</f>
        <v/>
      </c>
      <c r="BB12" s="221" t="str">
        <f>IF(BA15="",BA12,BA12&amp;","&amp;BB15)</f>
        <v/>
      </c>
      <c r="BC12" s="163"/>
      <c r="BD12" s="47" t="str">
        <f>IF(BH9="","",IF(ISNUMBER(BH9),"","前回点検："&amp;YEAR(EDATE(#REF!,-3))&amp;"年度"))</f>
        <v/>
      </c>
      <c r="BE12" s="48"/>
      <c r="BF12" s="48"/>
      <c r="BG12" s="48"/>
      <c r="BH12" s="48"/>
      <c r="BI12" s="48"/>
      <c r="BJ12" s="48"/>
      <c r="BK12" s="48"/>
      <c r="BL12" s="48"/>
      <c r="BM12" s="48"/>
      <c r="BN12" s="48"/>
      <c r="BO12" s="48"/>
      <c r="BP12" s="48"/>
      <c r="BQ12" s="48"/>
      <c r="BR12" s="48"/>
      <c r="BS12" s="49"/>
      <c r="BT12" s="225" t="s">
        <v>82</v>
      </c>
      <c r="BU12" s="129"/>
      <c r="BV12" s="129"/>
      <c r="BW12" s="130"/>
      <c r="BX12" s="162"/>
      <c r="BY12" s="221" t="str">
        <f>IF(BX20="","",VLOOKUP(BX20,#REF!,2,0))</f>
        <v/>
      </c>
      <c r="BZ12" s="221" t="str">
        <f>IF(OR(BX20="",BZ20=""),"","および"&amp;VLOOKUP(BY12&amp;BZ20,#REF!,2,0))&amp;IF(BZ15="","",","&amp;BZ15)</f>
        <v/>
      </c>
      <c r="CA12" s="221" t="str">
        <f>IF(BX20="","",VLOOKUP(BX20,#REF!,2,0)&amp;VLOOKUP(BX20,#REF!,2,0)&amp;IF(OR(BX20=5,BX20=10,BX20=16,BX20=17,BX20=18,BX20=20),"(分類"&amp;CB20&amp;")"&amp;"-"&amp;BZ20,IF(OR(BX20=1,BX20=6,BX20=11),"(●●)"&amp;"-"&amp;BZ20,"-"&amp;BZ20)))</f>
        <v/>
      </c>
      <c r="CB12" s="221" t="str">
        <f>IF(CA15="",CA12,CA12&amp;","&amp;CB15)</f>
        <v/>
      </c>
      <c r="CC12" s="163"/>
    </row>
    <row r="13" spans="1:97" ht="8.1" customHeight="1" x14ac:dyDescent="0.15">
      <c r="B13" s="162"/>
      <c r="C13" s="163"/>
      <c r="D13" s="50"/>
      <c r="E13" s="229" t="s">
        <v>35</v>
      </c>
      <c r="F13" s="121"/>
      <c r="G13" s="121"/>
      <c r="H13" s="121"/>
      <c r="I13" s="121"/>
      <c r="J13" s="121"/>
      <c r="K13" s="121"/>
      <c r="L13" s="121"/>
      <c r="M13" s="121"/>
      <c r="N13" s="121"/>
      <c r="O13" s="121"/>
      <c r="P13" s="121"/>
      <c r="Q13" s="121"/>
      <c r="R13" s="121"/>
      <c r="S13" s="51"/>
      <c r="T13" s="162"/>
      <c r="U13" s="156"/>
      <c r="V13" s="156"/>
      <c r="W13" s="163"/>
      <c r="X13" s="162"/>
      <c r="Y13" s="156"/>
      <c r="Z13" s="156"/>
      <c r="AA13" s="156"/>
      <c r="AB13" s="156"/>
      <c r="AC13" s="163"/>
      <c r="AD13" s="50"/>
      <c r="AE13" s="229" t="s">
        <v>35</v>
      </c>
      <c r="AF13" s="121"/>
      <c r="AG13" s="121"/>
      <c r="AH13" s="121"/>
      <c r="AI13" s="121"/>
      <c r="AJ13" s="121"/>
      <c r="AK13" s="121"/>
      <c r="AL13" s="121"/>
      <c r="AM13" s="121"/>
      <c r="AN13" s="121"/>
      <c r="AO13" s="121"/>
      <c r="AP13" s="121"/>
      <c r="AQ13" s="121"/>
      <c r="AR13" s="121"/>
      <c r="AS13" s="51"/>
      <c r="AT13" s="162"/>
      <c r="AU13" s="156"/>
      <c r="AV13" s="156"/>
      <c r="AW13" s="163"/>
      <c r="AX13" s="162"/>
      <c r="AY13" s="156"/>
      <c r="AZ13" s="156"/>
      <c r="BA13" s="156"/>
      <c r="BB13" s="156"/>
      <c r="BC13" s="163"/>
      <c r="BD13" s="50"/>
      <c r="BE13" s="229" t="s">
        <v>35</v>
      </c>
      <c r="BF13" s="121"/>
      <c r="BG13" s="121"/>
      <c r="BH13" s="121"/>
      <c r="BI13" s="121"/>
      <c r="BJ13" s="121"/>
      <c r="BK13" s="121"/>
      <c r="BL13" s="121"/>
      <c r="BM13" s="121"/>
      <c r="BN13" s="121"/>
      <c r="BO13" s="121"/>
      <c r="BP13" s="121"/>
      <c r="BQ13" s="121"/>
      <c r="BR13" s="121"/>
      <c r="BS13" s="51"/>
      <c r="BT13" s="162"/>
      <c r="BU13" s="156"/>
      <c r="BV13" s="156"/>
      <c r="BW13" s="163"/>
      <c r="BX13" s="162"/>
      <c r="BY13" s="156"/>
      <c r="BZ13" s="156"/>
      <c r="CA13" s="156"/>
      <c r="CB13" s="156"/>
      <c r="CC13" s="163"/>
    </row>
    <row r="14" spans="1:97" ht="6.15" customHeight="1" x14ac:dyDescent="0.15">
      <c r="B14" s="162"/>
      <c r="C14" s="163"/>
      <c r="D14" s="50"/>
      <c r="E14" s="156"/>
      <c r="F14" s="121"/>
      <c r="G14" s="121"/>
      <c r="H14" s="121"/>
      <c r="I14" s="121"/>
      <c r="J14" s="121"/>
      <c r="K14" s="121"/>
      <c r="L14" s="121"/>
      <c r="M14" s="121"/>
      <c r="N14" s="121"/>
      <c r="O14" s="121"/>
      <c r="P14" s="121"/>
      <c r="Q14" s="121"/>
      <c r="R14" s="121"/>
      <c r="S14" s="51"/>
      <c r="T14" s="131"/>
      <c r="U14" s="132"/>
      <c r="V14" s="132"/>
      <c r="W14" s="133"/>
      <c r="X14" s="162"/>
      <c r="Y14" s="156"/>
      <c r="Z14" s="156"/>
      <c r="AA14" s="156"/>
      <c r="AB14" s="156"/>
      <c r="AC14" s="163"/>
      <c r="AD14" s="50"/>
      <c r="AE14" s="156"/>
      <c r="AF14" s="121"/>
      <c r="AG14" s="121"/>
      <c r="AH14" s="121"/>
      <c r="AI14" s="121"/>
      <c r="AJ14" s="121"/>
      <c r="AK14" s="121"/>
      <c r="AL14" s="121"/>
      <c r="AM14" s="121"/>
      <c r="AN14" s="121"/>
      <c r="AO14" s="121"/>
      <c r="AP14" s="121"/>
      <c r="AQ14" s="121"/>
      <c r="AR14" s="121"/>
      <c r="AS14" s="51"/>
      <c r="AT14" s="131"/>
      <c r="AU14" s="132"/>
      <c r="AV14" s="132"/>
      <c r="AW14" s="133"/>
      <c r="AX14" s="162"/>
      <c r="AY14" s="156"/>
      <c r="AZ14" s="156"/>
      <c r="BA14" s="156"/>
      <c r="BB14" s="156"/>
      <c r="BC14" s="163"/>
      <c r="BD14" s="50"/>
      <c r="BE14" s="156"/>
      <c r="BF14" s="121"/>
      <c r="BG14" s="121"/>
      <c r="BH14" s="121"/>
      <c r="BI14" s="121"/>
      <c r="BJ14" s="121"/>
      <c r="BK14" s="121"/>
      <c r="BL14" s="121"/>
      <c r="BM14" s="121"/>
      <c r="BN14" s="121"/>
      <c r="BO14" s="121"/>
      <c r="BP14" s="121"/>
      <c r="BQ14" s="121"/>
      <c r="BR14" s="121"/>
      <c r="BS14" s="51"/>
      <c r="BT14" s="131"/>
      <c r="BU14" s="132"/>
      <c r="BV14" s="132"/>
      <c r="BW14" s="133"/>
      <c r="BX14" s="162"/>
      <c r="BY14" s="156"/>
      <c r="BZ14" s="156"/>
      <c r="CA14" s="156"/>
      <c r="CB14" s="156"/>
      <c r="CC14" s="163"/>
    </row>
    <row r="15" spans="1:97" ht="20.25" customHeight="1" x14ac:dyDescent="0.2">
      <c r="B15" s="162"/>
      <c r="C15" s="163"/>
      <c r="D15" s="50"/>
      <c r="E15" s="156"/>
      <c r="F15" s="121"/>
      <c r="G15" s="121"/>
      <c r="H15" s="121"/>
      <c r="I15" s="121"/>
      <c r="J15" s="121"/>
      <c r="K15" s="121"/>
      <c r="L15" s="121"/>
      <c r="M15" s="121"/>
      <c r="N15" s="121"/>
      <c r="O15" s="121"/>
      <c r="P15" s="121"/>
      <c r="Q15" s="121"/>
      <c r="R15" s="121"/>
      <c r="S15" s="51"/>
      <c r="T15" s="231" t="str">
        <f ca="1">IF(INDIRECT(ADDRESS(ROW()-6,COLUMN()-11))="","","－")</f>
        <v>－</v>
      </c>
      <c r="U15" s="136"/>
      <c r="V15" s="136"/>
      <c r="W15" s="137"/>
      <c r="X15" s="131"/>
      <c r="Y15" s="117" t="str">
        <f>IF(X21="","",VLOOKUP(X21,#REF!,2,0))</f>
        <v/>
      </c>
      <c r="Z15" s="118" t="str">
        <f>IF(OR(X21="",Z21=""),"","および"&amp;VLOOKUP(Y15&amp;Z21,#REF!,2,0))</f>
        <v/>
      </c>
      <c r="AA15" s="117" t="str">
        <f>IF(X21="","",VLOOKUP(X21,#REF!,2,0)&amp;VLOOKUP(X21,#REF!,2,0)&amp;IF(OR(X21=5,X21=10,X21=16,X21=17,X21=18,X21=21),"(分類"&amp;AB21&amp;")"&amp;"-"&amp;Z21,IF(OR(X21=1,X21=6,X21=11),"(●●)"&amp;"-"&amp;Z21,"-"&amp;Z21)))</f>
        <v/>
      </c>
      <c r="AB15" s="117" t="str">
        <f>AA15</f>
        <v/>
      </c>
      <c r="AC15" s="133"/>
      <c r="AD15" s="50"/>
      <c r="AE15" s="156"/>
      <c r="AF15" s="121"/>
      <c r="AG15" s="121"/>
      <c r="AH15" s="121"/>
      <c r="AI15" s="121"/>
      <c r="AJ15" s="121"/>
      <c r="AK15" s="121"/>
      <c r="AL15" s="121"/>
      <c r="AM15" s="121"/>
      <c r="AN15" s="121"/>
      <c r="AO15" s="121"/>
      <c r="AP15" s="121"/>
      <c r="AQ15" s="121"/>
      <c r="AR15" s="121"/>
      <c r="AS15" s="51"/>
      <c r="AT15" s="231" t="str">
        <f ca="1">IF(INDIRECT(ADDRESS(ROW()-6,COLUMN()-11))="","","－")</f>
        <v>－</v>
      </c>
      <c r="AU15" s="136"/>
      <c r="AV15" s="136"/>
      <c r="AW15" s="137"/>
      <c r="AX15" s="131"/>
      <c r="AY15" s="117" t="str">
        <f>IF(AX21="","",VLOOKUP(AX21,#REF!,2,0))</f>
        <v/>
      </c>
      <c r="AZ15" s="118" t="str">
        <f>IF(OR(AX21="",AZ21=""),"","および"&amp;VLOOKUP(AY15&amp;AZ21,#REF!,2,0))</f>
        <v/>
      </c>
      <c r="BA15" s="117" t="str">
        <f>IF(AX21="","",VLOOKUP(AX21,#REF!,2,0)&amp;VLOOKUP(AX21,#REF!,2,0)&amp;IF(OR(AX21=5,AX21=10,AX21=16,AX21=17,AX21=18,AX21=21),"(分類"&amp;BB21&amp;")"&amp;"-"&amp;AZ21,IF(OR(AX21=1,AX21=6,AX21=11),"(●●)"&amp;"-"&amp;AZ21,"-"&amp;AZ21)))</f>
        <v/>
      </c>
      <c r="BB15" s="117" t="str">
        <f>BA15</f>
        <v/>
      </c>
      <c r="BC15" s="133"/>
      <c r="BD15" s="50"/>
      <c r="BE15" s="156"/>
      <c r="BF15" s="121"/>
      <c r="BG15" s="121"/>
      <c r="BH15" s="121"/>
      <c r="BI15" s="121"/>
      <c r="BJ15" s="121"/>
      <c r="BK15" s="121"/>
      <c r="BL15" s="121"/>
      <c r="BM15" s="121"/>
      <c r="BN15" s="121"/>
      <c r="BO15" s="121"/>
      <c r="BP15" s="121"/>
      <c r="BQ15" s="121"/>
      <c r="BR15" s="121"/>
      <c r="BS15" s="51"/>
      <c r="BT15" s="231" t="str">
        <f ca="1">IF(INDIRECT(ADDRESS(ROW()-6,COLUMN()-11))="","","－")</f>
        <v>－</v>
      </c>
      <c r="BU15" s="136"/>
      <c r="BV15" s="136"/>
      <c r="BW15" s="137"/>
      <c r="BX15" s="131"/>
      <c r="BY15" s="117" t="str">
        <f>IF(BX21="","",VLOOKUP(BX21,#REF!,2,0))</f>
        <v/>
      </c>
      <c r="BZ15" s="118" t="str">
        <f>IF(OR(BX21="",BZ21=""),"","および"&amp;VLOOKUP(BY15&amp;BZ21,#REF!,2,0))</f>
        <v/>
      </c>
      <c r="CA15" s="117" t="str">
        <f>IF(BX21="","",VLOOKUP(BX21,#REF!,2,0)&amp;VLOOKUP(BX21,#REF!,2,0)&amp;IF(OR(BX21=5,BX21=10,BX21=16,BX21=17,BX21=18,BX21=21),"(分類"&amp;CB21&amp;")"&amp;"-"&amp;BZ21,IF(OR(BX21=1,BX21=6,BX21=11),"(●●)"&amp;"-"&amp;BZ21,"-"&amp;BZ21)))</f>
        <v/>
      </c>
      <c r="CB15" s="117" t="str">
        <f>CA15</f>
        <v/>
      </c>
      <c r="CC15" s="133"/>
    </row>
    <row r="16" spans="1:97" ht="20.25" customHeight="1" x14ac:dyDescent="0.2">
      <c r="B16" s="162"/>
      <c r="C16" s="163"/>
      <c r="D16" s="50"/>
      <c r="E16" s="156"/>
      <c r="F16" s="121"/>
      <c r="G16" s="121"/>
      <c r="H16" s="121"/>
      <c r="I16" s="121"/>
      <c r="J16" s="121"/>
      <c r="K16" s="121"/>
      <c r="L16" s="121"/>
      <c r="M16" s="121"/>
      <c r="N16" s="121"/>
      <c r="O16" s="121"/>
      <c r="P16" s="121"/>
      <c r="Q16" s="121"/>
      <c r="R16" s="121"/>
      <c r="S16" s="51"/>
      <c r="T16" s="224" t="s">
        <v>83</v>
      </c>
      <c r="U16" s="136"/>
      <c r="V16" s="136"/>
      <c r="W16" s="137"/>
      <c r="X16" s="228" t="s">
        <v>84</v>
      </c>
      <c r="Y16" s="132"/>
      <c r="Z16" s="132"/>
      <c r="AA16" s="132"/>
      <c r="AB16" s="132"/>
      <c r="AC16" s="133"/>
      <c r="AD16" s="50"/>
      <c r="AE16" s="156"/>
      <c r="AF16" s="121"/>
      <c r="AG16" s="121"/>
      <c r="AH16" s="121"/>
      <c r="AI16" s="121"/>
      <c r="AJ16" s="121"/>
      <c r="AK16" s="121"/>
      <c r="AL16" s="121"/>
      <c r="AM16" s="121"/>
      <c r="AN16" s="121"/>
      <c r="AO16" s="121"/>
      <c r="AP16" s="121"/>
      <c r="AQ16" s="121"/>
      <c r="AR16" s="121"/>
      <c r="AS16" s="51"/>
      <c r="AT16" s="224" t="s">
        <v>83</v>
      </c>
      <c r="AU16" s="136"/>
      <c r="AV16" s="136"/>
      <c r="AW16" s="137"/>
      <c r="AX16" s="228" t="s">
        <v>84</v>
      </c>
      <c r="AY16" s="132"/>
      <c r="AZ16" s="132"/>
      <c r="BA16" s="132"/>
      <c r="BB16" s="132"/>
      <c r="BC16" s="133"/>
      <c r="BD16" s="50"/>
      <c r="BE16" s="156"/>
      <c r="BF16" s="121"/>
      <c r="BG16" s="121"/>
      <c r="BH16" s="121"/>
      <c r="BI16" s="121"/>
      <c r="BJ16" s="121"/>
      <c r="BK16" s="121"/>
      <c r="BL16" s="121"/>
      <c r="BM16" s="121"/>
      <c r="BN16" s="121"/>
      <c r="BO16" s="121"/>
      <c r="BP16" s="121"/>
      <c r="BQ16" s="121"/>
      <c r="BR16" s="121"/>
      <c r="BS16" s="51"/>
      <c r="BT16" s="224" t="s">
        <v>83</v>
      </c>
      <c r="BU16" s="136"/>
      <c r="BV16" s="136"/>
      <c r="BW16" s="137"/>
      <c r="BX16" s="228" t="s">
        <v>84</v>
      </c>
      <c r="BY16" s="132"/>
      <c r="BZ16" s="132"/>
      <c r="CA16" s="132"/>
      <c r="CB16" s="132"/>
      <c r="CC16" s="133"/>
    </row>
    <row r="17" spans="2:81" ht="9.6" customHeight="1" x14ac:dyDescent="0.2">
      <c r="B17" s="162"/>
      <c r="C17" s="163"/>
      <c r="D17" s="50"/>
      <c r="E17" s="121"/>
      <c r="F17" s="121"/>
      <c r="G17" s="121"/>
      <c r="H17" s="121"/>
      <c r="I17" s="121"/>
      <c r="J17" s="122"/>
      <c r="K17" s="122"/>
      <c r="L17" s="122"/>
      <c r="M17" s="122"/>
      <c r="N17" s="121"/>
      <c r="O17" s="121"/>
      <c r="P17" s="121"/>
      <c r="Q17" s="121"/>
      <c r="R17" s="121"/>
      <c r="S17" s="51"/>
      <c r="T17" s="232" t="str">
        <f>IFERROR(IF(I10&amp;I11&amp;R11="","",IF(OR(I10="",I11="",R11=""),"入力ミス",IF(R11&lt;&gt;"a",I10&amp;"に"&amp;VLOOKUP(I11&amp;R11,#REF!,2,0)&amp;Z10&amp;"が見られる。",IF(R11="a",I10&amp;"に前回点検で確認された"&amp;VLOOKUP(I11&amp;R11,#REF!,2,0)&amp;Z10&amp;"は補修されている。")))&amp;AC10),"損傷程度を確認してください")</f>
        <v/>
      </c>
      <c r="U17" s="129"/>
      <c r="V17" s="129"/>
      <c r="W17" s="130"/>
      <c r="X17" s="134" t="s">
        <v>6</v>
      </c>
      <c r="Y17" s="137"/>
      <c r="Z17" s="134" t="s">
        <v>7</v>
      </c>
      <c r="AA17" s="137"/>
      <c r="AB17" s="134" t="s">
        <v>85</v>
      </c>
      <c r="AC17" s="137"/>
      <c r="AD17" s="50"/>
      <c r="AE17" s="121"/>
      <c r="AF17" s="121"/>
      <c r="AG17" s="121"/>
      <c r="AH17" s="121"/>
      <c r="AI17" s="121"/>
      <c r="AJ17" s="122"/>
      <c r="AK17" s="122"/>
      <c r="AL17" s="122"/>
      <c r="AM17" s="122"/>
      <c r="AN17" s="121"/>
      <c r="AO17" s="121"/>
      <c r="AP17" s="121"/>
      <c r="AQ17" s="121"/>
      <c r="AR17" s="121"/>
      <c r="AS17" s="51"/>
      <c r="AT17" s="232" t="str">
        <f>IFERROR(IF(AI10&amp;AI11&amp;AR11="","",IF(OR(AI10="",AI11="",AR11=""),"入力ミス",IF(AR11&lt;&gt;"a",AI10&amp;"に"&amp;VLOOKUP(AI11&amp;AR11,#REF!,2,0)&amp;AZ10&amp;"が見られる。",IF(AR11="a",AI10&amp;"に前回点検で確認された"&amp;VLOOKUP(AI11&amp;AR11,#REF!,2,0)&amp;AZ10&amp;"は補修されている。")))&amp;BC10),"損傷程度を確認してください")</f>
        <v/>
      </c>
      <c r="AU17" s="129"/>
      <c r="AV17" s="129"/>
      <c r="AW17" s="130"/>
      <c r="AX17" s="134" t="s">
        <v>6</v>
      </c>
      <c r="AY17" s="137"/>
      <c r="AZ17" s="134" t="s">
        <v>7</v>
      </c>
      <c r="BA17" s="137"/>
      <c r="BB17" s="134" t="s">
        <v>85</v>
      </c>
      <c r="BC17" s="137"/>
      <c r="BD17" s="50"/>
      <c r="BE17" s="121"/>
      <c r="BF17" s="121"/>
      <c r="BG17" s="121"/>
      <c r="BH17" s="121"/>
      <c r="BI17" s="121"/>
      <c r="BJ17" s="122"/>
      <c r="BK17" s="122"/>
      <c r="BL17" s="122"/>
      <c r="BM17" s="122"/>
      <c r="BN17" s="121"/>
      <c r="BO17" s="121"/>
      <c r="BP17" s="121"/>
      <c r="BQ17" s="121"/>
      <c r="BR17" s="121"/>
      <c r="BS17" s="51"/>
      <c r="BT17" s="232" t="str">
        <f>IFERROR(IF(BI10&amp;BI11&amp;BR11="","",IF(OR(BI10="",BI11="",BR11=""),"入力ミス",IF(BR11&lt;&gt;"a",BI10&amp;"に"&amp;VLOOKUP(BI11&amp;BR11,#REF!,2,0)&amp;BZ10&amp;"が見られる。",IF(BR11="a",BI10&amp;"に前回点検で確認された"&amp;VLOOKUP(BI11&amp;BR11,#REF!,2,0)&amp;BZ10&amp;"は補修されている。")))&amp;CC10),"損傷程度を確認してください")</f>
        <v/>
      </c>
      <c r="BU17" s="129"/>
      <c r="BV17" s="129"/>
      <c r="BW17" s="130"/>
      <c r="BX17" s="134" t="s">
        <v>6</v>
      </c>
      <c r="BY17" s="137"/>
      <c r="BZ17" s="134" t="s">
        <v>7</v>
      </c>
      <c r="CA17" s="137"/>
      <c r="CB17" s="134" t="s">
        <v>85</v>
      </c>
      <c r="CC17" s="137"/>
    </row>
    <row r="18" spans="2:81" ht="21" customHeight="1" x14ac:dyDescent="0.2">
      <c r="B18" s="162"/>
      <c r="C18" s="163"/>
      <c r="D18" s="50"/>
      <c r="E18" s="121"/>
      <c r="F18" s="121"/>
      <c r="G18" s="121"/>
      <c r="H18" s="121"/>
      <c r="I18" s="121"/>
      <c r="J18" s="226" t="str">
        <f ca="1">IF(I9="","余白","")</f>
        <v/>
      </c>
      <c r="K18" s="156"/>
      <c r="L18" s="156"/>
      <c r="M18" s="156"/>
      <c r="N18" s="121"/>
      <c r="O18" s="121"/>
      <c r="P18" s="121"/>
      <c r="Q18" s="121"/>
      <c r="R18" s="121"/>
      <c r="S18" s="51"/>
      <c r="T18" s="162"/>
      <c r="U18" s="156"/>
      <c r="V18" s="156"/>
      <c r="W18" s="163"/>
      <c r="X18" s="154"/>
      <c r="Y18" s="137"/>
      <c r="Z18" s="154"/>
      <c r="AA18" s="137"/>
      <c r="AB18" s="222" t="s">
        <v>86</v>
      </c>
      <c r="AC18" s="137"/>
      <c r="AD18" s="50"/>
      <c r="AE18" s="121"/>
      <c r="AF18" s="121"/>
      <c r="AG18" s="121"/>
      <c r="AH18" s="121"/>
      <c r="AI18" s="121"/>
      <c r="AJ18" s="226" t="str">
        <f ca="1">IF(AI9="","余白","")</f>
        <v/>
      </c>
      <c r="AK18" s="156"/>
      <c r="AL18" s="156"/>
      <c r="AM18" s="156"/>
      <c r="AN18" s="121"/>
      <c r="AO18" s="121"/>
      <c r="AP18" s="121"/>
      <c r="AQ18" s="121"/>
      <c r="AR18" s="121"/>
      <c r="AS18" s="51"/>
      <c r="AT18" s="162"/>
      <c r="AU18" s="156"/>
      <c r="AV18" s="156"/>
      <c r="AW18" s="163"/>
      <c r="AX18" s="154"/>
      <c r="AY18" s="137"/>
      <c r="AZ18" s="154"/>
      <c r="BA18" s="137"/>
      <c r="BB18" s="222" t="s">
        <v>86</v>
      </c>
      <c r="BC18" s="137"/>
      <c r="BD18" s="50"/>
      <c r="BE18" s="121"/>
      <c r="BF18" s="121"/>
      <c r="BG18" s="121"/>
      <c r="BH18" s="121"/>
      <c r="BI18" s="121"/>
      <c r="BJ18" s="226" t="str">
        <f ca="1">IF(BI9="","余白","")</f>
        <v/>
      </c>
      <c r="BK18" s="156"/>
      <c r="BL18" s="156"/>
      <c r="BM18" s="156"/>
      <c r="BN18" s="121"/>
      <c r="BO18" s="121"/>
      <c r="BP18" s="121"/>
      <c r="BQ18" s="121"/>
      <c r="BR18" s="121"/>
      <c r="BS18" s="51"/>
      <c r="BT18" s="162"/>
      <c r="BU18" s="156"/>
      <c r="BV18" s="156"/>
      <c r="BW18" s="163"/>
      <c r="BX18" s="154"/>
      <c r="BY18" s="137"/>
      <c r="BZ18" s="154"/>
      <c r="CA18" s="137"/>
      <c r="CB18" s="222" t="s">
        <v>86</v>
      </c>
      <c r="CC18" s="137"/>
    </row>
    <row r="19" spans="2:81" ht="21" customHeight="1" x14ac:dyDescent="0.2">
      <c r="B19" s="162"/>
      <c r="C19" s="163"/>
      <c r="D19" s="50"/>
      <c r="E19" s="121"/>
      <c r="F19" s="121"/>
      <c r="G19" s="121"/>
      <c r="H19" s="121"/>
      <c r="I19" s="121"/>
      <c r="J19" s="156"/>
      <c r="K19" s="156"/>
      <c r="L19" s="156"/>
      <c r="M19" s="156"/>
      <c r="N19" s="121"/>
      <c r="O19" s="121"/>
      <c r="P19" s="121"/>
      <c r="Q19" s="121"/>
      <c r="R19" s="121"/>
      <c r="S19" s="51"/>
      <c r="T19" s="162"/>
      <c r="U19" s="156"/>
      <c r="V19" s="156"/>
      <c r="W19" s="163"/>
      <c r="X19" s="154"/>
      <c r="Y19" s="137"/>
      <c r="Z19" s="154"/>
      <c r="AA19" s="137"/>
      <c r="AB19" s="222" t="s">
        <v>86</v>
      </c>
      <c r="AC19" s="137"/>
      <c r="AD19" s="50"/>
      <c r="AE19" s="121"/>
      <c r="AF19" s="121"/>
      <c r="AG19" s="121"/>
      <c r="AH19" s="121"/>
      <c r="AI19" s="121"/>
      <c r="AJ19" s="156"/>
      <c r="AK19" s="156"/>
      <c r="AL19" s="156"/>
      <c r="AM19" s="156"/>
      <c r="AN19" s="121"/>
      <c r="AO19" s="121"/>
      <c r="AP19" s="121"/>
      <c r="AQ19" s="121"/>
      <c r="AR19" s="121"/>
      <c r="AS19" s="51"/>
      <c r="AT19" s="162"/>
      <c r="AU19" s="156"/>
      <c r="AV19" s="156"/>
      <c r="AW19" s="163"/>
      <c r="AX19" s="154"/>
      <c r="AY19" s="137"/>
      <c r="AZ19" s="154"/>
      <c r="BA19" s="137"/>
      <c r="BB19" s="222" t="s">
        <v>86</v>
      </c>
      <c r="BC19" s="137"/>
      <c r="BD19" s="50"/>
      <c r="BE19" s="121"/>
      <c r="BF19" s="121"/>
      <c r="BG19" s="121"/>
      <c r="BH19" s="121"/>
      <c r="BI19" s="121"/>
      <c r="BJ19" s="156"/>
      <c r="BK19" s="156"/>
      <c r="BL19" s="156"/>
      <c r="BM19" s="156"/>
      <c r="BN19" s="121"/>
      <c r="BO19" s="121"/>
      <c r="BP19" s="121"/>
      <c r="BQ19" s="121"/>
      <c r="BR19" s="121"/>
      <c r="BS19" s="51"/>
      <c r="BT19" s="162"/>
      <c r="BU19" s="156"/>
      <c r="BV19" s="156"/>
      <c r="BW19" s="163"/>
      <c r="BX19" s="154"/>
      <c r="BY19" s="137"/>
      <c r="BZ19" s="154"/>
      <c r="CA19" s="137"/>
      <c r="CB19" s="222" t="s">
        <v>86</v>
      </c>
      <c r="CC19" s="137"/>
    </row>
    <row r="20" spans="2:81" ht="21" customHeight="1" x14ac:dyDescent="0.2">
      <c r="B20" s="162"/>
      <c r="C20" s="163"/>
      <c r="D20" s="50"/>
      <c r="E20" s="121"/>
      <c r="F20" s="121"/>
      <c r="G20" s="121"/>
      <c r="H20" s="121"/>
      <c r="I20" s="121"/>
      <c r="J20" s="226"/>
      <c r="K20" s="156"/>
      <c r="L20" s="156"/>
      <c r="M20" s="156"/>
      <c r="N20" s="121"/>
      <c r="O20" s="121"/>
      <c r="P20" s="121"/>
      <c r="Q20" s="121"/>
      <c r="R20" s="121"/>
      <c r="S20" s="51"/>
      <c r="T20" s="162"/>
      <c r="U20" s="156"/>
      <c r="V20" s="156"/>
      <c r="W20" s="163"/>
      <c r="X20" s="154"/>
      <c r="Y20" s="137"/>
      <c r="Z20" s="154"/>
      <c r="AA20" s="137"/>
      <c r="AB20" s="222" t="s">
        <v>86</v>
      </c>
      <c r="AC20" s="137"/>
      <c r="AD20" s="50"/>
      <c r="AE20" s="121"/>
      <c r="AF20" s="121"/>
      <c r="AG20" s="121"/>
      <c r="AH20" s="121"/>
      <c r="AI20" s="121"/>
      <c r="AJ20" s="226"/>
      <c r="AK20" s="156"/>
      <c r="AL20" s="156"/>
      <c r="AM20" s="156"/>
      <c r="AN20" s="121"/>
      <c r="AO20" s="121"/>
      <c r="AP20" s="121"/>
      <c r="AQ20" s="121"/>
      <c r="AR20" s="121"/>
      <c r="AS20" s="51"/>
      <c r="AT20" s="162"/>
      <c r="AU20" s="156"/>
      <c r="AV20" s="156"/>
      <c r="AW20" s="163"/>
      <c r="AX20" s="154"/>
      <c r="AY20" s="137"/>
      <c r="AZ20" s="154"/>
      <c r="BA20" s="137"/>
      <c r="BB20" s="222" t="s">
        <v>86</v>
      </c>
      <c r="BC20" s="137"/>
      <c r="BD20" s="50"/>
      <c r="BE20" s="121"/>
      <c r="BF20" s="121"/>
      <c r="BG20" s="121"/>
      <c r="BH20" s="121"/>
      <c r="BI20" s="121"/>
      <c r="BJ20" s="226"/>
      <c r="BK20" s="156"/>
      <c r="BL20" s="156"/>
      <c r="BM20" s="156"/>
      <c r="BN20" s="121"/>
      <c r="BO20" s="121"/>
      <c r="BP20" s="121"/>
      <c r="BQ20" s="121"/>
      <c r="BR20" s="121"/>
      <c r="BS20" s="51"/>
      <c r="BT20" s="162"/>
      <c r="BU20" s="156"/>
      <c r="BV20" s="156"/>
      <c r="BW20" s="163"/>
      <c r="BX20" s="154"/>
      <c r="BY20" s="137"/>
      <c r="BZ20" s="154"/>
      <c r="CA20" s="137"/>
      <c r="CB20" s="222" t="s">
        <v>86</v>
      </c>
      <c r="CC20" s="137"/>
    </row>
    <row r="21" spans="2:81" ht="21" customHeight="1" x14ac:dyDescent="0.2">
      <c r="B21" s="162"/>
      <c r="C21" s="163"/>
      <c r="D21" s="50"/>
      <c r="E21" s="121"/>
      <c r="F21" s="121"/>
      <c r="G21" s="121"/>
      <c r="H21" s="121"/>
      <c r="I21" s="121"/>
      <c r="J21" s="226"/>
      <c r="K21" s="156"/>
      <c r="L21" s="156"/>
      <c r="M21" s="156"/>
      <c r="N21" s="121"/>
      <c r="O21" s="121"/>
      <c r="P21" s="121"/>
      <c r="Q21" s="121"/>
      <c r="R21" s="121"/>
      <c r="S21" s="51"/>
      <c r="T21" s="162"/>
      <c r="U21" s="156"/>
      <c r="V21" s="156"/>
      <c r="W21" s="163"/>
      <c r="X21" s="154"/>
      <c r="Y21" s="137"/>
      <c r="Z21" s="154"/>
      <c r="AA21" s="137"/>
      <c r="AB21" s="222" t="s">
        <v>86</v>
      </c>
      <c r="AC21" s="137"/>
      <c r="AD21" s="50"/>
      <c r="AE21" s="121"/>
      <c r="AF21" s="121"/>
      <c r="AG21" s="121"/>
      <c r="AH21" s="121"/>
      <c r="AI21" s="121"/>
      <c r="AJ21" s="226"/>
      <c r="AK21" s="156"/>
      <c r="AL21" s="156"/>
      <c r="AM21" s="156"/>
      <c r="AN21" s="121"/>
      <c r="AO21" s="121"/>
      <c r="AP21" s="121"/>
      <c r="AQ21" s="121"/>
      <c r="AR21" s="121"/>
      <c r="AS21" s="51"/>
      <c r="AT21" s="162"/>
      <c r="AU21" s="156"/>
      <c r="AV21" s="156"/>
      <c r="AW21" s="163"/>
      <c r="AX21" s="154"/>
      <c r="AY21" s="137"/>
      <c r="AZ21" s="154"/>
      <c r="BA21" s="137"/>
      <c r="BB21" s="222" t="s">
        <v>86</v>
      </c>
      <c r="BC21" s="137"/>
      <c r="BD21" s="50"/>
      <c r="BE21" s="121"/>
      <c r="BF21" s="121"/>
      <c r="BG21" s="121"/>
      <c r="BH21" s="121"/>
      <c r="BI21" s="121"/>
      <c r="BJ21" s="226"/>
      <c r="BK21" s="156"/>
      <c r="BL21" s="156"/>
      <c r="BM21" s="156"/>
      <c r="BN21" s="121"/>
      <c r="BO21" s="121"/>
      <c r="BP21" s="121"/>
      <c r="BQ21" s="121"/>
      <c r="BR21" s="121"/>
      <c r="BS21" s="51"/>
      <c r="BT21" s="162"/>
      <c r="BU21" s="156"/>
      <c r="BV21" s="156"/>
      <c r="BW21" s="163"/>
      <c r="BX21" s="154"/>
      <c r="BY21" s="137"/>
      <c r="BZ21" s="154"/>
      <c r="CA21" s="137"/>
      <c r="CB21" s="222" t="s">
        <v>86</v>
      </c>
      <c r="CC21" s="137"/>
    </row>
    <row r="22" spans="2:81" ht="12.15" customHeight="1" x14ac:dyDescent="0.2">
      <c r="B22" s="162"/>
      <c r="C22" s="163"/>
      <c r="D22" s="52"/>
      <c r="E22" s="53" t="str">
        <f ca="1">IF(I9="","",IF(ISNUMBER(I9),"","前回点検："&amp;YEAR(EDATE(#REF!,-3))&amp;"年度"))</f>
        <v/>
      </c>
      <c r="F22" s="53"/>
      <c r="G22" s="53"/>
      <c r="H22" s="53"/>
      <c r="I22" s="53"/>
      <c r="J22" s="53"/>
      <c r="K22" s="53"/>
      <c r="L22" s="53"/>
      <c r="M22" s="53"/>
      <c r="N22" s="53"/>
      <c r="O22" s="53"/>
      <c r="P22" s="53"/>
      <c r="Q22" s="53"/>
      <c r="R22" s="53"/>
      <c r="S22" s="54"/>
      <c r="T22" s="131"/>
      <c r="U22" s="132"/>
      <c r="V22" s="132"/>
      <c r="W22" s="133"/>
      <c r="X22" s="157">
        <f ca="1">IFERROR(IF(INDIRECT(ADDRESS(ROW()-14,COLUMN()))=1,4,INDIRECT(ADDRESS(ROW(),COLUMN()-26))+1),1)</f>
        <v>1</v>
      </c>
      <c r="Y22" s="136"/>
      <c r="Z22" s="136"/>
      <c r="AA22" s="136"/>
      <c r="AB22" s="136"/>
      <c r="AC22" s="137"/>
      <c r="AD22" s="52"/>
      <c r="AE22" s="53" t="str">
        <f ca="1">IF(AI9="","",IF(ISNUMBER(AI9),"","前回点検："&amp;YEAR(EDATE(#REF!,-3))&amp;"年度"))</f>
        <v/>
      </c>
      <c r="AF22" s="53"/>
      <c r="AG22" s="53"/>
      <c r="AH22" s="53"/>
      <c r="AI22" s="53"/>
      <c r="AJ22" s="53"/>
      <c r="AK22" s="53"/>
      <c r="AL22" s="53"/>
      <c r="AM22" s="53"/>
      <c r="AN22" s="53"/>
      <c r="AO22" s="53"/>
      <c r="AP22" s="53"/>
      <c r="AQ22" s="53"/>
      <c r="AR22" s="53"/>
      <c r="AS22" s="54"/>
      <c r="AT22" s="131"/>
      <c r="AU22" s="132"/>
      <c r="AV22" s="132"/>
      <c r="AW22" s="133"/>
      <c r="AX22" s="157">
        <f ca="1">IFERROR(IF(INDIRECT(ADDRESS(ROW()-14,COLUMN()))=1,4,INDIRECT(ADDRESS(ROW(),COLUMN()-26))+1),1)</f>
        <v>2</v>
      </c>
      <c r="AY22" s="136"/>
      <c r="AZ22" s="136"/>
      <c r="BA22" s="136"/>
      <c r="BB22" s="136"/>
      <c r="BC22" s="137"/>
      <c r="BD22" s="52"/>
      <c r="BE22" s="53" t="str">
        <f ca="1">IF(BI9="","",IF(ISNUMBER(BI9),"","前回点検："&amp;YEAR(EDATE(#REF!,-3))&amp;"年度"))</f>
        <v/>
      </c>
      <c r="BF22" s="53"/>
      <c r="BG22" s="53"/>
      <c r="BH22" s="53"/>
      <c r="BI22" s="53"/>
      <c r="BJ22" s="53"/>
      <c r="BK22" s="53"/>
      <c r="BL22" s="53"/>
      <c r="BM22" s="53"/>
      <c r="BN22" s="53"/>
      <c r="BO22" s="53"/>
      <c r="BP22" s="53"/>
      <c r="BQ22" s="53"/>
      <c r="BR22" s="53"/>
      <c r="BS22" s="54"/>
      <c r="BT22" s="131"/>
      <c r="BU22" s="132"/>
      <c r="BV22" s="132"/>
      <c r="BW22" s="133"/>
      <c r="BX22" s="157">
        <f ca="1">IFERROR(IF(INDIRECT(ADDRESS(ROW()-14,COLUMN()))=1,4,INDIRECT(ADDRESS(ROW(),COLUMN()-26))+1),1)</f>
        <v>3</v>
      </c>
      <c r="BY22" s="136"/>
      <c r="BZ22" s="136"/>
      <c r="CA22" s="136"/>
      <c r="CB22" s="136"/>
      <c r="CC22" s="137"/>
    </row>
    <row r="23" spans="2:81" ht="20.25" customHeight="1" x14ac:dyDescent="0.2">
      <c r="B23" s="162"/>
      <c r="C23" s="163"/>
      <c r="D23" s="134" t="s">
        <v>29</v>
      </c>
      <c r="E23" s="136"/>
      <c r="F23" s="136"/>
      <c r="G23" s="136"/>
      <c r="H23" s="137"/>
      <c r="I23"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4</v>
      </c>
      <c r="J23" s="136"/>
      <c r="K23" s="136"/>
      <c r="L23" s="136"/>
      <c r="M23" s="137"/>
      <c r="N23" s="134" t="s">
        <v>32</v>
      </c>
      <c r="O23" s="136"/>
      <c r="P23" s="136"/>
      <c r="Q23" s="137"/>
      <c r="R23" s="153">
        <f ca="1">IF(I23="","",AH2)</f>
        <v>1</v>
      </c>
      <c r="S23" s="136"/>
      <c r="T23" s="136"/>
      <c r="U23" s="136"/>
      <c r="V23" s="136"/>
      <c r="W23" s="137"/>
      <c r="X23" s="227" t="s">
        <v>80</v>
      </c>
      <c r="Y23" s="129"/>
      <c r="Z23" s="129"/>
      <c r="AA23" s="129"/>
      <c r="AB23" s="129"/>
      <c r="AC23" s="130"/>
      <c r="AD23" s="157" t="s">
        <v>29</v>
      </c>
      <c r="AE23" s="136"/>
      <c r="AF23" s="136"/>
      <c r="AG23" s="136"/>
      <c r="AH23" s="137"/>
      <c r="AI23"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5</v>
      </c>
      <c r="AJ23" s="136"/>
      <c r="AK23" s="136"/>
      <c r="AL23" s="136"/>
      <c r="AM23" s="137"/>
      <c r="AN23" s="157" t="s">
        <v>32</v>
      </c>
      <c r="AO23" s="136"/>
      <c r="AP23" s="136"/>
      <c r="AQ23" s="137"/>
      <c r="AR23" s="153">
        <f ca="1">IF(AI23="","",AH2)</f>
        <v>1</v>
      </c>
      <c r="AS23" s="136"/>
      <c r="AT23" s="136"/>
      <c r="AU23" s="136"/>
      <c r="AV23" s="136"/>
      <c r="AW23" s="137"/>
      <c r="AX23" s="227" t="s">
        <v>80</v>
      </c>
      <c r="AY23" s="129"/>
      <c r="AZ23" s="129"/>
      <c r="BA23" s="129"/>
      <c r="BB23" s="129"/>
      <c r="BC23" s="130"/>
      <c r="BD23" s="134" t="s">
        <v>29</v>
      </c>
      <c r="BE23" s="136"/>
      <c r="BF23" s="136"/>
      <c r="BG23" s="136"/>
      <c r="BH23" s="137"/>
      <c r="BI23" s="134">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6</v>
      </c>
      <c r="BJ23" s="136"/>
      <c r="BK23" s="136"/>
      <c r="BL23" s="136"/>
      <c r="BM23" s="137"/>
      <c r="BN23" s="134" t="s">
        <v>32</v>
      </c>
      <c r="BO23" s="136"/>
      <c r="BP23" s="136"/>
      <c r="BQ23" s="137"/>
      <c r="BR23" s="153">
        <f ca="1">IF(BI23="","",AH2)</f>
        <v>1</v>
      </c>
      <c r="BS23" s="136"/>
      <c r="BT23" s="136"/>
      <c r="BU23" s="136"/>
      <c r="BV23" s="136"/>
      <c r="BW23" s="137"/>
      <c r="BX23" s="227" t="s">
        <v>80</v>
      </c>
      <c r="BY23" s="129"/>
      <c r="BZ23" s="129"/>
      <c r="CA23" s="129"/>
      <c r="CB23" s="129"/>
      <c r="CC23" s="130"/>
    </row>
    <row r="24" spans="2:81" ht="20.25" customHeight="1" x14ac:dyDescent="0.2">
      <c r="B24" s="162"/>
      <c r="C24" s="163"/>
      <c r="D24" s="154" t="s">
        <v>10</v>
      </c>
      <c r="E24" s="136"/>
      <c r="F24" s="136"/>
      <c r="G24" s="136"/>
      <c r="H24" s="137"/>
      <c r="I24" s="190"/>
      <c r="J24" s="136"/>
      <c r="K24" s="136"/>
      <c r="L24" s="136"/>
      <c r="M24" s="137"/>
      <c r="N24" s="154" t="s">
        <v>81</v>
      </c>
      <c r="O24" s="136"/>
      <c r="P24" s="136"/>
      <c r="Q24" s="137"/>
      <c r="R24" s="230"/>
      <c r="S24" s="136"/>
      <c r="T24" s="136"/>
      <c r="U24" s="136"/>
      <c r="V24" s="136"/>
      <c r="W24" s="137"/>
      <c r="X24" s="233"/>
      <c r="Y24" s="113" t="str">
        <f>IF(X32="","",VLOOKUP(X32,#REF!,2,0))</f>
        <v/>
      </c>
      <c r="Z24" s="114" t="str">
        <f>IF(OR(X32="",Z32=""),"","および"&amp;VLOOKUP(Y24&amp;Z32,#REF!,2,0))&amp;IF(Z25="","",","&amp;Z25)</f>
        <v/>
      </c>
      <c r="AA24" s="113" t="str">
        <f>IF(X32="","",VLOOKUP(X32,#REF!,2,0)&amp;VLOOKUP(X32,#REF!,2,0)&amp;IF(OR(X32=5,X32=10,X32=16,X32=17,X32=18,X32=19),"(分類"&amp;AB32&amp;")"&amp;"-"&amp;Z32,IF(OR(X32=1,X32=6,X32=11),"(●●)"&amp;"-"&amp;Z32,"-"&amp;Z32)))</f>
        <v/>
      </c>
      <c r="AB24" s="113" t="str">
        <f>IF(AA25="",AA24,AA24&amp;","&amp;AB25)</f>
        <v/>
      </c>
      <c r="AC24" s="234" t="str">
        <f>IF(X32="","",CHAR(10)&amp;"【関連損傷】"&amp;CHAR(10)&amp;AB24)</f>
        <v/>
      </c>
      <c r="AD24" s="223" t="s">
        <v>10</v>
      </c>
      <c r="AE24" s="136"/>
      <c r="AF24" s="136"/>
      <c r="AG24" s="136"/>
      <c r="AH24" s="137"/>
      <c r="AI24" s="190"/>
      <c r="AJ24" s="136"/>
      <c r="AK24" s="136"/>
      <c r="AL24" s="136"/>
      <c r="AM24" s="137"/>
      <c r="AN24" s="223" t="s">
        <v>81</v>
      </c>
      <c r="AO24" s="136"/>
      <c r="AP24" s="136"/>
      <c r="AQ24" s="137"/>
      <c r="AR24" s="230"/>
      <c r="AS24" s="136"/>
      <c r="AT24" s="136"/>
      <c r="AU24" s="136"/>
      <c r="AV24" s="136"/>
      <c r="AW24" s="137"/>
      <c r="AX24" s="233"/>
      <c r="AY24" s="113" t="str">
        <f>IF(AX32="","",VLOOKUP(AX32,#REF!,2,0))</f>
        <v/>
      </c>
      <c r="AZ24" s="114" t="str">
        <f>IF(OR(AX32="",AZ32=""),"","および"&amp;VLOOKUP(AY24&amp;AZ32,#REF!,2,0))&amp;IF(AZ25="","",","&amp;AZ25)</f>
        <v/>
      </c>
      <c r="BA24" s="113" t="str">
        <f>IF(AX32="","",VLOOKUP(AX32,#REF!,2,0)&amp;VLOOKUP(AX32,#REF!,2,0)&amp;IF(OR(AX32=5,AX32=10,AX32=16,AX32=17,AX32=18,AX32=19),"(分類"&amp;BB32&amp;")"&amp;"-"&amp;AZ32,IF(OR(AX32=1,AX32=6,AX32=11),"(●●)"&amp;"-"&amp;AZ32,"-"&amp;AZ32)))</f>
        <v/>
      </c>
      <c r="BB24" s="113" t="str">
        <f>IF(BA25="",BA24,BA24&amp;","&amp;BB25)</f>
        <v/>
      </c>
      <c r="BC24" s="234" t="str">
        <f>IF(AX32="","",CHAR(10)&amp;"【関連損傷】"&amp;CHAR(10)&amp;BB24)</f>
        <v/>
      </c>
      <c r="BD24" s="154" t="s">
        <v>10</v>
      </c>
      <c r="BE24" s="136"/>
      <c r="BF24" s="136"/>
      <c r="BG24" s="136"/>
      <c r="BH24" s="137"/>
      <c r="BI24" s="190"/>
      <c r="BJ24" s="136"/>
      <c r="BK24" s="136"/>
      <c r="BL24" s="136"/>
      <c r="BM24" s="137"/>
      <c r="BN24" s="154" t="s">
        <v>81</v>
      </c>
      <c r="BO24" s="136"/>
      <c r="BP24" s="136"/>
      <c r="BQ24" s="137"/>
      <c r="BR24" s="230"/>
      <c r="BS24" s="136"/>
      <c r="BT24" s="136"/>
      <c r="BU24" s="136"/>
      <c r="BV24" s="136"/>
      <c r="BW24" s="137"/>
      <c r="BX24" s="233"/>
      <c r="BY24" s="113" t="str">
        <f>IF(BX32="","",VLOOKUP(BX32,#REF!,2,0))</f>
        <v/>
      </c>
      <c r="BZ24" s="114" t="str">
        <f>IF(OR(BX32="",BZ32=""),"","および"&amp;VLOOKUP(BY24&amp;BZ32,#REF!,2,0))&amp;IF(BZ25="","",","&amp;BZ25)</f>
        <v/>
      </c>
      <c r="CA24" s="113" t="str">
        <f>IF(BX32="","",VLOOKUP(BX32,#REF!,2,0)&amp;VLOOKUP(BX32,#REF!,2,0)&amp;IF(OR(BX32=5,BX32=10,BX32=16,BX32=17,BX32=18,BX32=19),"(分類"&amp;CB32&amp;")"&amp;"-"&amp;BZ32,IF(OR(BX32=1,BX32=6,BX32=11),"(●●)"&amp;"-"&amp;BZ32,"-"&amp;BZ32)))</f>
        <v/>
      </c>
      <c r="CB24" s="113" t="str">
        <f>IF(CA25="",CA24,CA24&amp;","&amp;CB25)</f>
        <v/>
      </c>
      <c r="CC24" s="234" t="str">
        <f>IF(BX32="","",CHAR(10)&amp;"【関連損傷】"&amp;CHAR(10)&amp;CB24)</f>
        <v/>
      </c>
    </row>
    <row r="25" spans="2:81" ht="20.25" customHeight="1" x14ac:dyDescent="0.2">
      <c r="B25" s="162"/>
      <c r="C25" s="163"/>
      <c r="D25" s="225" t="s">
        <v>1</v>
      </c>
      <c r="E25" s="136"/>
      <c r="F25" s="136"/>
      <c r="G25" s="136"/>
      <c r="H25" s="137"/>
      <c r="I25" s="190"/>
      <c r="J25" s="136"/>
      <c r="K25" s="136"/>
      <c r="L25" s="136"/>
      <c r="M25" s="137"/>
      <c r="N25" s="154" t="s">
        <v>0</v>
      </c>
      <c r="O25" s="136"/>
      <c r="P25" s="136"/>
      <c r="Q25" s="137"/>
      <c r="R25" s="190"/>
      <c r="S25" s="136"/>
      <c r="T25" s="136"/>
      <c r="U25" s="136"/>
      <c r="V25" s="136"/>
      <c r="W25" s="137"/>
      <c r="X25" s="162"/>
      <c r="Y25" s="115" t="str">
        <f>IF(X33="","",VLOOKUP(X33,#REF!,2,0))</f>
        <v/>
      </c>
      <c r="Z25" s="116" t="str">
        <f>IF(OR(X33="",Z33=""),"","および"&amp;VLOOKUP(Y25&amp;Z33,#REF!,2,0))&amp;IF(Z26="","",","&amp;Z26)</f>
        <v/>
      </c>
      <c r="AA25" s="115" t="str">
        <f>IF(X33="","",VLOOKUP(X33,#REF!,2,0)&amp;VLOOKUP(X33,#REF!,2,0)&amp;IF(OR(X33=5,X33=10,X33=16,X33=17,X33=18,X33=19),"(分類"&amp;AB33&amp;")"&amp;"-"&amp;Z33,IF(OR(X33=1,X33=6,X33=11),"(●●)"&amp;"-"&amp;Z33,"-"&amp;Z33)))</f>
        <v/>
      </c>
      <c r="AB25" s="115" t="str">
        <f>IF(AA26="",AA25,AA25&amp;","&amp;AB26)</f>
        <v/>
      </c>
      <c r="AC25" s="163"/>
      <c r="AD25" s="236" t="s">
        <v>1</v>
      </c>
      <c r="AE25" s="136"/>
      <c r="AF25" s="136"/>
      <c r="AG25" s="136"/>
      <c r="AH25" s="137"/>
      <c r="AI25" s="190"/>
      <c r="AJ25" s="136"/>
      <c r="AK25" s="136"/>
      <c r="AL25" s="136"/>
      <c r="AM25" s="137"/>
      <c r="AN25" s="223" t="s">
        <v>0</v>
      </c>
      <c r="AO25" s="136"/>
      <c r="AP25" s="136"/>
      <c r="AQ25" s="137"/>
      <c r="AR25" s="190"/>
      <c r="AS25" s="136"/>
      <c r="AT25" s="136"/>
      <c r="AU25" s="136"/>
      <c r="AV25" s="136"/>
      <c r="AW25" s="137"/>
      <c r="AX25" s="162"/>
      <c r="AY25" s="115" t="str">
        <f>IF(AX33="","",VLOOKUP(AX33,#REF!,2,0))</f>
        <v/>
      </c>
      <c r="AZ25" s="116" t="str">
        <f>IF(OR(AX33="",AZ33=""),"","および"&amp;VLOOKUP(AY25&amp;AZ33,#REF!,2,0))&amp;IF(AZ26="","",","&amp;AZ26)</f>
        <v/>
      </c>
      <c r="BA25" s="115" t="str">
        <f>IF(AX33="","",VLOOKUP(AX33,#REF!,2,0)&amp;VLOOKUP(AX33,#REF!,2,0)&amp;IF(OR(AX33=5,AX33=10,AX33=16,AX33=17,AX33=18,AX33=19),"(分類"&amp;BB33&amp;")"&amp;"-"&amp;AZ33,IF(OR(AX33=1,AX33=6,AX33=11),"(●●)"&amp;"-"&amp;AZ33,"-"&amp;AZ33)))</f>
        <v/>
      </c>
      <c r="BB25" s="115" t="str">
        <f>IF(BA26="",BA25,BA25&amp;","&amp;BB26)</f>
        <v/>
      </c>
      <c r="BC25" s="163"/>
      <c r="BD25" s="225" t="s">
        <v>1</v>
      </c>
      <c r="BE25" s="136"/>
      <c r="BF25" s="136"/>
      <c r="BG25" s="136"/>
      <c r="BH25" s="137"/>
      <c r="BI25" s="190"/>
      <c r="BJ25" s="136"/>
      <c r="BK25" s="136"/>
      <c r="BL25" s="136"/>
      <c r="BM25" s="137"/>
      <c r="BN25" s="154" t="s">
        <v>0</v>
      </c>
      <c r="BO25" s="136"/>
      <c r="BP25" s="136"/>
      <c r="BQ25" s="137"/>
      <c r="BR25" s="190"/>
      <c r="BS25" s="136"/>
      <c r="BT25" s="136"/>
      <c r="BU25" s="136"/>
      <c r="BV25" s="136"/>
      <c r="BW25" s="137"/>
      <c r="BX25" s="162"/>
      <c r="BY25" s="115" t="str">
        <f>IF(BX33="","",VLOOKUP(BX33,#REF!,2,0))</f>
        <v/>
      </c>
      <c r="BZ25" s="116" t="str">
        <f>IF(OR(BX33="",BZ33=""),"","および"&amp;VLOOKUP(BY25&amp;BZ33,#REF!,2,0))&amp;IF(BZ26="","",","&amp;BZ26)</f>
        <v/>
      </c>
      <c r="CA25" s="115" t="str">
        <f>IF(BX33="","",VLOOKUP(BX33,#REF!,2,0)&amp;VLOOKUP(BX33,#REF!,2,0)&amp;IF(OR(BX33=5,BX33=10,BX33=16,BX33=17,BX33=18,BX33=19),"(分類"&amp;CB33&amp;")"&amp;"-"&amp;BZ33,IF(OR(BX33=1,BX33=6,BX33=11),"(●●)"&amp;"-"&amp;BZ33,"-"&amp;BZ33)))</f>
        <v/>
      </c>
      <c r="CB25" s="115" t="str">
        <f>IF(CA26="",CA25,CA25&amp;","&amp;CB26)</f>
        <v/>
      </c>
      <c r="CC25" s="163"/>
    </row>
    <row r="26" spans="2:81" ht="6" customHeight="1" x14ac:dyDescent="0.15">
      <c r="B26" s="162"/>
      <c r="C26" s="163"/>
      <c r="D26" s="47" t="str">
        <f>IF(H23="","",IF(ISNUMBER(H23),"","前回点検："&amp;YEAR(EDATE(#REF!,-3))&amp;"年度"))</f>
        <v/>
      </c>
      <c r="E26" s="48"/>
      <c r="F26" s="48"/>
      <c r="G26" s="48"/>
      <c r="H26" s="48"/>
      <c r="I26" s="48"/>
      <c r="J26" s="48"/>
      <c r="K26" s="48"/>
      <c r="L26" s="48"/>
      <c r="M26" s="48"/>
      <c r="N26" s="48"/>
      <c r="O26" s="48"/>
      <c r="P26" s="48"/>
      <c r="Q26" s="48"/>
      <c r="R26" s="48"/>
      <c r="S26" s="49"/>
      <c r="T26" s="225" t="s">
        <v>82</v>
      </c>
      <c r="U26" s="129"/>
      <c r="V26" s="129"/>
      <c r="W26" s="130"/>
      <c r="X26" s="162"/>
      <c r="Y26" s="221" t="str">
        <f>IF(X34="","",VLOOKUP(X34,#REF!,2,0))</f>
        <v/>
      </c>
      <c r="Z26" s="221" t="str">
        <f>IF(OR(X34="",Z34=""),"","および"&amp;VLOOKUP(Y26&amp;Z34,#REF!,2,0))&amp;IF(Z29="","",","&amp;Z29)</f>
        <v/>
      </c>
      <c r="AA26" s="221" t="str">
        <f>IF(X34="","",VLOOKUP(X34,#REF!,2,0)&amp;VLOOKUP(X34,#REF!,2,0)&amp;IF(OR(X34=5,X34=10,X34=16,X34=17,X34=18,X34=20),"(分類"&amp;AB34&amp;")"&amp;"-"&amp;Z34,IF(OR(X34=1,X34=6,X34=11),"(●●)"&amp;"-"&amp;Z34,"-"&amp;Z34)))</f>
        <v/>
      </c>
      <c r="AB26" s="221" t="str">
        <f>IF(AA29="",AA26,AA26&amp;","&amp;AB29)</f>
        <v/>
      </c>
      <c r="AC26" s="163"/>
      <c r="AD26" s="47" t="str">
        <f>IF(AH23="","",IF(ISNUMBER(AH23),"","前回点検："&amp;YEAR(EDATE(#REF!,-3))&amp;"年度"))</f>
        <v/>
      </c>
      <c r="AE26" s="48"/>
      <c r="AF26" s="48"/>
      <c r="AG26" s="48"/>
      <c r="AH26" s="48"/>
      <c r="AI26" s="48"/>
      <c r="AJ26" s="48"/>
      <c r="AK26" s="48"/>
      <c r="AL26" s="48"/>
      <c r="AM26" s="48"/>
      <c r="AN26" s="48"/>
      <c r="AO26" s="48"/>
      <c r="AP26" s="48"/>
      <c r="AQ26" s="48"/>
      <c r="AR26" s="48"/>
      <c r="AS26" s="49"/>
      <c r="AT26" s="225" t="s">
        <v>82</v>
      </c>
      <c r="AU26" s="129"/>
      <c r="AV26" s="129"/>
      <c r="AW26" s="130"/>
      <c r="AX26" s="162"/>
      <c r="AY26" s="221" t="str">
        <f>IF(AX34="","",VLOOKUP(AX34,#REF!,2,0))</f>
        <v/>
      </c>
      <c r="AZ26" s="221" t="str">
        <f>IF(OR(AX34="",AZ34=""),"","および"&amp;VLOOKUP(AY26&amp;AZ34,#REF!,2,0))&amp;IF(AZ29="","",","&amp;AZ29)</f>
        <v/>
      </c>
      <c r="BA26" s="221" t="str">
        <f>IF(AX34="","",VLOOKUP(AX34,#REF!,2,0)&amp;VLOOKUP(AX34,#REF!,2,0)&amp;IF(OR(AX34=5,AX34=10,AX34=16,AX34=17,AX34=18,AX34=20),"(分類"&amp;BB34&amp;")"&amp;"-"&amp;AZ34,IF(OR(AX34=1,AX34=6,AX34=11),"(●●)"&amp;"-"&amp;AZ34,"-"&amp;AZ34)))</f>
        <v/>
      </c>
      <c r="BB26" s="221" t="str">
        <f>IF(BA29="",BA26,BA26&amp;","&amp;BB29)</f>
        <v/>
      </c>
      <c r="BC26" s="163"/>
      <c r="BD26" s="47" t="str">
        <f>IF(BH23="","",IF(ISNUMBER(BH23),"","前回点検："&amp;YEAR(EDATE(#REF!,-3))&amp;"年度"))</f>
        <v/>
      </c>
      <c r="BE26" s="48"/>
      <c r="BF26" s="48"/>
      <c r="BG26" s="48"/>
      <c r="BH26" s="48"/>
      <c r="BI26" s="48"/>
      <c r="BJ26" s="48"/>
      <c r="BK26" s="48"/>
      <c r="BL26" s="48"/>
      <c r="BM26" s="48"/>
      <c r="BN26" s="48"/>
      <c r="BO26" s="48"/>
      <c r="BP26" s="48"/>
      <c r="BQ26" s="48"/>
      <c r="BR26" s="48"/>
      <c r="BS26" s="49"/>
      <c r="BT26" s="225" t="s">
        <v>82</v>
      </c>
      <c r="BU26" s="129"/>
      <c r="BV26" s="129"/>
      <c r="BW26" s="130"/>
      <c r="BX26" s="162"/>
      <c r="BY26" s="221" t="str">
        <f>IF(BX34="","",VLOOKUP(BX34,#REF!,2,0))</f>
        <v/>
      </c>
      <c r="BZ26" s="221" t="str">
        <f>IF(OR(BX34="",BZ34=""),"","および"&amp;VLOOKUP(BY26&amp;BZ34,#REF!,2,0))&amp;IF(BZ29="","",","&amp;BZ29)</f>
        <v/>
      </c>
      <c r="CA26" s="221" t="str">
        <f>IF(BX34="","",VLOOKUP(BX34,#REF!,2,0)&amp;VLOOKUP(BX34,#REF!,2,0)&amp;IF(OR(BX34=5,BX34=10,BX34=16,BX34=17,BX34=18,BX34=20),"(分類"&amp;CB34&amp;")"&amp;"-"&amp;BZ34,IF(OR(BX34=1,BX34=6,BX34=11),"(●●)"&amp;"-"&amp;BZ34,"-"&amp;BZ34)))</f>
        <v/>
      </c>
      <c r="CB26" s="221" t="str">
        <f>IF(CA29="",CA26,CA26&amp;","&amp;CB29)</f>
        <v/>
      </c>
      <c r="CC26" s="163"/>
    </row>
    <row r="27" spans="2:81" ht="8.1" customHeight="1" x14ac:dyDescent="0.15">
      <c r="B27" s="162"/>
      <c r="C27" s="163"/>
      <c r="D27" s="50"/>
      <c r="E27" s="229" t="s">
        <v>35</v>
      </c>
      <c r="F27" s="121"/>
      <c r="G27" s="121"/>
      <c r="H27" s="121"/>
      <c r="I27" s="121"/>
      <c r="J27" s="121"/>
      <c r="K27" s="121"/>
      <c r="L27" s="121"/>
      <c r="M27" s="121"/>
      <c r="N27" s="121"/>
      <c r="O27" s="121"/>
      <c r="P27" s="121"/>
      <c r="Q27" s="121"/>
      <c r="R27" s="121"/>
      <c r="S27" s="51"/>
      <c r="T27" s="162"/>
      <c r="U27" s="156"/>
      <c r="V27" s="156"/>
      <c r="W27" s="163"/>
      <c r="X27" s="162"/>
      <c r="Y27" s="156"/>
      <c r="Z27" s="156"/>
      <c r="AA27" s="156"/>
      <c r="AB27" s="156"/>
      <c r="AC27" s="163"/>
      <c r="AD27" s="50"/>
      <c r="AE27" s="229" t="s">
        <v>35</v>
      </c>
      <c r="AF27" s="121"/>
      <c r="AG27" s="121"/>
      <c r="AH27" s="121"/>
      <c r="AI27" s="121"/>
      <c r="AJ27" s="121"/>
      <c r="AK27" s="121"/>
      <c r="AL27" s="121"/>
      <c r="AM27" s="121"/>
      <c r="AN27" s="121"/>
      <c r="AO27" s="121"/>
      <c r="AP27" s="121"/>
      <c r="AQ27" s="121"/>
      <c r="AR27" s="121"/>
      <c r="AS27" s="51"/>
      <c r="AT27" s="162"/>
      <c r="AU27" s="156"/>
      <c r="AV27" s="156"/>
      <c r="AW27" s="163"/>
      <c r="AX27" s="162"/>
      <c r="AY27" s="156"/>
      <c r="AZ27" s="156"/>
      <c r="BA27" s="156"/>
      <c r="BB27" s="156"/>
      <c r="BC27" s="163"/>
      <c r="BD27" s="50"/>
      <c r="BE27" s="229" t="s">
        <v>35</v>
      </c>
      <c r="BF27" s="121"/>
      <c r="BG27" s="121"/>
      <c r="BH27" s="121"/>
      <c r="BI27" s="121"/>
      <c r="BJ27" s="121"/>
      <c r="BK27" s="121"/>
      <c r="BL27" s="121"/>
      <c r="BM27" s="121"/>
      <c r="BN27" s="121"/>
      <c r="BO27" s="121"/>
      <c r="BP27" s="121"/>
      <c r="BQ27" s="121"/>
      <c r="BR27" s="121"/>
      <c r="BS27" s="51"/>
      <c r="BT27" s="162"/>
      <c r="BU27" s="156"/>
      <c r="BV27" s="156"/>
      <c r="BW27" s="163"/>
      <c r="BX27" s="162"/>
      <c r="BY27" s="156"/>
      <c r="BZ27" s="156"/>
      <c r="CA27" s="156"/>
      <c r="CB27" s="156"/>
      <c r="CC27" s="163"/>
    </row>
    <row r="28" spans="2:81" ht="6.15" customHeight="1" x14ac:dyDescent="0.15">
      <c r="B28" s="162"/>
      <c r="C28" s="163"/>
      <c r="D28" s="50"/>
      <c r="E28" s="156"/>
      <c r="F28" s="121"/>
      <c r="G28" s="121"/>
      <c r="H28" s="121"/>
      <c r="I28" s="121"/>
      <c r="J28" s="121"/>
      <c r="K28" s="121"/>
      <c r="L28" s="121"/>
      <c r="M28" s="121"/>
      <c r="N28" s="121"/>
      <c r="O28" s="121"/>
      <c r="P28" s="121"/>
      <c r="Q28" s="121"/>
      <c r="R28" s="121"/>
      <c r="S28" s="51"/>
      <c r="T28" s="131"/>
      <c r="U28" s="132"/>
      <c r="V28" s="132"/>
      <c r="W28" s="133"/>
      <c r="X28" s="162"/>
      <c r="Y28" s="156"/>
      <c r="Z28" s="156"/>
      <c r="AA28" s="156"/>
      <c r="AB28" s="156"/>
      <c r="AC28" s="163"/>
      <c r="AD28" s="50"/>
      <c r="AE28" s="156"/>
      <c r="AF28" s="121"/>
      <c r="AG28" s="121"/>
      <c r="AH28" s="121"/>
      <c r="AI28" s="121"/>
      <c r="AJ28" s="121"/>
      <c r="AK28" s="121"/>
      <c r="AL28" s="121"/>
      <c r="AM28" s="121"/>
      <c r="AN28" s="121"/>
      <c r="AO28" s="121"/>
      <c r="AP28" s="121"/>
      <c r="AQ28" s="121"/>
      <c r="AR28" s="121"/>
      <c r="AS28" s="51"/>
      <c r="AT28" s="131"/>
      <c r="AU28" s="132"/>
      <c r="AV28" s="132"/>
      <c r="AW28" s="133"/>
      <c r="AX28" s="162"/>
      <c r="AY28" s="156"/>
      <c r="AZ28" s="156"/>
      <c r="BA28" s="156"/>
      <c r="BB28" s="156"/>
      <c r="BC28" s="163"/>
      <c r="BD28" s="50"/>
      <c r="BE28" s="156"/>
      <c r="BF28" s="121"/>
      <c r="BG28" s="121"/>
      <c r="BH28" s="121"/>
      <c r="BI28" s="121"/>
      <c r="BJ28" s="121"/>
      <c r="BK28" s="121"/>
      <c r="BL28" s="121"/>
      <c r="BM28" s="121"/>
      <c r="BN28" s="121"/>
      <c r="BO28" s="121"/>
      <c r="BP28" s="121"/>
      <c r="BQ28" s="121"/>
      <c r="BR28" s="121"/>
      <c r="BS28" s="51"/>
      <c r="BT28" s="131"/>
      <c r="BU28" s="132"/>
      <c r="BV28" s="132"/>
      <c r="BW28" s="133"/>
      <c r="BX28" s="162"/>
      <c r="BY28" s="156"/>
      <c r="BZ28" s="156"/>
      <c r="CA28" s="156"/>
      <c r="CB28" s="156"/>
      <c r="CC28" s="163"/>
    </row>
    <row r="29" spans="2:81" ht="20.25" customHeight="1" x14ac:dyDescent="0.2">
      <c r="B29" s="162"/>
      <c r="C29" s="163"/>
      <c r="D29" s="50"/>
      <c r="E29" s="156"/>
      <c r="F29" s="121"/>
      <c r="G29" s="121"/>
      <c r="H29" s="121"/>
      <c r="I29" s="121"/>
      <c r="J29" s="121"/>
      <c r="K29" s="121"/>
      <c r="L29" s="121"/>
      <c r="M29" s="121"/>
      <c r="N29" s="121"/>
      <c r="O29" s="121"/>
      <c r="P29" s="121"/>
      <c r="Q29" s="121"/>
      <c r="R29" s="121"/>
      <c r="S29" s="51"/>
      <c r="T29" s="231" t="str">
        <f ca="1">IF(INDIRECT(ADDRESS(ROW()-6,COLUMN()-11))="","","－")</f>
        <v>－</v>
      </c>
      <c r="U29" s="136"/>
      <c r="V29" s="136"/>
      <c r="W29" s="137"/>
      <c r="X29" s="131"/>
      <c r="Y29" s="117" t="str">
        <f>IF(X35="","",VLOOKUP(X35,#REF!,2,0))</f>
        <v/>
      </c>
      <c r="Z29" s="118" t="str">
        <f>IF(OR(X35="",Z35=""),"","および"&amp;VLOOKUP(Y29&amp;Z35,#REF!,2,0))</f>
        <v/>
      </c>
      <c r="AA29" s="117" t="str">
        <f>IF(X35="","",VLOOKUP(X35,#REF!,2,0)&amp;VLOOKUP(X35,#REF!,2,0)&amp;IF(OR(X35=5,X35=10,X35=16,X35=17,X35=18,X35=21),"(分類"&amp;AB35&amp;")"&amp;"-"&amp;Z35,IF(OR(X35=1,X35=6,X35=11),"(●●)"&amp;"-"&amp;Z35,"-"&amp;Z35)))</f>
        <v/>
      </c>
      <c r="AB29" s="117" t="str">
        <f>AA29</f>
        <v/>
      </c>
      <c r="AC29" s="133"/>
      <c r="AD29" s="50"/>
      <c r="AE29" s="156"/>
      <c r="AF29" s="121"/>
      <c r="AG29" s="121"/>
      <c r="AH29" s="121"/>
      <c r="AI29" s="121"/>
      <c r="AJ29" s="121"/>
      <c r="AK29" s="121"/>
      <c r="AL29" s="121"/>
      <c r="AM29" s="121"/>
      <c r="AN29" s="121"/>
      <c r="AO29" s="121"/>
      <c r="AP29" s="121"/>
      <c r="AQ29" s="121"/>
      <c r="AR29" s="121"/>
      <c r="AS29" s="51"/>
      <c r="AT29" s="231" t="str">
        <f ca="1">IF(INDIRECT(ADDRESS(ROW()-6,COLUMN()-11))="","","－")</f>
        <v>－</v>
      </c>
      <c r="AU29" s="136"/>
      <c r="AV29" s="136"/>
      <c r="AW29" s="137"/>
      <c r="AX29" s="131"/>
      <c r="AY29" s="117" t="str">
        <f>IF(AX35="","",VLOOKUP(AX35,#REF!,2,0))</f>
        <v/>
      </c>
      <c r="AZ29" s="118" t="str">
        <f>IF(OR(AX35="",AZ35=""),"","および"&amp;VLOOKUP(AY29&amp;AZ35,#REF!,2,0))</f>
        <v/>
      </c>
      <c r="BA29" s="117" t="str">
        <f>IF(AX35="","",VLOOKUP(AX35,#REF!,2,0)&amp;VLOOKUP(AX35,#REF!,2,0)&amp;IF(OR(AX35=5,AX35=10,AX35=16,AX35=17,AX35=18,AX35=21),"(分類"&amp;BB35&amp;")"&amp;"-"&amp;AZ35,IF(OR(AX35=1,AX35=6,AX35=11),"(●●)"&amp;"-"&amp;AZ35,"-"&amp;AZ35)))</f>
        <v/>
      </c>
      <c r="BB29" s="117" t="str">
        <f>BA29</f>
        <v/>
      </c>
      <c r="BC29" s="133"/>
      <c r="BD29" s="50"/>
      <c r="BE29" s="156"/>
      <c r="BF29" s="121"/>
      <c r="BG29" s="121"/>
      <c r="BH29" s="121"/>
      <c r="BI29" s="121"/>
      <c r="BJ29" s="121"/>
      <c r="BK29" s="121"/>
      <c r="BL29" s="121"/>
      <c r="BM29" s="121"/>
      <c r="BN29" s="121"/>
      <c r="BO29" s="121"/>
      <c r="BP29" s="121"/>
      <c r="BQ29" s="121"/>
      <c r="BR29" s="121"/>
      <c r="BS29" s="51"/>
      <c r="BT29" s="231" t="str">
        <f ca="1">IF(INDIRECT(ADDRESS(ROW()-6,COLUMN()-11))="","","－")</f>
        <v>－</v>
      </c>
      <c r="BU29" s="136"/>
      <c r="BV29" s="136"/>
      <c r="BW29" s="137"/>
      <c r="BX29" s="131"/>
      <c r="BY29" s="117" t="str">
        <f>IF(BX35="","",VLOOKUP(BX35,#REF!,2,0))</f>
        <v/>
      </c>
      <c r="BZ29" s="118" t="str">
        <f>IF(OR(BX35="",BZ35=""),"","および"&amp;VLOOKUP(BY29&amp;BZ35,#REF!,2,0))</f>
        <v/>
      </c>
      <c r="CA29" s="117" t="str">
        <f>IF(BX35="","",VLOOKUP(BX35,#REF!,2,0)&amp;VLOOKUP(BX35,#REF!,2,0)&amp;IF(OR(BX35=5,BX35=10,BX35=16,BX35=17,BX35=18,BX35=21),"(分類"&amp;CB35&amp;")"&amp;"-"&amp;BZ35,IF(OR(BX35=1,BX35=6,BX35=11),"(●●)"&amp;"-"&amp;BZ35,"-"&amp;BZ35)))</f>
        <v/>
      </c>
      <c r="CB29" s="117" t="str">
        <f>CA29</f>
        <v/>
      </c>
      <c r="CC29" s="133"/>
    </row>
    <row r="30" spans="2:81" ht="20.25" customHeight="1" x14ac:dyDescent="0.2">
      <c r="B30" s="162"/>
      <c r="C30" s="163"/>
      <c r="D30" s="50"/>
      <c r="E30" s="156"/>
      <c r="F30" s="121"/>
      <c r="G30" s="121"/>
      <c r="H30" s="121"/>
      <c r="I30" s="121"/>
      <c r="J30" s="121"/>
      <c r="K30" s="121"/>
      <c r="L30" s="121"/>
      <c r="M30" s="121"/>
      <c r="N30" s="121"/>
      <c r="O30" s="121"/>
      <c r="P30" s="121"/>
      <c r="Q30" s="121"/>
      <c r="R30" s="121"/>
      <c r="S30" s="51"/>
      <c r="T30" s="224" t="s">
        <v>83</v>
      </c>
      <c r="U30" s="136"/>
      <c r="V30" s="136"/>
      <c r="W30" s="137"/>
      <c r="X30" s="228" t="s">
        <v>84</v>
      </c>
      <c r="Y30" s="132"/>
      <c r="Z30" s="132"/>
      <c r="AA30" s="132"/>
      <c r="AB30" s="132"/>
      <c r="AC30" s="133"/>
      <c r="AD30" s="50"/>
      <c r="AE30" s="156"/>
      <c r="AF30" s="121"/>
      <c r="AG30" s="121"/>
      <c r="AH30" s="121"/>
      <c r="AI30" s="121"/>
      <c r="AJ30" s="121"/>
      <c r="AK30" s="121"/>
      <c r="AL30" s="121"/>
      <c r="AM30" s="121"/>
      <c r="AN30" s="121"/>
      <c r="AO30" s="121"/>
      <c r="AP30" s="121"/>
      <c r="AQ30" s="121"/>
      <c r="AR30" s="121"/>
      <c r="AS30" s="51"/>
      <c r="AT30" s="224" t="s">
        <v>83</v>
      </c>
      <c r="AU30" s="136"/>
      <c r="AV30" s="136"/>
      <c r="AW30" s="137"/>
      <c r="AX30" s="228" t="s">
        <v>84</v>
      </c>
      <c r="AY30" s="132"/>
      <c r="AZ30" s="132"/>
      <c r="BA30" s="132"/>
      <c r="BB30" s="132"/>
      <c r="BC30" s="133"/>
      <c r="BD30" s="50"/>
      <c r="BE30" s="156"/>
      <c r="BF30" s="121"/>
      <c r="BG30" s="121"/>
      <c r="BH30" s="121"/>
      <c r="BI30" s="121"/>
      <c r="BJ30" s="121"/>
      <c r="BK30" s="121"/>
      <c r="BL30" s="121"/>
      <c r="BM30" s="121"/>
      <c r="BN30" s="121"/>
      <c r="BO30" s="121"/>
      <c r="BP30" s="121"/>
      <c r="BQ30" s="121"/>
      <c r="BR30" s="121"/>
      <c r="BS30" s="51"/>
      <c r="BT30" s="224" t="s">
        <v>83</v>
      </c>
      <c r="BU30" s="136"/>
      <c r="BV30" s="136"/>
      <c r="BW30" s="137"/>
      <c r="BX30" s="228" t="s">
        <v>84</v>
      </c>
      <c r="BY30" s="132"/>
      <c r="BZ30" s="132"/>
      <c r="CA30" s="132"/>
      <c r="CB30" s="132"/>
      <c r="CC30" s="133"/>
    </row>
    <row r="31" spans="2:81" ht="9.6" customHeight="1" x14ac:dyDescent="0.2">
      <c r="B31" s="162"/>
      <c r="C31" s="163"/>
      <c r="D31" s="50"/>
      <c r="E31" s="121"/>
      <c r="F31" s="121"/>
      <c r="G31" s="121"/>
      <c r="H31" s="121"/>
      <c r="I31" s="121"/>
      <c r="J31" s="122"/>
      <c r="K31" s="122"/>
      <c r="L31" s="122"/>
      <c r="M31" s="122"/>
      <c r="N31" s="121"/>
      <c r="O31" s="121"/>
      <c r="P31" s="121"/>
      <c r="Q31" s="121"/>
      <c r="R31" s="121"/>
      <c r="S31" s="51"/>
      <c r="T31" s="232" t="str">
        <f>IFERROR(IF(I24&amp;I25&amp;R25="","",IF(OR(I24="",I25="",R25=""),"入力ミス",IF(R25&lt;&gt;"a",I24&amp;"に"&amp;VLOOKUP(I25&amp;R25,#REF!,2,0)&amp;Z24&amp;"が見られる。",IF(R25="a",I24&amp;"に前回点検で確認された"&amp;VLOOKUP(I25&amp;R25,#REF!,2,0)&amp;Z24&amp;"は補修されている。")))&amp;AC24),"損傷程度を確認してください")</f>
        <v/>
      </c>
      <c r="U31" s="129"/>
      <c r="V31" s="129"/>
      <c r="W31" s="130"/>
      <c r="X31" s="134" t="s">
        <v>6</v>
      </c>
      <c r="Y31" s="137"/>
      <c r="Z31" s="134" t="s">
        <v>7</v>
      </c>
      <c r="AA31" s="137"/>
      <c r="AB31" s="134" t="s">
        <v>85</v>
      </c>
      <c r="AC31" s="137"/>
      <c r="AD31" s="50"/>
      <c r="AE31" s="121"/>
      <c r="AF31" s="121"/>
      <c r="AG31" s="121"/>
      <c r="AH31" s="121"/>
      <c r="AI31" s="121"/>
      <c r="AJ31" s="122"/>
      <c r="AK31" s="122"/>
      <c r="AL31" s="122"/>
      <c r="AM31" s="122"/>
      <c r="AN31" s="121"/>
      <c r="AO31" s="121"/>
      <c r="AP31" s="121"/>
      <c r="AQ31" s="121"/>
      <c r="AR31" s="121"/>
      <c r="AS31" s="51"/>
      <c r="AT31" s="232" t="str">
        <f>IFERROR(IF(AI24&amp;AI25&amp;AR25="","",IF(OR(AI24="",AI25="",AR25=""),"入力ミス",IF(AR25&lt;&gt;"a",AI24&amp;"に"&amp;VLOOKUP(AI25&amp;AR25,#REF!,2,0)&amp;AZ24&amp;"が見られる。",IF(AR25="a",AI24&amp;"に前回点検で確認された"&amp;VLOOKUP(AI25&amp;AR25,#REF!,2,0)&amp;AZ24&amp;"は補修されている。")))&amp;BC24),"損傷程度を確認してください")</f>
        <v/>
      </c>
      <c r="AU31" s="129"/>
      <c r="AV31" s="129"/>
      <c r="AW31" s="130"/>
      <c r="AX31" s="134" t="s">
        <v>6</v>
      </c>
      <c r="AY31" s="137"/>
      <c r="AZ31" s="134" t="s">
        <v>7</v>
      </c>
      <c r="BA31" s="137"/>
      <c r="BB31" s="134" t="s">
        <v>85</v>
      </c>
      <c r="BC31" s="137"/>
      <c r="BD31" s="50"/>
      <c r="BE31" s="121"/>
      <c r="BF31" s="121"/>
      <c r="BG31" s="121"/>
      <c r="BH31" s="121"/>
      <c r="BI31" s="121"/>
      <c r="BJ31" s="122"/>
      <c r="BK31" s="122"/>
      <c r="BL31" s="122"/>
      <c r="BM31" s="122"/>
      <c r="BN31" s="121"/>
      <c r="BO31" s="121"/>
      <c r="BP31" s="121"/>
      <c r="BQ31" s="121"/>
      <c r="BR31" s="121"/>
      <c r="BS31" s="51"/>
      <c r="BT31" s="232" t="str">
        <f>IFERROR(IF(BI24&amp;BI25&amp;BR25="","",IF(OR(BI24="",BI25="",BR25=""),"入力ミス",IF(BR25&lt;&gt;"a",BI24&amp;"に"&amp;VLOOKUP(BI25&amp;BR25,#REF!,2,0)&amp;BZ24&amp;"が見られる。",IF(BR25="a",BI24&amp;"に前回点検で確認された"&amp;VLOOKUP(BI25&amp;BR25,#REF!,2,0)&amp;BZ24&amp;"は補修されている。")))&amp;CC24),"損傷程度を確認してください")</f>
        <v/>
      </c>
      <c r="BU31" s="129"/>
      <c r="BV31" s="129"/>
      <c r="BW31" s="130"/>
      <c r="BX31" s="134" t="s">
        <v>6</v>
      </c>
      <c r="BY31" s="137"/>
      <c r="BZ31" s="134" t="s">
        <v>7</v>
      </c>
      <c r="CA31" s="137"/>
      <c r="CB31" s="134" t="s">
        <v>85</v>
      </c>
      <c r="CC31" s="137"/>
    </row>
    <row r="32" spans="2:81" ht="21" customHeight="1" x14ac:dyDescent="0.2">
      <c r="B32" s="162"/>
      <c r="C32" s="163"/>
      <c r="D32" s="50"/>
      <c r="E32" s="121"/>
      <c r="F32" s="121"/>
      <c r="G32" s="121"/>
      <c r="H32" s="121"/>
      <c r="I32" s="121"/>
      <c r="J32" s="226" t="str">
        <f ca="1">IF(I23="","余白","")</f>
        <v/>
      </c>
      <c r="K32" s="156"/>
      <c r="L32" s="156"/>
      <c r="M32" s="156"/>
      <c r="N32" s="121"/>
      <c r="O32" s="121"/>
      <c r="P32" s="121"/>
      <c r="Q32" s="121"/>
      <c r="R32" s="121"/>
      <c r="S32" s="51"/>
      <c r="T32" s="162"/>
      <c r="U32" s="156"/>
      <c r="V32" s="156"/>
      <c r="W32" s="163"/>
      <c r="X32" s="154"/>
      <c r="Y32" s="137"/>
      <c r="Z32" s="154"/>
      <c r="AA32" s="137"/>
      <c r="AB32" s="222" t="s">
        <v>86</v>
      </c>
      <c r="AC32" s="137"/>
      <c r="AD32" s="50"/>
      <c r="AE32" s="121"/>
      <c r="AF32" s="121"/>
      <c r="AG32" s="121"/>
      <c r="AH32" s="121"/>
      <c r="AI32" s="121"/>
      <c r="AJ32" s="226" t="str">
        <f ca="1">IF(AI23="","余白","")</f>
        <v/>
      </c>
      <c r="AK32" s="156"/>
      <c r="AL32" s="156"/>
      <c r="AM32" s="156"/>
      <c r="AN32" s="121"/>
      <c r="AO32" s="121"/>
      <c r="AP32" s="121"/>
      <c r="AQ32" s="121"/>
      <c r="AR32" s="121"/>
      <c r="AS32" s="51"/>
      <c r="AT32" s="162"/>
      <c r="AU32" s="156"/>
      <c r="AV32" s="156"/>
      <c r="AW32" s="163"/>
      <c r="AX32" s="154"/>
      <c r="AY32" s="137"/>
      <c r="AZ32" s="154"/>
      <c r="BA32" s="137"/>
      <c r="BB32" s="222" t="s">
        <v>86</v>
      </c>
      <c r="BC32" s="137"/>
      <c r="BD32" s="50"/>
      <c r="BE32" s="121"/>
      <c r="BF32" s="121"/>
      <c r="BG32" s="121"/>
      <c r="BH32" s="121"/>
      <c r="BI32" s="121"/>
      <c r="BJ32" s="226" t="str">
        <f ca="1">IF(BI23="","余白","")</f>
        <v/>
      </c>
      <c r="BK32" s="156"/>
      <c r="BL32" s="156"/>
      <c r="BM32" s="156"/>
      <c r="BN32" s="121"/>
      <c r="BO32" s="121"/>
      <c r="BP32" s="121"/>
      <c r="BQ32" s="121"/>
      <c r="BR32" s="121"/>
      <c r="BS32" s="51"/>
      <c r="BT32" s="162"/>
      <c r="BU32" s="156"/>
      <c r="BV32" s="156"/>
      <c r="BW32" s="163"/>
      <c r="BX32" s="154"/>
      <c r="BY32" s="137"/>
      <c r="BZ32" s="154"/>
      <c r="CA32" s="137"/>
      <c r="CB32" s="222" t="s">
        <v>86</v>
      </c>
      <c r="CC32" s="137"/>
    </row>
    <row r="33" spans="1:81" ht="21" customHeight="1" x14ac:dyDescent="0.2">
      <c r="B33" s="162"/>
      <c r="C33" s="163"/>
      <c r="D33" s="50"/>
      <c r="E33" s="121"/>
      <c r="F33" s="121"/>
      <c r="G33" s="121"/>
      <c r="H33" s="121"/>
      <c r="I33" s="121"/>
      <c r="J33" s="156"/>
      <c r="K33" s="156"/>
      <c r="L33" s="156"/>
      <c r="M33" s="156"/>
      <c r="N33" s="121"/>
      <c r="O33" s="121"/>
      <c r="P33" s="121"/>
      <c r="Q33" s="121"/>
      <c r="R33" s="121"/>
      <c r="S33" s="51"/>
      <c r="T33" s="162"/>
      <c r="U33" s="156"/>
      <c r="V33" s="156"/>
      <c r="W33" s="163"/>
      <c r="X33" s="154"/>
      <c r="Y33" s="137"/>
      <c r="Z33" s="154"/>
      <c r="AA33" s="137"/>
      <c r="AB33" s="222" t="s">
        <v>86</v>
      </c>
      <c r="AC33" s="137"/>
      <c r="AD33" s="50"/>
      <c r="AE33" s="121"/>
      <c r="AF33" s="121"/>
      <c r="AG33" s="121"/>
      <c r="AH33" s="121"/>
      <c r="AI33" s="121"/>
      <c r="AJ33" s="156"/>
      <c r="AK33" s="156"/>
      <c r="AL33" s="156"/>
      <c r="AM33" s="156"/>
      <c r="AN33" s="121"/>
      <c r="AO33" s="121"/>
      <c r="AP33" s="121"/>
      <c r="AQ33" s="121"/>
      <c r="AR33" s="121"/>
      <c r="AS33" s="51"/>
      <c r="AT33" s="162"/>
      <c r="AU33" s="156"/>
      <c r="AV33" s="156"/>
      <c r="AW33" s="163"/>
      <c r="AX33" s="154"/>
      <c r="AY33" s="137"/>
      <c r="AZ33" s="154"/>
      <c r="BA33" s="137"/>
      <c r="BB33" s="222" t="s">
        <v>86</v>
      </c>
      <c r="BC33" s="137"/>
      <c r="BD33" s="50"/>
      <c r="BE33" s="121"/>
      <c r="BF33" s="121"/>
      <c r="BG33" s="121"/>
      <c r="BH33" s="121"/>
      <c r="BI33" s="121"/>
      <c r="BJ33" s="156"/>
      <c r="BK33" s="156"/>
      <c r="BL33" s="156"/>
      <c r="BM33" s="156"/>
      <c r="BN33" s="121"/>
      <c r="BO33" s="121"/>
      <c r="BP33" s="121"/>
      <c r="BQ33" s="121"/>
      <c r="BR33" s="121"/>
      <c r="BS33" s="51"/>
      <c r="BT33" s="162"/>
      <c r="BU33" s="156"/>
      <c r="BV33" s="156"/>
      <c r="BW33" s="163"/>
      <c r="BX33" s="154"/>
      <c r="BY33" s="137"/>
      <c r="BZ33" s="154"/>
      <c r="CA33" s="137"/>
      <c r="CB33" s="222" t="s">
        <v>86</v>
      </c>
      <c r="CC33" s="137"/>
    </row>
    <row r="34" spans="1:81" ht="21" customHeight="1" x14ac:dyDescent="0.2">
      <c r="B34" s="162"/>
      <c r="C34" s="163"/>
      <c r="D34" s="50"/>
      <c r="E34" s="121"/>
      <c r="F34" s="121"/>
      <c r="G34" s="121"/>
      <c r="H34" s="121"/>
      <c r="I34" s="121"/>
      <c r="J34" s="226"/>
      <c r="K34" s="156"/>
      <c r="L34" s="156"/>
      <c r="M34" s="156"/>
      <c r="N34" s="121"/>
      <c r="O34" s="121"/>
      <c r="P34" s="121"/>
      <c r="Q34" s="121"/>
      <c r="R34" s="121"/>
      <c r="S34" s="51"/>
      <c r="T34" s="162"/>
      <c r="U34" s="156"/>
      <c r="V34" s="156"/>
      <c r="W34" s="163"/>
      <c r="X34" s="154"/>
      <c r="Y34" s="137"/>
      <c r="Z34" s="154"/>
      <c r="AA34" s="137"/>
      <c r="AB34" s="222" t="s">
        <v>86</v>
      </c>
      <c r="AC34" s="137"/>
      <c r="AD34" s="50"/>
      <c r="AE34" s="121"/>
      <c r="AF34" s="121"/>
      <c r="AG34" s="121"/>
      <c r="AH34" s="121"/>
      <c r="AI34" s="121"/>
      <c r="AJ34" s="226"/>
      <c r="AK34" s="156"/>
      <c r="AL34" s="156"/>
      <c r="AM34" s="156"/>
      <c r="AN34" s="121"/>
      <c r="AO34" s="121"/>
      <c r="AP34" s="121"/>
      <c r="AQ34" s="121"/>
      <c r="AR34" s="121"/>
      <c r="AS34" s="51"/>
      <c r="AT34" s="162"/>
      <c r="AU34" s="156"/>
      <c r="AV34" s="156"/>
      <c r="AW34" s="163"/>
      <c r="AX34" s="154"/>
      <c r="AY34" s="137"/>
      <c r="AZ34" s="154"/>
      <c r="BA34" s="137"/>
      <c r="BB34" s="222" t="s">
        <v>86</v>
      </c>
      <c r="BC34" s="137"/>
      <c r="BD34" s="50"/>
      <c r="BE34" s="121"/>
      <c r="BF34" s="121"/>
      <c r="BG34" s="121"/>
      <c r="BH34" s="121"/>
      <c r="BI34" s="121"/>
      <c r="BJ34" s="226"/>
      <c r="BK34" s="156"/>
      <c r="BL34" s="156"/>
      <c r="BM34" s="156"/>
      <c r="BN34" s="121"/>
      <c r="BO34" s="121"/>
      <c r="BP34" s="121"/>
      <c r="BQ34" s="121"/>
      <c r="BR34" s="121"/>
      <c r="BS34" s="51"/>
      <c r="BT34" s="162"/>
      <c r="BU34" s="156"/>
      <c r="BV34" s="156"/>
      <c r="BW34" s="163"/>
      <c r="BX34" s="154"/>
      <c r="BY34" s="137"/>
      <c r="BZ34" s="154"/>
      <c r="CA34" s="137"/>
      <c r="CB34" s="222" t="s">
        <v>86</v>
      </c>
      <c r="CC34" s="137"/>
    </row>
    <row r="35" spans="1:81" ht="21" customHeight="1" x14ac:dyDescent="0.2">
      <c r="B35" s="162"/>
      <c r="C35" s="163"/>
      <c r="D35" s="50"/>
      <c r="E35" s="121"/>
      <c r="F35" s="121"/>
      <c r="G35" s="121"/>
      <c r="H35" s="121"/>
      <c r="I35" s="121"/>
      <c r="J35" s="226"/>
      <c r="K35" s="156"/>
      <c r="L35" s="156"/>
      <c r="M35" s="156"/>
      <c r="N35" s="121"/>
      <c r="O35" s="121"/>
      <c r="P35" s="121"/>
      <c r="Q35" s="121"/>
      <c r="R35" s="121"/>
      <c r="S35" s="51"/>
      <c r="T35" s="162"/>
      <c r="U35" s="156"/>
      <c r="V35" s="156"/>
      <c r="W35" s="163"/>
      <c r="X35" s="154"/>
      <c r="Y35" s="137"/>
      <c r="Z35" s="154"/>
      <c r="AA35" s="137"/>
      <c r="AB35" s="222" t="s">
        <v>86</v>
      </c>
      <c r="AC35" s="137"/>
      <c r="AD35" s="50"/>
      <c r="AE35" s="121"/>
      <c r="AF35" s="121"/>
      <c r="AG35" s="121"/>
      <c r="AH35" s="121"/>
      <c r="AI35" s="121"/>
      <c r="AJ35" s="226"/>
      <c r="AK35" s="156"/>
      <c r="AL35" s="156"/>
      <c r="AM35" s="156"/>
      <c r="AN35" s="121"/>
      <c r="AO35" s="121"/>
      <c r="AP35" s="121"/>
      <c r="AQ35" s="121"/>
      <c r="AR35" s="121"/>
      <c r="AS35" s="51"/>
      <c r="AT35" s="162"/>
      <c r="AU35" s="156"/>
      <c r="AV35" s="156"/>
      <c r="AW35" s="163"/>
      <c r="AX35" s="154"/>
      <c r="AY35" s="137"/>
      <c r="AZ35" s="154"/>
      <c r="BA35" s="137"/>
      <c r="BB35" s="222" t="s">
        <v>86</v>
      </c>
      <c r="BC35" s="137"/>
      <c r="BD35" s="50"/>
      <c r="BE35" s="121"/>
      <c r="BF35" s="121"/>
      <c r="BG35" s="121"/>
      <c r="BH35" s="121"/>
      <c r="BI35" s="121"/>
      <c r="BJ35" s="226"/>
      <c r="BK35" s="156"/>
      <c r="BL35" s="156"/>
      <c r="BM35" s="156"/>
      <c r="BN35" s="121"/>
      <c r="BO35" s="121"/>
      <c r="BP35" s="121"/>
      <c r="BQ35" s="121"/>
      <c r="BR35" s="121"/>
      <c r="BS35" s="51"/>
      <c r="BT35" s="162"/>
      <c r="BU35" s="156"/>
      <c r="BV35" s="156"/>
      <c r="BW35" s="163"/>
      <c r="BX35" s="154"/>
      <c r="BY35" s="137"/>
      <c r="BZ35" s="154"/>
      <c r="CA35" s="137"/>
      <c r="CB35" s="222" t="s">
        <v>86</v>
      </c>
      <c r="CC35" s="137"/>
    </row>
    <row r="36" spans="1:81" ht="12.15" customHeight="1" x14ac:dyDescent="0.2">
      <c r="B36" s="131"/>
      <c r="C36" s="133"/>
      <c r="D36" s="52"/>
      <c r="E36" s="53" t="str">
        <f ca="1">IF(I23="","",IF(ISNUMBER(I23),"","前回点検："&amp;YEAR(EDATE(#REF!,-3))&amp;"年度"))</f>
        <v/>
      </c>
      <c r="F36" s="53"/>
      <c r="G36" s="53"/>
      <c r="H36" s="53"/>
      <c r="I36" s="53"/>
      <c r="J36" s="53"/>
      <c r="K36" s="53"/>
      <c r="L36" s="53"/>
      <c r="M36" s="53"/>
      <c r="N36" s="53"/>
      <c r="O36" s="53"/>
      <c r="P36" s="53"/>
      <c r="Q36" s="53"/>
      <c r="R36" s="53"/>
      <c r="S36" s="54"/>
      <c r="T36" s="131"/>
      <c r="U36" s="132"/>
      <c r="V36" s="132"/>
      <c r="W36" s="133"/>
      <c r="X36" s="157">
        <f ca="1">IFERROR(IF(INDIRECT(ADDRESS(ROW()-14,COLUMN()))=1,4,INDIRECT(ADDRESS(ROW(),COLUMN()-26))+1),1)</f>
        <v>4</v>
      </c>
      <c r="Y36" s="136"/>
      <c r="Z36" s="136"/>
      <c r="AA36" s="136"/>
      <c r="AB36" s="136"/>
      <c r="AC36" s="137"/>
      <c r="AD36" s="52"/>
      <c r="AE36" s="53" t="str">
        <f ca="1">IF(AI23="","",IF(ISNUMBER(AI23),"","前回点検："&amp;YEAR(EDATE(#REF!,-3))&amp;"年度"))</f>
        <v/>
      </c>
      <c r="AF36" s="53"/>
      <c r="AG36" s="53"/>
      <c r="AH36" s="53"/>
      <c r="AI36" s="53"/>
      <c r="AJ36" s="53"/>
      <c r="AK36" s="53"/>
      <c r="AL36" s="53"/>
      <c r="AM36" s="53"/>
      <c r="AN36" s="53"/>
      <c r="AO36" s="53"/>
      <c r="AP36" s="53"/>
      <c r="AQ36" s="53"/>
      <c r="AR36" s="53"/>
      <c r="AS36" s="54"/>
      <c r="AT36" s="131"/>
      <c r="AU36" s="132"/>
      <c r="AV36" s="132"/>
      <c r="AW36" s="133"/>
      <c r="AX36" s="157">
        <f ca="1">IFERROR(IF(INDIRECT(ADDRESS(ROW()-14,COLUMN()))=1,4,INDIRECT(ADDRESS(ROW(),COLUMN()-26))+1),1)</f>
        <v>5</v>
      </c>
      <c r="AY36" s="136"/>
      <c r="AZ36" s="136"/>
      <c r="BA36" s="136"/>
      <c r="BB36" s="136"/>
      <c r="BC36" s="137"/>
      <c r="BD36" s="52"/>
      <c r="BE36" s="53" t="str">
        <f ca="1">IF(BI23="","",IF(ISNUMBER(BI23),"","前回点検："&amp;YEAR(EDATE(#REF!,-3))&amp;"年度"))</f>
        <v/>
      </c>
      <c r="BF36" s="53"/>
      <c r="BG36" s="53"/>
      <c r="BH36" s="53"/>
      <c r="BI36" s="53"/>
      <c r="BJ36" s="53"/>
      <c r="BK36" s="53"/>
      <c r="BL36" s="53"/>
      <c r="BM36" s="53"/>
      <c r="BN36" s="53"/>
      <c r="BO36" s="53"/>
      <c r="BP36" s="53"/>
      <c r="BQ36" s="53"/>
      <c r="BR36" s="53"/>
      <c r="BS36" s="54"/>
      <c r="BT36" s="131"/>
      <c r="BU36" s="132"/>
      <c r="BV36" s="132"/>
      <c r="BW36" s="133"/>
      <c r="BX36" s="157">
        <f ca="1">IFERROR(IF(INDIRECT(ADDRESS(ROW()-14,COLUMN()))=1,4,INDIRECT(ADDRESS(ROW(),COLUMN()-26))+1),1)</f>
        <v>6</v>
      </c>
      <c r="BY36" s="136"/>
      <c r="BZ36" s="136"/>
      <c r="CA36" s="136"/>
      <c r="CB36" s="136"/>
      <c r="CC36" s="137"/>
    </row>
    <row r="37" spans="1:81" ht="20.25" customHeight="1" x14ac:dyDescent="0.2">
      <c r="A37" s="5"/>
      <c r="B37" s="235" t="s">
        <v>79</v>
      </c>
      <c r="C37" s="130"/>
      <c r="D37" s="134" t="s">
        <v>29</v>
      </c>
      <c r="E37" s="136"/>
      <c r="F37" s="136"/>
      <c r="G37" s="136"/>
      <c r="H37" s="137"/>
      <c r="I37"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7</v>
      </c>
      <c r="J37" s="136"/>
      <c r="K37" s="136"/>
      <c r="L37" s="136"/>
      <c r="M37" s="137"/>
      <c r="N37" s="134" t="s">
        <v>32</v>
      </c>
      <c r="O37" s="136"/>
      <c r="P37" s="136"/>
      <c r="Q37" s="137"/>
      <c r="R37"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S37" s="136"/>
      <c r="T37" s="136"/>
      <c r="U37" s="136"/>
      <c r="V37" s="136"/>
      <c r="W37" s="137"/>
      <c r="X37" s="227" t="s">
        <v>80</v>
      </c>
      <c r="Y37" s="129"/>
      <c r="Z37" s="129"/>
      <c r="AA37" s="129"/>
      <c r="AB37" s="129"/>
      <c r="AC37" s="130"/>
      <c r="AD37" s="157" t="s">
        <v>29</v>
      </c>
      <c r="AE37" s="136"/>
      <c r="AF37" s="136"/>
      <c r="AG37" s="136"/>
      <c r="AH37" s="137"/>
      <c r="AI37"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8</v>
      </c>
      <c r="AJ37" s="136"/>
      <c r="AK37" s="136"/>
      <c r="AL37" s="136"/>
      <c r="AM37" s="137"/>
      <c r="AN37" s="157" t="s">
        <v>32</v>
      </c>
      <c r="AO37" s="136"/>
      <c r="AP37" s="136"/>
      <c r="AQ37" s="137"/>
      <c r="AR37"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AS37" s="136"/>
      <c r="AT37" s="136"/>
      <c r="AU37" s="136"/>
      <c r="AV37" s="136"/>
      <c r="AW37" s="137"/>
      <c r="AX37" s="227" t="s">
        <v>80</v>
      </c>
      <c r="AY37" s="129"/>
      <c r="AZ37" s="129"/>
      <c r="BA37" s="129"/>
      <c r="BB37" s="129"/>
      <c r="BC37" s="130"/>
      <c r="BD37" s="134" t="s">
        <v>29</v>
      </c>
      <c r="BE37" s="136"/>
      <c r="BF37" s="136"/>
      <c r="BG37" s="136"/>
      <c r="BH37" s="137"/>
      <c r="BI37"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9</v>
      </c>
      <c r="BJ37" s="136"/>
      <c r="BK37" s="136"/>
      <c r="BL37" s="136"/>
      <c r="BM37" s="137"/>
      <c r="BN37" s="134" t="s">
        <v>32</v>
      </c>
      <c r="BO37" s="136"/>
      <c r="BP37" s="136"/>
      <c r="BQ37" s="137"/>
      <c r="BR37"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BS37" s="136"/>
      <c r="BT37" s="136"/>
      <c r="BU37" s="136"/>
      <c r="BV37" s="136"/>
      <c r="BW37" s="137"/>
      <c r="BX37" s="227" t="s">
        <v>80</v>
      </c>
      <c r="BY37" s="129"/>
      <c r="BZ37" s="129"/>
      <c r="CA37" s="129"/>
      <c r="CB37" s="129"/>
      <c r="CC37" s="130"/>
    </row>
    <row r="38" spans="1:81" ht="20.25" customHeight="1" x14ac:dyDescent="0.2">
      <c r="B38" s="162"/>
      <c r="C38" s="163"/>
      <c r="D38" s="154" t="s">
        <v>10</v>
      </c>
      <c r="E38" s="136"/>
      <c r="F38" s="136"/>
      <c r="G38" s="136"/>
      <c r="H38" s="137"/>
      <c r="I38" s="190"/>
      <c r="J38" s="136"/>
      <c r="K38" s="136"/>
      <c r="L38" s="136"/>
      <c r="M38" s="137"/>
      <c r="N38" s="154" t="s">
        <v>81</v>
      </c>
      <c r="O38" s="136"/>
      <c r="P38" s="136"/>
      <c r="Q38" s="137"/>
      <c r="R38" s="230"/>
      <c r="S38" s="136"/>
      <c r="T38" s="136"/>
      <c r="U38" s="136"/>
      <c r="V38" s="136"/>
      <c r="W38" s="137"/>
      <c r="X38" s="233"/>
      <c r="Y38" s="113" t="str">
        <f>IF(X46="","",VLOOKUP(X46,#REF!,2,0))</f>
        <v/>
      </c>
      <c r="Z38" s="114" t="str">
        <f>IF(OR(X46="",Z46=""),"","および"&amp;VLOOKUP(Y38&amp;Z46,#REF!,2,0))&amp;IF(Z39="","",","&amp;Z39)</f>
        <v/>
      </c>
      <c r="AA38" s="113" t="str">
        <f>IF(X46="","",VLOOKUP(X46,#REF!,2,0)&amp;VLOOKUP(X46,#REF!,2,0)&amp;IF(OR(X46=5,X46=10,X46=16,X46=17,X46=18,X46=19),"(分類"&amp;AB46&amp;")"&amp;"-"&amp;Z46,IF(OR(X46=1,X46=6,X46=11),"(●●)"&amp;"-"&amp;Z46,"-"&amp;Z46)))</f>
        <v/>
      </c>
      <c r="AB38" s="113" t="str">
        <f>IF(AA39="",AA38,AA38&amp;","&amp;AB39)</f>
        <v/>
      </c>
      <c r="AC38" s="234" t="str">
        <f>IF(X46="","",CHAR(10)&amp;"【関連損傷】"&amp;CHAR(10)&amp;AB38)</f>
        <v/>
      </c>
      <c r="AD38" s="223" t="s">
        <v>10</v>
      </c>
      <c r="AE38" s="136"/>
      <c r="AF38" s="136"/>
      <c r="AG38" s="136"/>
      <c r="AH38" s="137"/>
      <c r="AI38" s="190"/>
      <c r="AJ38" s="136"/>
      <c r="AK38" s="136"/>
      <c r="AL38" s="136"/>
      <c r="AM38" s="137"/>
      <c r="AN38" s="223" t="s">
        <v>81</v>
      </c>
      <c r="AO38" s="136"/>
      <c r="AP38" s="136"/>
      <c r="AQ38" s="137"/>
      <c r="AR38" s="230"/>
      <c r="AS38" s="136"/>
      <c r="AT38" s="136"/>
      <c r="AU38" s="136"/>
      <c r="AV38" s="136"/>
      <c r="AW38" s="137"/>
      <c r="AX38" s="233"/>
      <c r="AY38" s="113" t="str">
        <f>IF(AX46="","",VLOOKUP(AX46,#REF!,2,0))</f>
        <v/>
      </c>
      <c r="AZ38" s="114" t="str">
        <f>IF(OR(AX46="",AZ46=""),"","および"&amp;VLOOKUP(AY38&amp;AZ46,#REF!,2,0))&amp;IF(AZ39="","",","&amp;AZ39)</f>
        <v/>
      </c>
      <c r="BA38" s="113" t="str">
        <f>IF(AX46="","",VLOOKUP(AX46,#REF!,2,0)&amp;VLOOKUP(AX46,#REF!,2,0)&amp;IF(OR(AX46=5,AX46=10,AX46=16,AX46=17,AX46=18,AX46=19),"(分類"&amp;BB46&amp;")"&amp;"-"&amp;AZ46,IF(OR(AX46=1,AX46=6,AX46=11),"(●●)"&amp;"-"&amp;AZ46,"-"&amp;AZ46)))</f>
        <v/>
      </c>
      <c r="BB38" s="113" t="str">
        <f>IF(BA39="",BA38,BA38&amp;","&amp;BB39)</f>
        <v/>
      </c>
      <c r="BC38" s="234" t="str">
        <f>IF(AX46="","",CHAR(10)&amp;"【関連損傷】"&amp;CHAR(10)&amp;BB38)</f>
        <v/>
      </c>
      <c r="BD38" s="154" t="s">
        <v>10</v>
      </c>
      <c r="BE38" s="136"/>
      <c r="BF38" s="136"/>
      <c r="BG38" s="136"/>
      <c r="BH38" s="137"/>
      <c r="BI38" s="190"/>
      <c r="BJ38" s="136"/>
      <c r="BK38" s="136"/>
      <c r="BL38" s="136"/>
      <c r="BM38" s="137"/>
      <c r="BN38" s="154" t="s">
        <v>81</v>
      </c>
      <c r="BO38" s="136"/>
      <c r="BP38" s="136"/>
      <c r="BQ38" s="137"/>
      <c r="BR38" s="230"/>
      <c r="BS38" s="136"/>
      <c r="BT38" s="136"/>
      <c r="BU38" s="136"/>
      <c r="BV38" s="136"/>
      <c r="BW38" s="137"/>
      <c r="BX38" s="233"/>
      <c r="BY38" s="113" t="str">
        <f>IF(BX46="","",VLOOKUP(BX46,#REF!,2,0))</f>
        <v/>
      </c>
      <c r="BZ38" s="114" t="str">
        <f>IF(OR(BX46="",BZ46=""),"","および"&amp;VLOOKUP(BY38&amp;BZ46,#REF!,2,0))&amp;IF(BZ39="","",","&amp;BZ39)</f>
        <v/>
      </c>
      <c r="CA38" s="113" t="str">
        <f>IF(BX46="","",VLOOKUP(BX46,#REF!,2,0)&amp;VLOOKUP(BX46,#REF!,2,0)&amp;IF(OR(BX46=5,BX46=10,BX46=16,BX46=17,BX46=18,BX46=19),"(分類"&amp;CB46&amp;")"&amp;"-"&amp;BZ46,IF(OR(BX46=1,BX46=6,BX46=11),"(●●)"&amp;"-"&amp;BZ46,"-"&amp;BZ46)))</f>
        <v/>
      </c>
      <c r="CB38" s="113" t="str">
        <f>IF(CA39="",CA38,CA38&amp;","&amp;CB39)</f>
        <v/>
      </c>
      <c r="CC38" s="234" t="str">
        <f>IF(BX46="","",CHAR(10)&amp;"【関連損傷】"&amp;CHAR(10)&amp;CB38)</f>
        <v/>
      </c>
    </row>
    <row r="39" spans="1:81" ht="20.25" customHeight="1" x14ac:dyDescent="0.2">
      <c r="B39" s="162"/>
      <c r="C39" s="163"/>
      <c r="D39" s="225" t="s">
        <v>1</v>
      </c>
      <c r="E39" s="136"/>
      <c r="F39" s="136"/>
      <c r="G39" s="136"/>
      <c r="H39" s="137"/>
      <c r="I39" s="190"/>
      <c r="J39" s="136"/>
      <c r="K39" s="136"/>
      <c r="L39" s="136"/>
      <c r="M39" s="137"/>
      <c r="N39" s="154" t="s">
        <v>0</v>
      </c>
      <c r="O39" s="136"/>
      <c r="P39" s="136"/>
      <c r="Q39" s="137"/>
      <c r="R39" s="190"/>
      <c r="S39" s="136"/>
      <c r="T39" s="136"/>
      <c r="U39" s="136"/>
      <c r="V39" s="136"/>
      <c r="W39" s="137"/>
      <c r="X39" s="162"/>
      <c r="Y39" s="115" t="str">
        <f>IF(X47="","",VLOOKUP(X47,#REF!,2,0))</f>
        <v/>
      </c>
      <c r="Z39" s="116" t="str">
        <f>IF(OR(X47="",Z47=""),"","および"&amp;VLOOKUP(Y39&amp;Z47,#REF!,2,0))&amp;IF(Z40="","",","&amp;Z40)</f>
        <v/>
      </c>
      <c r="AA39" s="115" t="str">
        <f>IF(X47="","",VLOOKUP(X47,#REF!,2,0)&amp;VLOOKUP(X47,#REF!,2,0)&amp;IF(OR(X47=5,X47=10,X47=16,X47=17,X47=18,X47=19),"(分類"&amp;AB47&amp;")"&amp;"-"&amp;Z47,IF(OR(X47=1,X47=6,X47=11),"(●●)"&amp;"-"&amp;Z47,"-"&amp;Z47)))</f>
        <v/>
      </c>
      <c r="AB39" s="115" t="str">
        <f>IF(AA40="",AA39,AA39&amp;","&amp;AB40)</f>
        <v/>
      </c>
      <c r="AC39" s="163"/>
      <c r="AD39" s="236" t="s">
        <v>1</v>
      </c>
      <c r="AE39" s="136"/>
      <c r="AF39" s="136"/>
      <c r="AG39" s="136"/>
      <c r="AH39" s="137"/>
      <c r="AI39" s="190"/>
      <c r="AJ39" s="136"/>
      <c r="AK39" s="136"/>
      <c r="AL39" s="136"/>
      <c r="AM39" s="137"/>
      <c r="AN39" s="223" t="s">
        <v>0</v>
      </c>
      <c r="AO39" s="136"/>
      <c r="AP39" s="136"/>
      <c r="AQ39" s="137"/>
      <c r="AR39" s="190"/>
      <c r="AS39" s="136"/>
      <c r="AT39" s="136"/>
      <c r="AU39" s="136"/>
      <c r="AV39" s="136"/>
      <c r="AW39" s="137"/>
      <c r="AX39" s="162"/>
      <c r="AY39" s="115" t="str">
        <f>IF(AX47="","",VLOOKUP(AX47,#REF!,2,0))</f>
        <v/>
      </c>
      <c r="AZ39" s="116" t="str">
        <f>IF(OR(AX47="",AZ47=""),"","および"&amp;VLOOKUP(AY39&amp;AZ47,#REF!,2,0))&amp;IF(AZ40="","",","&amp;AZ40)</f>
        <v/>
      </c>
      <c r="BA39" s="115" t="str">
        <f>IF(AX47="","",VLOOKUP(AX47,#REF!,2,0)&amp;VLOOKUP(AX47,#REF!,2,0)&amp;IF(OR(AX47=5,AX47=10,AX47=16,AX47=17,AX47=18,AX47=19),"(分類"&amp;BB47&amp;")"&amp;"-"&amp;AZ47,IF(OR(AX47=1,AX47=6,AX47=11),"(●●)"&amp;"-"&amp;AZ47,"-"&amp;AZ47)))</f>
        <v/>
      </c>
      <c r="BB39" s="115" t="str">
        <f>IF(BA40="",BA39,BA39&amp;","&amp;BB40)</f>
        <v/>
      </c>
      <c r="BC39" s="163"/>
      <c r="BD39" s="225" t="s">
        <v>1</v>
      </c>
      <c r="BE39" s="136"/>
      <c r="BF39" s="136"/>
      <c r="BG39" s="136"/>
      <c r="BH39" s="137"/>
      <c r="BI39" s="190"/>
      <c r="BJ39" s="136"/>
      <c r="BK39" s="136"/>
      <c r="BL39" s="136"/>
      <c r="BM39" s="137"/>
      <c r="BN39" s="154" t="s">
        <v>0</v>
      </c>
      <c r="BO39" s="136"/>
      <c r="BP39" s="136"/>
      <c r="BQ39" s="137"/>
      <c r="BR39" s="190"/>
      <c r="BS39" s="136"/>
      <c r="BT39" s="136"/>
      <c r="BU39" s="136"/>
      <c r="BV39" s="136"/>
      <c r="BW39" s="137"/>
      <c r="BX39" s="162"/>
      <c r="BY39" s="115" t="str">
        <f>IF(BX47="","",VLOOKUP(BX47,#REF!,2,0))</f>
        <v/>
      </c>
      <c r="BZ39" s="116" t="str">
        <f>IF(OR(BX47="",BZ47=""),"","および"&amp;VLOOKUP(BY39&amp;BZ47,#REF!,2,0))&amp;IF(BZ40="","",","&amp;BZ40)</f>
        <v/>
      </c>
      <c r="CA39" s="115" t="str">
        <f>IF(BX47="","",VLOOKUP(BX47,#REF!,2,0)&amp;VLOOKUP(BX47,#REF!,2,0)&amp;IF(OR(BX47=5,BX47=10,BX47=16,BX47=17,BX47=18,BX47=19),"(分類"&amp;CB47&amp;")"&amp;"-"&amp;BZ47,IF(OR(BX47=1,BX47=6,BX47=11),"(●●)"&amp;"-"&amp;BZ47,"-"&amp;BZ47)))</f>
        <v/>
      </c>
      <c r="CB39" s="115" t="str">
        <f>IF(CA40="",CA39,CA39&amp;","&amp;CB40)</f>
        <v/>
      </c>
      <c r="CC39" s="163"/>
    </row>
    <row r="40" spans="1:81" ht="6" customHeight="1" x14ac:dyDescent="0.15">
      <c r="B40" s="162"/>
      <c r="C40" s="163"/>
      <c r="D40" s="47" t="str">
        <f>IF(H37="","",IF(ISNUMBER(H37),"","前回点検："&amp;YEAR(EDATE(#REF!,-3))&amp;"年度"))</f>
        <v/>
      </c>
      <c r="E40" s="48"/>
      <c r="F40" s="48"/>
      <c r="G40" s="48"/>
      <c r="H40" s="48"/>
      <c r="I40" s="48"/>
      <c r="J40" s="48"/>
      <c r="K40" s="48"/>
      <c r="L40" s="48"/>
      <c r="M40" s="48"/>
      <c r="N40" s="48"/>
      <c r="O40" s="48"/>
      <c r="P40" s="48"/>
      <c r="Q40" s="48"/>
      <c r="R40" s="48"/>
      <c r="S40" s="49"/>
      <c r="T40" s="225" t="s">
        <v>82</v>
      </c>
      <c r="U40" s="129"/>
      <c r="V40" s="129"/>
      <c r="W40" s="130"/>
      <c r="X40" s="162"/>
      <c r="Y40" s="221" t="str">
        <f>IF(X48="","",VLOOKUP(X48,#REF!,2,0))</f>
        <v/>
      </c>
      <c r="Z40" s="221" t="str">
        <f>IF(OR(X48="",Z48=""),"","および"&amp;VLOOKUP(Y40&amp;Z48,#REF!,2,0))&amp;IF(Z43="","",","&amp;Z43)</f>
        <v/>
      </c>
      <c r="AA40" s="221" t="str">
        <f>IF(X48="","",VLOOKUP(X48,#REF!,2,0)&amp;VLOOKUP(X48,#REF!,2,0)&amp;IF(OR(X48=5,X48=10,X48=16,X48=17,X48=18,X48=20),"(分類"&amp;AB48&amp;")"&amp;"-"&amp;Z48,IF(OR(X48=1,X48=6,X48=11),"(●●)"&amp;"-"&amp;Z48,"-"&amp;Z48)))</f>
        <v/>
      </c>
      <c r="AB40" s="221" t="str">
        <f>IF(AA43="",AA40,AA40&amp;","&amp;AB43)</f>
        <v/>
      </c>
      <c r="AC40" s="163"/>
      <c r="AD40" s="47" t="str">
        <f>IF(AH37="","",IF(ISNUMBER(AH37),"","前回点検："&amp;YEAR(EDATE(#REF!,-3))&amp;"年度"))</f>
        <v/>
      </c>
      <c r="AE40" s="48"/>
      <c r="AF40" s="48"/>
      <c r="AG40" s="48"/>
      <c r="AH40" s="48"/>
      <c r="AI40" s="48"/>
      <c r="AJ40" s="48"/>
      <c r="AK40" s="48"/>
      <c r="AL40" s="48"/>
      <c r="AM40" s="48"/>
      <c r="AN40" s="48"/>
      <c r="AO40" s="48"/>
      <c r="AP40" s="48"/>
      <c r="AQ40" s="48"/>
      <c r="AR40" s="48"/>
      <c r="AS40" s="49"/>
      <c r="AT40" s="225" t="s">
        <v>82</v>
      </c>
      <c r="AU40" s="129"/>
      <c r="AV40" s="129"/>
      <c r="AW40" s="130"/>
      <c r="AX40" s="162"/>
      <c r="AY40" s="221" t="str">
        <f>IF(AX48="","",VLOOKUP(AX48,#REF!,2,0))</f>
        <v/>
      </c>
      <c r="AZ40" s="221" t="str">
        <f>IF(OR(AX48="",AZ48=""),"","および"&amp;VLOOKUP(AY40&amp;AZ48,#REF!,2,0))&amp;IF(AZ43="","",","&amp;AZ43)</f>
        <v/>
      </c>
      <c r="BA40" s="221" t="str">
        <f>IF(AX48="","",VLOOKUP(AX48,#REF!,2,0)&amp;VLOOKUP(AX48,#REF!,2,0)&amp;IF(OR(AX48=5,AX48=10,AX48=16,AX48=17,AX48=18,AX48=20),"(分類"&amp;BB48&amp;")"&amp;"-"&amp;AZ48,IF(OR(AX48=1,AX48=6,AX48=11),"(●●)"&amp;"-"&amp;AZ48,"-"&amp;AZ48)))</f>
        <v/>
      </c>
      <c r="BB40" s="221" t="str">
        <f>IF(BA43="",BA40,BA40&amp;","&amp;BB43)</f>
        <v/>
      </c>
      <c r="BC40" s="163"/>
      <c r="BD40" s="47" t="str">
        <f>IF(BH37="","",IF(ISNUMBER(BH37),"","前回点検："&amp;YEAR(EDATE(#REF!,-3))&amp;"年度"))</f>
        <v/>
      </c>
      <c r="BE40" s="48"/>
      <c r="BF40" s="48"/>
      <c r="BG40" s="48"/>
      <c r="BH40" s="48"/>
      <c r="BI40" s="48"/>
      <c r="BJ40" s="48"/>
      <c r="BK40" s="48"/>
      <c r="BL40" s="48"/>
      <c r="BM40" s="48"/>
      <c r="BN40" s="48"/>
      <c r="BO40" s="48"/>
      <c r="BP40" s="48"/>
      <c r="BQ40" s="48"/>
      <c r="BR40" s="48"/>
      <c r="BS40" s="49"/>
      <c r="BT40" s="225" t="s">
        <v>82</v>
      </c>
      <c r="BU40" s="129"/>
      <c r="BV40" s="129"/>
      <c r="BW40" s="130"/>
      <c r="BX40" s="162"/>
      <c r="BY40" s="221" t="str">
        <f>IF(BX48="","",VLOOKUP(BX48,#REF!,2,0))</f>
        <v/>
      </c>
      <c r="BZ40" s="221" t="str">
        <f>IF(OR(BX48="",BZ48=""),"","および"&amp;VLOOKUP(BY40&amp;BZ48,#REF!,2,0))&amp;IF(BZ43="","",","&amp;BZ43)</f>
        <v/>
      </c>
      <c r="CA40" s="221" t="str">
        <f>IF(BX48="","",VLOOKUP(BX48,#REF!,2,0)&amp;VLOOKUP(BX48,#REF!,2,0)&amp;IF(OR(BX48=5,BX48=10,BX48=16,BX48=17,BX48=18,BX48=20),"(分類"&amp;CB48&amp;")"&amp;"-"&amp;BZ48,IF(OR(BX48=1,BX48=6,BX48=11),"(●●)"&amp;"-"&amp;BZ48,"-"&amp;BZ48)))</f>
        <v/>
      </c>
      <c r="CB40" s="221" t="str">
        <f>IF(CA43="",CA40,CA40&amp;","&amp;CB43)</f>
        <v/>
      </c>
      <c r="CC40" s="163"/>
    </row>
    <row r="41" spans="1:81" ht="8.1" customHeight="1" x14ac:dyDescent="0.15">
      <c r="B41" s="162"/>
      <c r="C41" s="163"/>
      <c r="D41" s="50"/>
      <c r="E41" s="229" t="s">
        <v>35</v>
      </c>
      <c r="F41" s="121"/>
      <c r="G41" s="121"/>
      <c r="H41" s="121"/>
      <c r="I41" s="121"/>
      <c r="J41" s="121"/>
      <c r="K41" s="121"/>
      <c r="L41" s="121"/>
      <c r="M41" s="121"/>
      <c r="N41" s="121"/>
      <c r="O41" s="121"/>
      <c r="P41" s="121"/>
      <c r="Q41" s="121"/>
      <c r="R41" s="121"/>
      <c r="S41" s="51"/>
      <c r="T41" s="162"/>
      <c r="U41" s="156"/>
      <c r="V41" s="156"/>
      <c r="W41" s="163"/>
      <c r="X41" s="162"/>
      <c r="Y41" s="156"/>
      <c r="Z41" s="156"/>
      <c r="AA41" s="156"/>
      <c r="AB41" s="156"/>
      <c r="AC41" s="163"/>
      <c r="AD41" s="50"/>
      <c r="AE41" s="229" t="s">
        <v>35</v>
      </c>
      <c r="AF41" s="121"/>
      <c r="AG41" s="121"/>
      <c r="AH41" s="121"/>
      <c r="AI41" s="121"/>
      <c r="AJ41" s="121"/>
      <c r="AK41" s="121"/>
      <c r="AL41" s="121"/>
      <c r="AM41" s="121"/>
      <c r="AN41" s="121"/>
      <c r="AO41" s="121"/>
      <c r="AP41" s="121"/>
      <c r="AQ41" s="121"/>
      <c r="AR41" s="121"/>
      <c r="AS41" s="51"/>
      <c r="AT41" s="162"/>
      <c r="AU41" s="156"/>
      <c r="AV41" s="156"/>
      <c r="AW41" s="163"/>
      <c r="AX41" s="162"/>
      <c r="AY41" s="156"/>
      <c r="AZ41" s="156"/>
      <c r="BA41" s="156"/>
      <c r="BB41" s="156"/>
      <c r="BC41" s="163"/>
      <c r="BD41" s="50"/>
      <c r="BE41" s="229" t="s">
        <v>35</v>
      </c>
      <c r="BF41" s="121"/>
      <c r="BG41" s="121"/>
      <c r="BH41" s="121"/>
      <c r="BI41" s="121"/>
      <c r="BJ41" s="121"/>
      <c r="BK41" s="121"/>
      <c r="BL41" s="121"/>
      <c r="BM41" s="121"/>
      <c r="BN41" s="121"/>
      <c r="BO41" s="121"/>
      <c r="BP41" s="121"/>
      <c r="BQ41" s="121"/>
      <c r="BR41" s="121"/>
      <c r="BS41" s="51"/>
      <c r="BT41" s="162"/>
      <c r="BU41" s="156"/>
      <c r="BV41" s="156"/>
      <c r="BW41" s="163"/>
      <c r="BX41" s="162"/>
      <c r="BY41" s="156"/>
      <c r="BZ41" s="156"/>
      <c r="CA41" s="156"/>
      <c r="CB41" s="156"/>
      <c r="CC41" s="163"/>
    </row>
    <row r="42" spans="1:81" ht="6.15" customHeight="1" x14ac:dyDescent="0.15">
      <c r="B42" s="162"/>
      <c r="C42" s="163"/>
      <c r="D42" s="50"/>
      <c r="E42" s="156"/>
      <c r="F42" s="121"/>
      <c r="G42" s="121"/>
      <c r="H42" s="121"/>
      <c r="I42" s="121"/>
      <c r="J42" s="121"/>
      <c r="K42" s="121"/>
      <c r="L42" s="121"/>
      <c r="M42" s="121"/>
      <c r="N42" s="121"/>
      <c r="O42" s="121"/>
      <c r="P42" s="121"/>
      <c r="Q42" s="121"/>
      <c r="R42" s="121"/>
      <c r="S42" s="51"/>
      <c r="T42" s="131"/>
      <c r="U42" s="132"/>
      <c r="V42" s="132"/>
      <c r="W42" s="133"/>
      <c r="X42" s="162"/>
      <c r="Y42" s="156"/>
      <c r="Z42" s="156"/>
      <c r="AA42" s="156"/>
      <c r="AB42" s="156"/>
      <c r="AC42" s="163"/>
      <c r="AD42" s="50"/>
      <c r="AE42" s="156"/>
      <c r="AF42" s="121"/>
      <c r="AG42" s="121"/>
      <c r="AH42" s="121"/>
      <c r="AI42" s="121"/>
      <c r="AJ42" s="121"/>
      <c r="AK42" s="121"/>
      <c r="AL42" s="121"/>
      <c r="AM42" s="121"/>
      <c r="AN42" s="121"/>
      <c r="AO42" s="121"/>
      <c r="AP42" s="121"/>
      <c r="AQ42" s="121"/>
      <c r="AR42" s="121"/>
      <c r="AS42" s="51"/>
      <c r="AT42" s="131"/>
      <c r="AU42" s="132"/>
      <c r="AV42" s="132"/>
      <c r="AW42" s="133"/>
      <c r="AX42" s="162"/>
      <c r="AY42" s="156"/>
      <c r="AZ42" s="156"/>
      <c r="BA42" s="156"/>
      <c r="BB42" s="156"/>
      <c r="BC42" s="163"/>
      <c r="BD42" s="50"/>
      <c r="BE42" s="156"/>
      <c r="BF42" s="121"/>
      <c r="BG42" s="121"/>
      <c r="BH42" s="121"/>
      <c r="BI42" s="121"/>
      <c r="BJ42" s="121"/>
      <c r="BK42" s="121"/>
      <c r="BL42" s="121"/>
      <c r="BM42" s="121"/>
      <c r="BN42" s="121"/>
      <c r="BO42" s="121"/>
      <c r="BP42" s="121"/>
      <c r="BQ42" s="121"/>
      <c r="BR42" s="121"/>
      <c r="BS42" s="51"/>
      <c r="BT42" s="131"/>
      <c r="BU42" s="132"/>
      <c r="BV42" s="132"/>
      <c r="BW42" s="133"/>
      <c r="BX42" s="162"/>
      <c r="BY42" s="156"/>
      <c r="BZ42" s="156"/>
      <c r="CA42" s="156"/>
      <c r="CB42" s="156"/>
      <c r="CC42" s="163"/>
    </row>
    <row r="43" spans="1:81" ht="20.25" customHeight="1" x14ac:dyDescent="0.2">
      <c r="B43" s="162"/>
      <c r="C43" s="163"/>
      <c r="D43" s="50"/>
      <c r="E43" s="156"/>
      <c r="F43" s="121"/>
      <c r="G43" s="121"/>
      <c r="H43" s="121"/>
      <c r="I43" s="121"/>
      <c r="J43" s="121"/>
      <c r="K43" s="121"/>
      <c r="L43" s="121"/>
      <c r="M43" s="121"/>
      <c r="N43" s="121"/>
      <c r="O43" s="121"/>
      <c r="P43" s="121"/>
      <c r="Q43" s="121"/>
      <c r="R43" s="121"/>
      <c r="S43" s="51"/>
      <c r="T43" s="231" t="str">
        <f ca="1">IF(INDIRECT(ADDRESS(ROW()-6,COLUMN()-11))="","","－")</f>
        <v>－</v>
      </c>
      <c r="U43" s="136"/>
      <c r="V43" s="136"/>
      <c r="W43" s="137"/>
      <c r="X43" s="131"/>
      <c r="Y43" s="117" t="str">
        <f>IF(X49="","",VLOOKUP(X49,#REF!,2,0))</f>
        <v/>
      </c>
      <c r="Z43" s="118" t="str">
        <f>IF(OR(X49="",Z49=""),"","および"&amp;VLOOKUP(Y43&amp;Z49,#REF!,2,0))</f>
        <v/>
      </c>
      <c r="AA43" s="117" t="str">
        <f>IF(X49="","",VLOOKUP(X49,#REF!,2,0)&amp;VLOOKUP(X49,#REF!,2,0)&amp;IF(OR(X49=5,X49=10,X49=16,X49=17,X49=18,X49=21),"(分類"&amp;AB49&amp;")"&amp;"-"&amp;Z49,IF(OR(X49=1,X49=6,X49=11),"(●●)"&amp;"-"&amp;Z49,"-"&amp;Z49)))</f>
        <v/>
      </c>
      <c r="AB43" s="117" t="str">
        <f>AA43</f>
        <v/>
      </c>
      <c r="AC43" s="133"/>
      <c r="AD43" s="50"/>
      <c r="AE43" s="156"/>
      <c r="AF43" s="121"/>
      <c r="AG43" s="121"/>
      <c r="AH43" s="121"/>
      <c r="AI43" s="121"/>
      <c r="AJ43" s="121"/>
      <c r="AK43" s="121"/>
      <c r="AL43" s="121"/>
      <c r="AM43" s="121"/>
      <c r="AN43" s="121"/>
      <c r="AO43" s="121"/>
      <c r="AP43" s="121"/>
      <c r="AQ43" s="121"/>
      <c r="AR43" s="121"/>
      <c r="AS43" s="51"/>
      <c r="AT43" s="231" t="str">
        <f ca="1">IF(INDIRECT(ADDRESS(ROW()-6,COLUMN()-11))="","","－")</f>
        <v>－</v>
      </c>
      <c r="AU43" s="136"/>
      <c r="AV43" s="136"/>
      <c r="AW43" s="137"/>
      <c r="AX43" s="131"/>
      <c r="AY43" s="117" t="str">
        <f>IF(AX49="","",VLOOKUP(AX49,#REF!,2,0))</f>
        <v/>
      </c>
      <c r="AZ43" s="118" t="str">
        <f>IF(OR(AX49="",AZ49=""),"","および"&amp;VLOOKUP(AY43&amp;AZ49,#REF!,2,0))</f>
        <v/>
      </c>
      <c r="BA43" s="117" t="str">
        <f>IF(AX49="","",VLOOKUP(AX49,#REF!,2,0)&amp;VLOOKUP(AX49,#REF!,2,0)&amp;IF(OR(AX49=5,AX49=10,AX49=16,AX49=17,AX49=18,AX49=21),"(分類"&amp;BB49&amp;")"&amp;"-"&amp;AZ49,IF(OR(AX49=1,AX49=6,AX49=11),"(●●)"&amp;"-"&amp;AZ49,"-"&amp;AZ49)))</f>
        <v/>
      </c>
      <c r="BB43" s="117" t="str">
        <f>BA43</f>
        <v/>
      </c>
      <c r="BC43" s="133"/>
      <c r="BD43" s="50"/>
      <c r="BE43" s="156"/>
      <c r="BF43" s="121"/>
      <c r="BG43" s="121"/>
      <c r="BH43" s="121"/>
      <c r="BI43" s="121"/>
      <c r="BJ43" s="121"/>
      <c r="BK43" s="121"/>
      <c r="BL43" s="121"/>
      <c r="BM43" s="121"/>
      <c r="BN43" s="121"/>
      <c r="BO43" s="121"/>
      <c r="BP43" s="121"/>
      <c r="BQ43" s="121"/>
      <c r="BR43" s="121"/>
      <c r="BS43" s="51"/>
      <c r="BT43" s="231" t="str">
        <f ca="1">IF(INDIRECT(ADDRESS(ROW()-6,COLUMN()-11))="","","－")</f>
        <v>－</v>
      </c>
      <c r="BU43" s="136"/>
      <c r="BV43" s="136"/>
      <c r="BW43" s="137"/>
      <c r="BX43" s="131"/>
      <c r="BY43" s="117" t="str">
        <f>IF(BX49="","",VLOOKUP(BX49,#REF!,2,0))</f>
        <v/>
      </c>
      <c r="BZ43" s="118" t="str">
        <f>IF(OR(BX49="",BZ49=""),"","および"&amp;VLOOKUP(BY43&amp;BZ49,#REF!,2,0))</f>
        <v/>
      </c>
      <c r="CA43" s="117" t="str">
        <f>IF(BX49="","",VLOOKUP(BX49,#REF!,2,0)&amp;VLOOKUP(BX49,#REF!,2,0)&amp;IF(OR(BX49=5,BX49=10,BX49=16,BX49=17,BX49=18,BX49=21),"(分類"&amp;CB49&amp;")"&amp;"-"&amp;BZ49,IF(OR(BX49=1,BX49=6,BX49=11),"(●●)"&amp;"-"&amp;BZ49,"-"&amp;BZ49)))</f>
        <v/>
      </c>
      <c r="CB43" s="117" t="str">
        <f>CA43</f>
        <v/>
      </c>
      <c r="CC43" s="133"/>
    </row>
    <row r="44" spans="1:81" ht="20.25" customHeight="1" x14ac:dyDescent="0.2">
      <c r="B44" s="162"/>
      <c r="C44" s="163"/>
      <c r="D44" s="50"/>
      <c r="E44" s="156"/>
      <c r="F44" s="121"/>
      <c r="G44" s="121"/>
      <c r="H44" s="121"/>
      <c r="I44" s="121"/>
      <c r="J44" s="121"/>
      <c r="K44" s="121"/>
      <c r="L44" s="121"/>
      <c r="M44" s="121"/>
      <c r="N44" s="121"/>
      <c r="O44" s="121"/>
      <c r="P44" s="121"/>
      <c r="Q44" s="121"/>
      <c r="R44" s="121"/>
      <c r="S44" s="51"/>
      <c r="T44" s="224" t="s">
        <v>83</v>
      </c>
      <c r="U44" s="136"/>
      <c r="V44" s="136"/>
      <c r="W44" s="137"/>
      <c r="X44" s="228" t="s">
        <v>84</v>
      </c>
      <c r="Y44" s="132"/>
      <c r="Z44" s="132"/>
      <c r="AA44" s="132"/>
      <c r="AB44" s="132"/>
      <c r="AC44" s="133"/>
      <c r="AD44" s="50"/>
      <c r="AE44" s="156"/>
      <c r="AF44" s="121"/>
      <c r="AG44" s="121"/>
      <c r="AH44" s="121"/>
      <c r="AI44" s="121"/>
      <c r="AJ44" s="121"/>
      <c r="AK44" s="121"/>
      <c r="AL44" s="121"/>
      <c r="AM44" s="121"/>
      <c r="AN44" s="121"/>
      <c r="AO44" s="121"/>
      <c r="AP44" s="121"/>
      <c r="AQ44" s="121"/>
      <c r="AR44" s="121"/>
      <c r="AS44" s="51"/>
      <c r="AT44" s="224" t="s">
        <v>83</v>
      </c>
      <c r="AU44" s="136"/>
      <c r="AV44" s="136"/>
      <c r="AW44" s="137"/>
      <c r="AX44" s="228" t="s">
        <v>84</v>
      </c>
      <c r="AY44" s="132"/>
      <c r="AZ44" s="132"/>
      <c r="BA44" s="132"/>
      <c r="BB44" s="132"/>
      <c r="BC44" s="133"/>
      <c r="BD44" s="50"/>
      <c r="BE44" s="156"/>
      <c r="BF44" s="121"/>
      <c r="BG44" s="121"/>
      <c r="BH44" s="121"/>
      <c r="BI44" s="121"/>
      <c r="BJ44" s="121"/>
      <c r="BK44" s="121"/>
      <c r="BL44" s="121"/>
      <c r="BM44" s="121"/>
      <c r="BN44" s="121"/>
      <c r="BO44" s="121"/>
      <c r="BP44" s="121"/>
      <c r="BQ44" s="121"/>
      <c r="BR44" s="121"/>
      <c r="BS44" s="51"/>
      <c r="BT44" s="224" t="s">
        <v>83</v>
      </c>
      <c r="BU44" s="136"/>
      <c r="BV44" s="136"/>
      <c r="BW44" s="137"/>
      <c r="BX44" s="228" t="s">
        <v>84</v>
      </c>
      <c r="BY44" s="132"/>
      <c r="BZ44" s="132"/>
      <c r="CA44" s="132"/>
      <c r="CB44" s="132"/>
      <c r="CC44" s="133"/>
    </row>
    <row r="45" spans="1:81" ht="9.6" customHeight="1" x14ac:dyDescent="0.2">
      <c r="B45" s="162"/>
      <c r="C45" s="163"/>
      <c r="D45" s="50"/>
      <c r="E45" s="121"/>
      <c r="F45" s="121"/>
      <c r="G45" s="121"/>
      <c r="H45" s="121"/>
      <c r="I45" s="121"/>
      <c r="J45" s="122"/>
      <c r="K45" s="122"/>
      <c r="L45" s="122"/>
      <c r="M45" s="122"/>
      <c r="N45" s="121"/>
      <c r="O45" s="121"/>
      <c r="P45" s="121"/>
      <c r="Q45" s="121"/>
      <c r="R45" s="121"/>
      <c r="S45" s="51"/>
      <c r="T45" s="232" t="str">
        <f>IFERROR(IF(I38&amp;I39&amp;R39="","",IF(OR(I38="",I39="",R39=""),"入力ミス",IF(R39&lt;&gt;"a",I38&amp;"に"&amp;VLOOKUP(I39&amp;R39,#REF!,2,0)&amp;Z38&amp;"が見られる。",IF(R39="a",I38&amp;"に前回点検で確認された"&amp;VLOOKUP(I39&amp;R39,#REF!,2,0)&amp;Z38&amp;"は補修されている。")))&amp;AC38),"損傷程度を確認してください")</f>
        <v/>
      </c>
      <c r="U45" s="129"/>
      <c r="V45" s="129"/>
      <c r="W45" s="130"/>
      <c r="X45" s="134" t="s">
        <v>6</v>
      </c>
      <c r="Y45" s="137"/>
      <c r="Z45" s="134" t="s">
        <v>7</v>
      </c>
      <c r="AA45" s="137"/>
      <c r="AB45" s="134" t="s">
        <v>85</v>
      </c>
      <c r="AC45" s="137"/>
      <c r="AD45" s="50"/>
      <c r="AE45" s="121"/>
      <c r="AF45" s="121"/>
      <c r="AG45" s="121"/>
      <c r="AH45" s="121"/>
      <c r="AI45" s="121"/>
      <c r="AJ45" s="122"/>
      <c r="AK45" s="122"/>
      <c r="AL45" s="122"/>
      <c r="AM45" s="122"/>
      <c r="AN45" s="121"/>
      <c r="AO45" s="121"/>
      <c r="AP45" s="121"/>
      <c r="AQ45" s="121"/>
      <c r="AR45" s="121"/>
      <c r="AS45" s="51"/>
      <c r="AT45" s="232" t="str">
        <f>IFERROR(IF(AI38&amp;AI39&amp;AR39="","",IF(OR(AI38="",AI39="",AR39=""),"入力ミス",IF(AR39&lt;&gt;"a",AI38&amp;"に"&amp;VLOOKUP(AI39&amp;AR39,#REF!,2,0)&amp;AZ38&amp;"が見られる。",IF(AR39="a",AI38&amp;"に前回点検で確認された"&amp;VLOOKUP(AI39&amp;AR39,#REF!,2,0)&amp;AZ38&amp;"は補修されている。")))&amp;BC38),"損傷程度を確認してください")</f>
        <v/>
      </c>
      <c r="AU45" s="129"/>
      <c r="AV45" s="129"/>
      <c r="AW45" s="130"/>
      <c r="AX45" s="134" t="s">
        <v>6</v>
      </c>
      <c r="AY45" s="137"/>
      <c r="AZ45" s="134" t="s">
        <v>7</v>
      </c>
      <c r="BA45" s="137"/>
      <c r="BB45" s="134" t="s">
        <v>85</v>
      </c>
      <c r="BC45" s="137"/>
      <c r="BD45" s="50"/>
      <c r="BE45" s="121"/>
      <c r="BF45" s="121"/>
      <c r="BG45" s="121"/>
      <c r="BH45" s="121"/>
      <c r="BI45" s="121"/>
      <c r="BJ45" s="122"/>
      <c r="BK45" s="122"/>
      <c r="BL45" s="122"/>
      <c r="BM45" s="122"/>
      <c r="BN45" s="121"/>
      <c r="BO45" s="121"/>
      <c r="BP45" s="121"/>
      <c r="BQ45" s="121"/>
      <c r="BR45" s="121"/>
      <c r="BS45" s="51"/>
      <c r="BT45" s="232" t="str">
        <f>IFERROR(IF(BI38&amp;BI39&amp;BR39="","",IF(OR(BI38="",BI39="",BR39=""),"入力ミス",IF(BR39&lt;&gt;"a",BI38&amp;"に"&amp;VLOOKUP(BI39&amp;BR39,#REF!,2,0)&amp;BZ38&amp;"が見られる。",IF(BR39="a",BI38&amp;"に前回点検で確認された"&amp;VLOOKUP(BI39&amp;BR39,#REF!,2,0)&amp;BZ38&amp;"は補修されている。")))&amp;CC38),"損傷程度を確認してください")</f>
        <v/>
      </c>
      <c r="BU45" s="129"/>
      <c r="BV45" s="129"/>
      <c r="BW45" s="130"/>
      <c r="BX45" s="134" t="s">
        <v>6</v>
      </c>
      <c r="BY45" s="137"/>
      <c r="BZ45" s="134" t="s">
        <v>7</v>
      </c>
      <c r="CA45" s="137"/>
      <c r="CB45" s="134" t="s">
        <v>85</v>
      </c>
      <c r="CC45" s="137"/>
    </row>
    <row r="46" spans="1:81" ht="21" customHeight="1" x14ac:dyDescent="0.2">
      <c r="B46" s="162"/>
      <c r="C46" s="163"/>
      <c r="D46" s="50"/>
      <c r="E46" s="121"/>
      <c r="F46" s="121"/>
      <c r="G46" s="121"/>
      <c r="H46" s="121"/>
      <c r="I46" s="121"/>
      <c r="J46" s="226" t="str">
        <f ca="1">IF(I37="","余白","")</f>
        <v/>
      </c>
      <c r="K46" s="156"/>
      <c r="L46" s="156"/>
      <c r="M46" s="156"/>
      <c r="N46" s="121"/>
      <c r="O46" s="121"/>
      <c r="P46" s="121"/>
      <c r="Q46" s="121"/>
      <c r="R46" s="121"/>
      <c r="S46" s="51"/>
      <c r="T46" s="162"/>
      <c r="U46" s="156"/>
      <c r="V46" s="156"/>
      <c r="W46" s="163"/>
      <c r="X46" s="154"/>
      <c r="Y46" s="137"/>
      <c r="Z46" s="154"/>
      <c r="AA46" s="137"/>
      <c r="AB46" s="222" t="s">
        <v>86</v>
      </c>
      <c r="AC46" s="137"/>
      <c r="AD46" s="50"/>
      <c r="AE46" s="121"/>
      <c r="AF46" s="121"/>
      <c r="AG46" s="121"/>
      <c r="AH46" s="121"/>
      <c r="AI46" s="121"/>
      <c r="AJ46" s="226" t="str">
        <f ca="1">IF(AI37="","余白","")</f>
        <v/>
      </c>
      <c r="AK46" s="156"/>
      <c r="AL46" s="156"/>
      <c r="AM46" s="156"/>
      <c r="AN46" s="121"/>
      <c r="AO46" s="121"/>
      <c r="AP46" s="121"/>
      <c r="AQ46" s="121"/>
      <c r="AR46" s="121"/>
      <c r="AS46" s="51"/>
      <c r="AT46" s="162"/>
      <c r="AU46" s="156"/>
      <c r="AV46" s="156"/>
      <c r="AW46" s="163"/>
      <c r="AX46" s="154"/>
      <c r="AY46" s="137"/>
      <c r="AZ46" s="154"/>
      <c r="BA46" s="137"/>
      <c r="BB46" s="222" t="s">
        <v>86</v>
      </c>
      <c r="BC46" s="137"/>
      <c r="BD46" s="50"/>
      <c r="BE46" s="121"/>
      <c r="BF46" s="121"/>
      <c r="BG46" s="121"/>
      <c r="BH46" s="121"/>
      <c r="BI46" s="121"/>
      <c r="BJ46" s="226" t="str">
        <f ca="1">IF(BI37="","余白","")</f>
        <v/>
      </c>
      <c r="BK46" s="156"/>
      <c r="BL46" s="156"/>
      <c r="BM46" s="156"/>
      <c r="BN46" s="121"/>
      <c r="BO46" s="121"/>
      <c r="BP46" s="121"/>
      <c r="BQ46" s="121"/>
      <c r="BR46" s="121"/>
      <c r="BS46" s="51"/>
      <c r="BT46" s="162"/>
      <c r="BU46" s="156"/>
      <c r="BV46" s="156"/>
      <c r="BW46" s="163"/>
      <c r="BX46" s="154"/>
      <c r="BY46" s="137"/>
      <c r="BZ46" s="154"/>
      <c r="CA46" s="137"/>
      <c r="CB46" s="222" t="s">
        <v>86</v>
      </c>
      <c r="CC46" s="137"/>
    </row>
    <row r="47" spans="1:81" ht="21" customHeight="1" x14ac:dyDescent="0.2">
      <c r="B47" s="162"/>
      <c r="C47" s="163"/>
      <c r="D47" s="50"/>
      <c r="E47" s="121"/>
      <c r="F47" s="121"/>
      <c r="G47" s="121"/>
      <c r="H47" s="121"/>
      <c r="I47" s="121"/>
      <c r="J47" s="156"/>
      <c r="K47" s="156"/>
      <c r="L47" s="156"/>
      <c r="M47" s="156"/>
      <c r="N47" s="121"/>
      <c r="O47" s="121"/>
      <c r="P47" s="121"/>
      <c r="Q47" s="121"/>
      <c r="R47" s="121"/>
      <c r="S47" s="51"/>
      <c r="T47" s="162"/>
      <c r="U47" s="156"/>
      <c r="V47" s="156"/>
      <c r="W47" s="163"/>
      <c r="X47" s="154"/>
      <c r="Y47" s="137"/>
      <c r="Z47" s="154"/>
      <c r="AA47" s="137"/>
      <c r="AB47" s="222" t="s">
        <v>86</v>
      </c>
      <c r="AC47" s="137"/>
      <c r="AD47" s="50"/>
      <c r="AE47" s="121"/>
      <c r="AF47" s="121"/>
      <c r="AG47" s="121"/>
      <c r="AH47" s="121"/>
      <c r="AI47" s="121"/>
      <c r="AJ47" s="156"/>
      <c r="AK47" s="156"/>
      <c r="AL47" s="156"/>
      <c r="AM47" s="156"/>
      <c r="AN47" s="121"/>
      <c r="AO47" s="121"/>
      <c r="AP47" s="121"/>
      <c r="AQ47" s="121"/>
      <c r="AR47" s="121"/>
      <c r="AS47" s="51"/>
      <c r="AT47" s="162"/>
      <c r="AU47" s="156"/>
      <c r="AV47" s="156"/>
      <c r="AW47" s="163"/>
      <c r="AX47" s="154"/>
      <c r="AY47" s="137"/>
      <c r="AZ47" s="154"/>
      <c r="BA47" s="137"/>
      <c r="BB47" s="222" t="s">
        <v>86</v>
      </c>
      <c r="BC47" s="137"/>
      <c r="BD47" s="50"/>
      <c r="BE47" s="121"/>
      <c r="BF47" s="121"/>
      <c r="BG47" s="121"/>
      <c r="BH47" s="121"/>
      <c r="BI47" s="121"/>
      <c r="BJ47" s="156"/>
      <c r="BK47" s="156"/>
      <c r="BL47" s="156"/>
      <c r="BM47" s="156"/>
      <c r="BN47" s="121"/>
      <c r="BO47" s="121"/>
      <c r="BP47" s="121"/>
      <c r="BQ47" s="121"/>
      <c r="BR47" s="121"/>
      <c r="BS47" s="51"/>
      <c r="BT47" s="162"/>
      <c r="BU47" s="156"/>
      <c r="BV47" s="156"/>
      <c r="BW47" s="163"/>
      <c r="BX47" s="154"/>
      <c r="BY47" s="137"/>
      <c r="BZ47" s="154"/>
      <c r="CA47" s="137"/>
      <c r="CB47" s="222" t="s">
        <v>86</v>
      </c>
      <c r="CC47" s="137"/>
    </row>
    <row r="48" spans="1:81" ht="21" customHeight="1" x14ac:dyDescent="0.2">
      <c r="B48" s="162"/>
      <c r="C48" s="163"/>
      <c r="D48" s="50"/>
      <c r="E48" s="121"/>
      <c r="F48" s="121"/>
      <c r="G48" s="121"/>
      <c r="H48" s="121"/>
      <c r="I48" s="121"/>
      <c r="J48" s="226"/>
      <c r="K48" s="156"/>
      <c r="L48" s="156"/>
      <c r="M48" s="156"/>
      <c r="N48" s="121"/>
      <c r="O48" s="121"/>
      <c r="P48" s="121"/>
      <c r="Q48" s="121"/>
      <c r="R48" s="121"/>
      <c r="S48" s="51"/>
      <c r="T48" s="162"/>
      <c r="U48" s="156"/>
      <c r="V48" s="156"/>
      <c r="W48" s="163"/>
      <c r="X48" s="154"/>
      <c r="Y48" s="137"/>
      <c r="Z48" s="154"/>
      <c r="AA48" s="137"/>
      <c r="AB48" s="222" t="s">
        <v>86</v>
      </c>
      <c r="AC48" s="137"/>
      <c r="AD48" s="50"/>
      <c r="AE48" s="121"/>
      <c r="AF48" s="121"/>
      <c r="AG48" s="121"/>
      <c r="AH48" s="121"/>
      <c r="AI48" s="121"/>
      <c r="AJ48" s="226"/>
      <c r="AK48" s="156"/>
      <c r="AL48" s="156"/>
      <c r="AM48" s="156"/>
      <c r="AN48" s="121"/>
      <c r="AO48" s="121"/>
      <c r="AP48" s="121"/>
      <c r="AQ48" s="121"/>
      <c r="AR48" s="121"/>
      <c r="AS48" s="51"/>
      <c r="AT48" s="162"/>
      <c r="AU48" s="156"/>
      <c r="AV48" s="156"/>
      <c r="AW48" s="163"/>
      <c r="AX48" s="154"/>
      <c r="AY48" s="137"/>
      <c r="AZ48" s="154"/>
      <c r="BA48" s="137"/>
      <c r="BB48" s="222" t="s">
        <v>86</v>
      </c>
      <c r="BC48" s="137"/>
      <c r="BD48" s="50"/>
      <c r="BE48" s="121"/>
      <c r="BF48" s="121"/>
      <c r="BG48" s="121"/>
      <c r="BH48" s="121"/>
      <c r="BI48" s="121"/>
      <c r="BJ48" s="226"/>
      <c r="BK48" s="156"/>
      <c r="BL48" s="156"/>
      <c r="BM48" s="156"/>
      <c r="BN48" s="121"/>
      <c r="BO48" s="121"/>
      <c r="BP48" s="121"/>
      <c r="BQ48" s="121"/>
      <c r="BR48" s="121"/>
      <c r="BS48" s="51"/>
      <c r="BT48" s="162"/>
      <c r="BU48" s="156"/>
      <c r="BV48" s="156"/>
      <c r="BW48" s="163"/>
      <c r="BX48" s="154"/>
      <c r="BY48" s="137"/>
      <c r="BZ48" s="154"/>
      <c r="CA48" s="137"/>
      <c r="CB48" s="222" t="s">
        <v>86</v>
      </c>
      <c r="CC48" s="137"/>
    </row>
    <row r="49" spans="2:81" ht="21" customHeight="1" x14ac:dyDescent="0.2">
      <c r="B49" s="162"/>
      <c r="C49" s="163"/>
      <c r="D49" s="50"/>
      <c r="E49" s="121"/>
      <c r="F49" s="121"/>
      <c r="G49" s="121"/>
      <c r="H49" s="121"/>
      <c r="I49" s="121"/>
      <c r="J49" s="226"/>
      <c r="K49" s="156"/>
      <c r="L49" s="156"/>
      <c r="M49" s="156"/>
      <c r="N49" s="121"/>
      <c r="O49" s="121"/>
      <c r="P49" s="121"/>
      <c r="Q49" s="121"/>
      <c r="R49" s="121"/>
      <c r="S49" s="51"/>
      <c r="T49" s="162"/>
      <c r="U49" s="156"/>
      <c r="V49" s="156"/>
      <c r="W49" s="163"/>
      <c r="X49" s="154"/>
      <c r="Y49" s="137"/>
      <c r="Z49" s="154"/>
      <c r="AA49" s="137"/>
      <c r="AB49" s="222" t="s">
        <v>86</v>
      </c>
      <c r="AC49" s="137"/>
      <c r="AD49" s="50"/>
      <c r="AE49" s="121"/>
      <c r="AF49" s="121"/>
      <c r="AG49" s="121"/>
      <c r="AH49" s="121"/>
      <c r="AI49" s="121"/>
      <c r="AJ49" s="226"/>
      <c r="AK49" s="156"/>
      <c r="AL49" s="156"/>
      <c r="AM49" s="156"/>
      <c r="AN49" s="121"/>
      <c r="AO49" s="121"/>
      <c r="AP49" s="121"/>
      <c r="AQ49" s="121"/>
      <c r="AR49" s="121"/>
      <c r="AS49" s="51"/>
      <c r="AT49" s="162"/>
      <c r="AU49" s="156"/>
      <c r="AV49" s="156"/>
      <c r="AW49" s="163"/>
      <c r="AX49" s="154"/>
      <c r="AY49" s="137"/>
      <c r="AZ49" s="154"/>
      <c r="BA49" s="137"/>
      <c r="BB49" s="222" t="s">
        <v>86</v>
      </c>
      <c r="BC49" s="137"/>
      <c r="BD49" s="50"/>
      <c r="BE49" s="121"/>
      <c r="BF49" s="121"/>
      <c r="BG49" s="121"/>
      <c r="BH49" s="121"/>
      <c r="BI49" s="121"/>
      <c r="BJ49" s="226"/>
      <c r="BK49" s="156"/>
      <c r="BL49" s="156"/>
      <c r="BM49" s="156"/>
      <c r="BN49" s="121"/>
      <c r="BO49" s="121"/>
      <c r="BP49" s="121"/>
      <c r="BQ49" s="121"/>
      <c r="BR49" s="121"/>
      <c r="BS49" s="51"/>
      <c r="BT49" s="162"/>
      <c r="BU49" s="156"/>
      <c r="BV49" s="156"/>
      <c r="BW49" s="163"/>
      <c r="BX49" s="154"/>
      <c r="BY49" s="137"/>
      <c r="BZ49" s="154"/>
      <c r="CA49" s="137"/>
      <c r="CB49" s="222" t="s">
        <v>86</v>
      </c>
      <c r="CC49" s="137"/>
    </row>
    <row r="50" spans="2:81" ht="12.15" customHeight="1" x14ac:dyDescent="0.2">
      <c r="B50" s="162"/>
      <c r="C50" s="163"/>
      <c r="D50" s="52"/>
      <c r="E50" s="53" t="str">
        <f ca="1">IF(I37="","",IF(ISNUMBER(I37),"","前回点検："&amp;YEAR(EDATE(#REF!,-3))&amp;"年度"))</f>
        <v/>
      </c>
      <c r="F50" s="53"/>
      <c r="G50" s="53"/>
      <c r="H50" s="53"/>
      <c r="I50" s="53"/>
      <c r="J50" s="53"/>
      <c r="K50" s="53"/>
      <c r="L50" s="53"/>
      <c r="M50" s="53"/>
      <c r="N50" s="53"/>
      <c r="O50" s="53"/>
      <c r="P50" s="53"/>
      <c r="Q50" s="53"/>
      <c r="R50" s="53"/>
      <c r="S50" s="54"/>
      <c r="T50" s="131"/>
      <c r="U50" s="132"/>
      <c r="V50" s="132"/>
      <c r="W50" s="133"/>
      <c r="X50" s="157">
        <f ca="1">IFERROR(IF(INDIRECT(ADDRESS(ROW()-14,COLUMN()))=1,4,INDIRECT(ADDRESS(ROW(),COLUMN()-26))+1),1)</f>
        <v>1</v>
      </c>
      <c r="Y50" s="136"/>
      <c r="Z50" s="136"/>
      <c r="AA50" s="136"/>
      <c r="AB50" s="136"/>
      <c r="AC50" s="137"/>
      <c r="AD50" s="52"/>
      <c r="AE50" s="53" t="str">
        <f ca="1">IF(AI37="","",IF(ISNUMBER(AI37),"","前回点検："&amp;YEAR(EDATE(#REF!,-3))&amp;"年度"))</f>
        <v/>
      </c>
      <c r="AF50" s="53"/>
      <c r="AG50" s="53"/>
      <c r="AH50" s="53"/>
      <c r="AI50" s="53"/>
      <c r="AJ50" s="53"/>
      <c r="AK50" s="53"/>
      <c r="AL50" s="53"/>
      <c r="AM50" s="53"/>
      <c r="AN50" s="53"/>
      <c r="AO50" s="53"/>
      <c r="AP50" s="53"/>
      <c r="AQ50" s="53"/>
      <c r="AR50" s="53"/>
      <c r="AS50" s="54"/>
      <c r="AT50" s="131"/>
      <c r="AU50" s="132"/>
      <c r="AV50" s="132"/>
      <c r="AW50" s="133"/>
      <c r="AX50" s="157">
        <f ca="1">IFERROR(IF(INDIRECT(ADDRESS(ROW()-14,COLUMN()))=1,4,INDIRECT(ADDRESS(ROW(),COLUMN()-26))+1),1)</f>
        <v>2</v>
      </c>
      <c r="AY50" s="136"/>
      <c r="AZ50" s="136"/>
      <c r="BA50" s="136"/>
      <c r="BB50" s="136"/>
      <c r="BC50" s="137"/>
      <c r="BD50" s="52"/>
      <c r="BE50" s="53" t="str">
        <f ca="1">IF(BI37="","",IF(ISNUMBER(BI37),"","前回点検："&amp;YEAR(EDATE(#REF!,-3))&amp;"年度"))</f>
        <v/>
      </c>
      <c r="BF50" s="53"/>
      <c r="BG50" s="53"/>
      <c r="BH50" s="53"/>
      <c r="BI50" s="53"/>
      <c r="BJ50" s="53"/>
      <c r="BK50" s="53"/>
      <c r="BL50" s="53"/>
      <c r="BM50" s="53"/>
      <c r="BN50" s="53"/>
      <c r="BO50" s="53"/>
      <c r="BP50" s="53"/>
      <c r="BQ50" s="53"/>
      <c r="BR50" s="53"/>
      <c r="BS50" s="54"/>
      <c r="BT50" s="131"/>
      <c r="BU50" s="132"/>
      <c r="BV50" s="132"/>
      <c r="BW50" s="133"/>
      <c r="BX50" s="157">
        <f ca="1">IFERROR(IF(INDIRECT(ADDRESS(ROW()-14,COLUMN()))=1,4,INDIRECT(ADDRESS(ROW(),COLUMN()-26))+1),1)</f>
        <v>3</v>
      </c>
      <c r="BY50" s="136"/>
      <c r="BZ50" s="136"/>
      <c r="CA50" s="136"/>
      <c r="CB50" s="136"/>
      <c r="CC50" s="137"/>
    </row>
    <row r="51" spans="2:81" ht="20.25" customHeight="1" x14ac:dyDescent="0.2">
      <c r="B51" s="162"/>
      <c r="C51" s="163"/>
      <c r="D51" s="134" t="s">
        <v>29</v>
      </c>
      <c r="E51" s="136"/>
      <c r="F51" s="136"/>
      <c r="G51" s="136"/>
      <c r="H51" s="137"/>
      <c r="I51"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10</v>
      </c>
      <c r="J51" s="136"/>
      <c r="K51" s="136"/>
      <c r="L51" s="136"/>
      <c r="M51" s="137"/>
      <c r="N51" s="134" t="s">
        <v>32</v>
      </c>
      <c r="O51" s="136"/>
      <c r="P51" s="136"/>
      <c r="Q51" s="137"/>
      <c r="R51"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S51" s="136"/>
      <c r="T51" s="136"/>
      <c r="U51" s="136"/>
      <c r="V51" s="136"/>
      <c r="W51" s="137"/>
      <c r="X51" s="227" t="s">
        <v>80</v>
      </c>
      <c r="Y51" s="129"/>
      <c r="Z51" s="129"/>
      <c r="AA51" s="129"/>
      <c r="AB51" s="129"/>
      <c r="AC51" s="130"/>
      <c r="AD51" s="157" t="s">
        <v>29</v>
      </c>
      <c r="AE51" s="136"/>
      <c r="AF51" s="136"/>
      <c r="AG51" s="136"/>
      <c r="AH51" s="137"/>
      <c r="AI51"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11</v>
      </c>
      <c r="AJ51" s="136"/>
      <c r="AK51" s="136"/>
      <c r="AL51" s="136"/>
      <c r="AM51" s="137"/>
      <c r="AN51" s="157" t="s">
        <v>32</v>
      </c>
      <c r="AO51" s="136"/>
      <c r="AP51" s="136"/>
      <c r="AQ51" s="137"/>
      <c r="AR51"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AS51" s="136"/>
      <c r="AT51" s="136"/>
      <c r="AU51" s="136"/>
      <c r="AV51" s="136"/>
      <c r="AW51" s="137"/>
      <c r="AX51" s="227" t="s">
        <v>80</v>
      </c>
      <c r="AY51" s="129"/>
      <c r="AZ51" s="129"/>
      <c r="BA51" s="129"/>
      <c r="BB51" s="129"/>
      <c r="BC51" s="130"/>
      <c r="BD51" s="134" t="s">
        <v>29</v>
      </c>
      <c r="BE51" s="136"/>
      <c r="BF51" s="136"/>
      <c r="BG51" s="136"/>
      <c r="BH51" s="137"/>
      <c r="BI51" s="134">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12</v>
      </c>
      <c r="BJ51" s="136"/>
      <c r="BK51" s="136"/>
      <c r="BL51" s="136"/>
      <c r="BM51" s="137"/>
      <c r="BN51" s="134" t="s">
        <v>32</v>
      </c>
      <c r="BO51" s="136"/>
      <c r="BP51" s="136"/>
      <c r="BQ51" s="137"/>
      <c r="BR51" s="153">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BS51" s="136"/>
      <c r="BT51" s="136"/>
      <c r="BU51" s="136"/>
      <c r="BV51" s="136"/>
      <c r="BW51" s="137"/>
      <c r="BX51" s="227" t="s">
        <v>80</v>
      </c>
      <c r="BY51" s="129"/>
      <c r="BZ51" s="129"/>
      <c r="CA51" s="129"/>
      <c r="CB51" s="129"/>
      <c r="CC51" s="130"/>
    </row>
    <row r="52" spans="2:81" ht="20.25" customHeight="1" x14ac:dyDescent="0.2">
      <c r="B52" s="162"/>
      <c r="C52" s="163"/>
      <c r="D52" s="154" t="s">
        <v>10</v>
      </c>
      <c r="E52" s="136"/>
      <c r="F52" s="136"/>
      <c r="G52" s="136"/>
      <c r="H52" s="137"/>
      <c r="I52" s="190"/>
      <c r="J52" s="136"/>
      <c r="K52" s="136"/>
      <c r="L52" s="136"/>
      <c r="M52" s="137"/>
      <c r="N52" s="154" t="s">
        <v>81</v>
      </c>
      <c r="O52" s="136"/>
      <c r="P52" s="136"/>
      <c r="Q52" s="137"/>
      <c r="R52" s="230"/>
      <c r="S52" s="136"/>
      <c r="T52" s="136"/>
      <c r="U52" s="136"/>
      <c r="V52" s="136"/>
      <c r="W52" s="137"/>
      <c r="X52" s="233"/>
      <c r="Y52" s="113" t="str">
        <f>IF(X60="","",VLOOKUP(X60,#REF!,2,0))</f>
        <v/>
      </c>
      <c r="Z52" s="114" t="str">
        <f>IF(OR(X60="",Z60=""),"","および"&amp;VLOOKUP(Y52&amp;Z60,#REF!,2,0))&amp;IF(Z53="","",","&amp;Z53)</f>
        <v/>
      </c>
      <c r="AA52" s="113" t="str">
        <f>IF(X60="","",VLOOKUP(X60,#REF!,2,0)&amp;VLOOKUP(X60,#REF!,2,0)&amp;IF(OR(X60=5,X60=10,X60=16,X60=17,X60=18,X60=19),"(分類"&amp;AB60&amp;")"&amp;"-"&amp;Z60,IF(OR(X60=1,X60=6,X60=11),"(●●)"&amp;"-"&amp;Z60,"-"&amp;Z60)))</f>
        <v/>
      </c>
      <c r="AB52" s="113" t="str">
        <f>IF(AA53="",AA52,AA52&amp;","&amp;AB53)</f>
        <v/>
      </c>
      <c r="AC52" s="234" t="str">
        <f>IF(X60="","",CHAR(10)&amp;"【関連損傷】"&amp;CHAR(10)&amp;AB52)</f>
        <v/>
      </c>
      <c r="AD52" s="223" t="s">
        <v>10</v>
      </c>
      <c r="AE52" s="136"/>
      <c r="AF52" s="136"/>
      <c r="AG52" s="136"/>
      <c r="AH52" s="137"/>
      <c r="AI52" s="190"/>
      <c r="AJ52" s="136"/>
      <c r="AK52" s="136"/>
      <c r="AL52" s="136"/>
      <c r="AM52" s="137"/>
      <c r="AN52" s="223" t="s">
        <v>81</v>
      </c>
      <c r="AO52" s="136"/>
      <c r="AP52" s="136"/>
      <c r="AQ52" s="137"/>
      <c r="AR52" s="230"/>
      <c r="AS52" s="136"/>
      <c r="AT52" s="136"/>
      <c r="AU52" s="136"/>
      <c r="AV52" s="136"/>
      <c r="AW52" s="137"/>
      <c r="AX52" s="233"/>
      <c r="AY52" s="113" t="str">
        <f>IF(AX60="","",VLOOKUP(AX60,#REF!,2,0))</f>
        <v/>
      </c>
      <c r="AZ52" s="114" t="str">
        <f>IF(OR(AX60="",AZ60=""),"","および"&amp;VLOOKUP(AY52&amp;AZ60,#REF!,2,0))&amp;IF(AZ53="","",","&amp;AZ53)</f>
        <v/>
      </c>
      <c r="BA52" s="113" t="str">
        <f>IF(AX60="","",VLOOKUP(AX60,#REF!,2,0)&amp;VLOOKUP(AX60,#REF!,2,0)&amp;IF(OR(AX60=5,AX60=10,AX60=16,AX60=17,AX60=18,AX60=19),"(分類"&amp;BB60&amp;")"&amp;"-"&amp;AZ60,IF(OR(AX60=1,AX60=6,AX60=11),"(●●)"&amp;"-"&amp;AZ60,"-"&amp;AZ60)))</f>
        <v/>
      </c>
      <c r="BB52" s="113" t="str">
        <f>IF(BA53="",BA52,BA52&amp;","&amp;BB53)</f>
        <v/>
      </c>
      <c r="BC52" s="234" t="str">
        <f>IF(AX60="","",CHAR(10)&amp;"【関連損傷】"&amp;CHAR(10)&amp;BB52)</f>
        <v/>
      </c>
      <c r="BD52" s="154" t="s">
        <v>10</v>
      </c>
      <c r="BE52" s="136"/>
      <c r="BF52" s="136"/>
      <c r="BG52" s="136"/>
      <c r="BH52" s="137"/>
      <c r="BI52" s="190"/>
      <c r="BJ52" s="136"/>
      <c r="BK52" s="136"/>
      <c r="BL52" s="136"/>
      <c r="BM52" s="137"/>
      <c r="BN52" s="154" t="s">
        <v>81</v>
      </c>
      <c r="BO52" s="136"/>
      <c r="BP52" s="136"/>
      <c r="BQ52" s="137"/>
      <c r="BR52" s="230"/>
      <c r="BS52" s="136"/>
      <c r="BT52" s="136"/>
      <c r="BU52" s="136"/>
      <c r="BV52" s="136"/>
      <c r="BW52" s="137"/>
      <c r="BX52" s="233"/>
      <c r="BY52" s="113" t="str">
        <f>IF(BX60="","",VLOOKUP(BX60,#REF!,2,0))</f>
        <v/>
      </c>
      <c r="BZ52" s="114" t="str">
        <f>IF(OR(BX60="",BZ60=""),"","および"&amp;VLOOKUP(BY52&amp;BZ60,#REF!,2,0))&amp;IF(BZ53="","",","&amp;BZ53)</f>
        <v/>
      </c>
      <c r="CA52" s="113" t="str">
        <f>IF(BX60="","",VLOOKUP(BX60,#REF!,2,0)&amp;VLOOKUP(BX60,#REF!,2,0)&amp;IF(OR(BX60=5,BX60=10,BX60=16,BX60=17,BX60=18,BX60=19),"(分類"&amp;CB60&amp;")"&amp;"-"&amp;BZ60,IF(OR(BX60=1,BX60=6,BX60=11),"(●●)"&amp;"-"&amp;BZ60,"-"&amp;BZ60)))</f>
        <v/>
      </c>
      <c r="CB52" s="113" t="str">
        <f>IF(CA53="",CA52,CA52&amp;","&amp;CB53)</f>
        <v/>
      </c>
      <c r="CC52" s="234" t="str">
        <f>IF(BX60="","",CHAR(10)&amp;"【関連損傷】"&amp;CHAR(10)&amp;CB52)</f>
        <v/>
      </c>
    </row>
    <row r="53" spans="2:81" ht="20.25" customHeight="1" x14ac:dyDescent="0.2">
      <c r="B53" s="162"/>
      <c r="C53" s="163"/>
      <c r="D53" s="225" t="s">
        <v>1</v>
      </c>
      <c r="E53" s="136"/>
      <c r="F53" s="136"/>
      <c r="G53" s="136"/>
      <c r="H53" s="137"/>
      <c r="I53" s="190"/>
      <c r="J53" s="136"/>
      <c r="K53" s="136"/>
      <c r="L53" s="136"/>
      <c r="M53" s="137"/>
      <c r="N53" s="154" t="s">
        <v>0</v>
      </c>
      <c r="O53" s="136"/>
      <c r="P53" s="136"/>
      <c r="Q53" s="137"/>
      <c r="R53" s="190"/>
      <c r="S53" s="136"/>
      <c r="T53" s="136"/>
      <c r="U53" s="136"/>
      <c r="V53" s="136"/>
      <c r="W53" s="137"/>
      <c r="X53" s="162"/>
      <c r="Y53" s="115" t="str">
        <f>IF(X61="","",VLOOKUP(X61,#REF!,2,0))</f>
        <v/>
      </c>
      <c r="Z53" s="116" t="str">
        <f>IF(OR(X61="",Z61=""),"","および"&amp;VLOOKUP(Y53&amp;Z61,#REF!,2,0))&amp;IF(Z54="","",","&amp;Z54)</f>
        <v/>
      </c>
      <c r="AA53" s="115" t="str">
        <f>IF(X61="","",VLOOKUP(X61,#REF!,2,0)&amp;VLOOKUP(X61,#REF!,2,0)&amp;IF(OR(X61=5,X61=10,X61=16,X61=17,X61=18,X61=19),"(分類"&amp;AB61&amp;")"&amp;"-"&amp;Z61,IF(OR(X61=1,X61=6,X61=11),"(●●)"&amp;"-"&amp;Z61,"-"&amp;Z61)))</f>
        <v/>
      </c>
      <c r="AB53" s="115" t="str">
        <f>IF(AA54="",AA53,AA53&amp;","&amp;AB54)</f>
        <v/>
      </c>
      <c r="AC53" s="163"/>
      <c r="AD53" s="236" t="s">
        <v>1</v>
      </c>
      <c r="AE53" s="136"/>
      <c r="AF53" s="136"/>
      <c r="AG53" s="136"/>
      <c r="AH53" s="137"/>
      <c r="AI53" s="190"/>
      <c r="AJ53" s="136"/>
      <c r="AK53" s="136"/>
      <c r="AL53" s="136"/>
      <c r="AM53" s="137"/>
      <c r="AN53" s="223" t="s">
        <v>0</v>
      </c>
      <c r="AO53" s="136"/>
      <c r="AP53" s="136"/>
      <c r="AQ53" s="137"/>
      <c r="AR53" s="190"/>
      <c r="AS53" s="136"/>
      <c r="AT53" s="136"/>
      <c r="AU53" s="136"/>
      <c r="AV53" s="136"/>
      <c r="AW53" s="137"/>
      <c r="AX53" s="162"/>
      <c r="AY53" s="115" t="str">
        <f>IF(AX61="","",VLOOKUP(AX61,#REF!,2,0))</f>
        <v/>
      </c>
      <c r="AZ53" s="116" t="str">
        <f>IF(OR(AX61="",AZ61=""),"","および"&amp;VLOOKUP(AY53&amp;AZ61,#REF!,2,0))&amp;IF(AZ54="","",","&amp;AZ54)</f>
        <v/>
      </c>
      <c r="BA53" s="115" t="str">
        <f>IF(AX61="","",VLOOKUP(AX61,#REF!,2,0)&amp;VLOOKUP(AX61,#REF!,2,0)&amp;IF(OR(AX61=5,AX61=10,AX61=16,AX61=17,AX61=18,AX61=19),"(分類"&amp;BB61&amp;")"&amp;"-"&amp;AZ61,IF(OR(AX61=1,AX61=6,AX61=11),"(●●)"&amp;"-"&amp;AZ61,"-"&amp;AZ61)))</f>
        <v/>
      </c>
      <c r="BB53" s="115" t="str">
        <f>IF(BA54="",BA53,BA53&amp;","&amp;BB54)</f>
        <v/>
      </c>
      <c r="BC53" s="163"/>
      <c r="BD53" s="225" t="s">
        <v>1</v>
      </c>
      <c r="BE53" s="136"/>
      <c r="BF53" s="136"/>
      <c r="BG53" s="136"/>
      <c r="BH53" s="137"/>
      <c r="BI53" s="190"/>
      <c r="BJ53" s="136"/>
      <c r="BK53" s="136"/>
      <c r="BL53" s="136"/>
      <c r="BM53" s="137"/>
      <c r="BN53" s="154" t="s">
        <v>0</v>
      </c>
      <c r="BO53" s="136"/>
      <c r="BP53" s="136"/>
      <c r="BQ53" s="137"/>
      <c r="BR53" s="190"/>
      <c r="BS53" s="136"/>
      <c r="BT53" s="136"/>
      <c r="BU53" s="136"/>
      <c r="BV53" s="136"/>
      <c r="BW53" s="137"/>
      <c r="BX53" s="162"/>
      <c r="BY53" s="115" t="str">
        <f>IF(BX61="","",VLOOKUP(BX61,#REF!,2,0))</f>
        <v/>
      </c>
      <c r="BZ53" s="116" t="str">
        <f>IF(OR(BX61="",BZ61=""),"","および"&amp;VLOOKUP(BY53&amp;BZ61,#REF!,2,0))&amp;IF(BZ54="","",","&amp;BZ54)</f>
        <v/>
      </c>
      <c r="CA53" s="115" t="str">
        <f>IF(BX61="","",VLOOKUP(BX61,#REF!,2,0)&amp;VLOOKUP(BX61,#REF!,2,0)&amp;IF(OR(BX61=5,BX61=10,BX61=16,BX61=17,BX61=18,BX61=19),"(分類"&amp;CB61&amp;")"&amp;"-"&amp;BZ61,IF(OR(BX61=1,BX61=6,BX61=11),"(●●)"&amp;"-"&amp;BZ61,"-"&amp;BZ61)))</f>
        <v/>
      </c>
      <c r="CB53" s="115" t="str">
        <f>IF(CA54="",CA53,CA53&amp;","&amp;CB54)</f>
        <v/>
      </c>
      <c r="CC53" s="163"/>
    </row>
    <row r="54" spans="2:81" ht="6" customHeight="1" x14ac:dyDescent="0.15">
      <c r="B54" s="162"/>
      <c r="C54" s="163"/>
      <c r="D54" s="47" t="str">
        <f>IF(H51="","",IF(ISNUMBER(H51),"","前回点検："&amp;YEAR(EDATE(#REF!,-3))&amp;"年度"))</f>
        <v/>
      </c>
      <c r="E54" s="48"/>
      <c r="F54" s="48"/>
      <c r="G54" s="48"/>
      <c r="H54" s="48"/>
      <c r="I54" s="48"/>
      <c r="J54" s="48"/>
      <c r="K54" s="48"/>
      <c r="L54" s="48"/>
      <c r="M54" s="48"/>
      <c r="N54" s="48"/>
      <c r="O54" s="48"/>
      <c r="P54" s="48"/>
      <c r="Q54" s="48"/>
      <c r="R54" s="48"/>
      <c r="S54" s="49"/>
      <c r="T54" s="225" t="s">
        <v>82</v>
      </c>
      <c r="U54" s="129"/>
      <c r="V54" s="129"/>
      <c r="W54" s="130"/>
      <c r="X54" s="162"/>
      <c r="Y54" s="221" t="str">
        <f>IF(X62="","",VLOOKUP(X62,#REF!,2,0))</f>
        <v/>
      </c>
      <c r="Z54" s="221" t="str">
        <f>IF(OR(X62="",Z62=""),"","および"&amp;VLOOKUP(Y54&amp;Z62,#REF!,2,0))&amp;IF(Z57="","",","&amp;Z57)</f>
        <v/>
      </c>
      <c r="AA54" s="221" t="str">
        <f>IF(X62="","",VLOOKUP(X62,#REF!,2,0)&amp;VLOOKUP(X62,#REF!,2,0)&amp;IF(OR(X62=5,X62=10,X62=16,X62=17,X62=18,X62=20),"(分類"&amp;AB62&amp;")"&amp;"-"&amp;Z62,IF(OR(X62=1,X62=6,X62=11),"(●●)"&amp;"-"&amp;Z62,"-"&amp;Z62)))</f>
        <v/>
      </c>
      <c r="AB54" s="221" t="str">
        <f>IF(AA57="",AA54,AA54&amp;","&amp;AB57)</f>
        <v/>
      </c>
      <c r="AC54" s="163"/>
      <c r="AD54" s="47" t="str">
        <f>IF(AH51="","",IF(ISNUMBER(AH51),"","前回点検："&amp;YEAR(EDATE(#REF!,-3))&amp;"年度"))</f>
        <v/>
      </c>
      <c r="AE54" s="48"/>
      <c r="AF54" s="48"/>
      <c r="AG54" s="48"/>
      <c r="AH54" s="48"/>
      <c r="AI54" s="48"/>
      <c r="AJ54" s="48"/>
      <c r="AK54" s="48"/>
      <c r="AL54" s="48"/>
      <c r="AM54" s="48"/>
      <c r="AN54" s="48"/>
      <c r="AO54" s="48"/>
      <c r="AP54" s="48"/>
      <c r="AQ54" s="48"/>
      <c r="AR54" s="48"/>
      <c r="AS54" s="49"/>
      <c r="AT54" s="225" t="s">
        <v>82</v>
      </c>
      <c r="AU54" s="129"/>
      <c r="AV54" s="129"/>
      <c r="AW54" s="130"/>
      <c r="AX54" s="162"/>
      <c r="AY54" s="221" t="str">
        <f>IF(AX62="","",VLOOKUP(AX62,#REF!,2,0))</f>
        <v/>
      </c>
      <c r="AZ54" s="221" t="str">
        <f>IF(OR(AX62="",AZ62=""),"","および"&amp;VLOOKUP(AY54&amp;AZ62,#REF!,2,0))&amp;IF(AZ57="","",","&amp;AZ57)</f>
        <v/>
      </c>
      <c r="BA54" s="221" t="str">
        <f>IF(AX62="","",VLOOKUP(AX62,#REF!,2,0)&amp;VLOOKUP(AX62,#REF!,2,0)&amp;IF(OR(AX62=5,AX62=10,AX62=16,AX62=17,AX62=18,AX62=20),"(分類"&amp;BB62&amp;")"&amp;"-"&amp;AZ62,IF(OR(AX62=1,AX62=6,AX62=11),"(●●)"&amp;"-"&amp;AZ62,"-"&amp;AZ62)))</f>
        <v/>
      </c>
      <c r="BB54" s="221" t="str">
        <f>IF(BA57="",BA54,BA54&amp;","&amp;BB57)</f>
        <v/>
      </c>
      <c r="BC54" s="163"/>
      <c r="BD54" s="47" t="str">
        <f>IF(BH51="","",IF(ISNUMBER(BH51),"","前回点検："&amp;YEAR(EDATE(#REF!,-3))&amp;"年度"))</f>
        <v/>
      </c>
      <c r="BE54" s="48"/>
      <c r="BF54" s="48"/>
      <c r="BG54" s="48"/>
      <c r="BH54" s="48"/>
      <c r="BI54" s="48"/>
      <c r="BJ54" s="48"/>
      <c r="BK54" s="48"/>
      <c r="BL54" s="48"/>
      <c r="BM54" s="48"/>
      <c r="BN54" s="48"/>
      <c r="BO54" s="48"/>
      <c r="BP54" s="48"/>
      <c r="BQ54" s="48"/>
      <c r="BR54" s="48"/>
      <c r="BS54" s="49"/>
      <c r="BT54" s="225" t="s">
        <v>82</v>
      </c>
      <c r="BU54" s="129"/>
      <c r="BV54" s="129"/>
      <c r="BW54" s="130"/>
      <c r="BX54" s="162"/>
      <c r="BY54" s="221" t="str">
        <f>IF(BX62="","",VLOOKUP(BX62,#REF!,2,0))</f>
        <v/>
      </c>
      <c r="BZ54" s="221" t="str">
        <f>IF(OR(BX62="",BZ62=""),"","および"&amp;VLOOKUP(BY54&amp;BZ62,#REF!,2,0))&amp;IF(BZ57="","",","&amp;BZ57)</f>
        <v/>
      </c>
      <c r="CA54" s="221" t="str">
        <f>IF(BX62="","",VLOOKUP(BX62,#REF!,2,0)&amp;VLOOKUP(BX62,#REF!,2,0)&amp;IF(OR(BX62=5,BX62=10,BX62=16,BX62=17,BX62=18,BX62=20),"(分類"&amp;CB62&amp;")"&amp;"-"&amp;BZ62,IF(OR(BX62=1,BX62=6,BX62=11),"(●●)"&amp;"-"&amp;BZ62,"-"&amp;BZ62)))</f>
        <v/>
      </c>
      <c r="CB54" s="221" t="str">
        <f>IF(CA57="",CA54,CA54&amp;","&amp;CB57)</f>
        <v/>
      </c>
      <c r="CC54" s="163"/>
    </row>
    <row r="55" spans="2:81" ht="8.1" customHeight="1" x14ac:dyDescent="0.15">
      <c r="B55" s="162"/>
      <c r="C55" s="163"/>
      <c r="D55" s="50"/>
      <c r="E55" s="229" t="s">
        <v>35</v>
      </c>
      <c r="F55" s="121"/>
      <c r="G55" s="121"/>
      <c r="H55" s="121"/>
      <c r="I55" s="121"/>
      <c r="J55" s="121"/>
      <c r="K55" s="121"/>
      <c r="L55" s="121"/>
      <c r="M55" s="121"/>
      <c r="N55" s="121"/>
      <c r="O55" s="121"/>
      <c r="P55" s="121"/>
      <c r="Q55" s="121"/>
      <c r="R55" s="121"/>
      <c r="S55" s="51"/>
      <c r="T55" s="162"/>
      <c r="U55" s="156"/>
      <c r="V55" s="156"/>
      <c r="W55" s="163"/>
      <c r="X55" s="162"/>
      <c r="Y55" s="156"/>
      <c r="Z55" s="156"/>
      <c r="AA55" s="156"/>
      <c r="AB55" s="156"/>
      <c r="AC55" s="163"/>
      <c r="AD55" s="50"/>
      <c r="AE55" s="229" t="s">
        <v>35</v>
      </c>
      <c r="AF55" s="121"/>
      <c r="AG55" s="121"/>
      <c r="AH55" s="121"/>
      <c r="AI55" s="121"/>
      <c r="AJ55" s="121"/>
      <c r="AK55" s="121"/>
      <c r="AL55" s="121"/>
      <c r="AM55" s="121"/>
      <c r="AN55" s="121"/>
      <c r="AO55" s="121"/>
      <c r="AP55" s="121"/>
      <c r="AQ55" s="121"/>
      <c r="AR55" s="121"/>
      <c r="AS55" s="51"/>
      <c r="AT55" s="162"/>
      <c r="AU55" s="156"/>
      <c r="AV55" s="156"/>
      <c r="AW55" s="163"/>
      <c r="AX55" s="162"/>
      <c r="AY55" s="156"/>
      <c r="AZ55" s="156"/>
      <c r="BA55" s="156"/>
      <c r="BB55" s="156"/>
      <c r="BC55" s="163"/>
      <c r="BD55" s="50"/>
      <c r="BE55" s="229" t="s">
        <v>35</v>
      </c>
      <c r="BF55" s="121"/>
      <c r="BG55" s="121"/>
      <c r="BH55" s="121"/>
      <c r="BI55" s="121"/>
      <c r="BJ55" s="121"/>
      <c r="BK55" s="121"/>
      <c r="BL55" s="121"/>
      <c r="BM55" s="121"/>
      <c r="BN55" s="121"/>
      <c r="BO55" s="121"/>
      <c r="BP55" s="121"/>
      <c r="BQ55" s="121"/>
      <c r="BR55" s="121"/>
      <c r="BS55" s="51"/>
      <c r="BT55" s="162"/>
      <c r="BU55" s="156"/>
      <c r="BV55" s="156"/>
      <c r="BW55" s="163"/>
      <c r="BX55" s="162"/>
      <c r="BY55" s="156"/>
      <c r="BZ55" s="156"/>
      <c r="CA55" s="156"/>
      <c r="CB55" s="156"/>
      <c r="CC55" s="163"/>
    </row>
    <row r="56" spans="2:81" ht="6.15" customHeight="1" x14ac:dyDescent="0.15">
      <c r="B56" s="162"/>
      <c r="C56" s="163"/>
      <c r="D56" s="50"/>
      <c r="E56" s="156"/>
      <c r="F56" s="121"/>
      <c r="G56" s="121"/>
      <c r="H56" s="121"/>
      <c r="I56" s="121"/>
      <c r="J56" s="121"/>
      <c r="K56" s="121"/>
      <c r="L56" s="121"/>
      <c r="M56" s="121"/>
      <c r="N56" s="121"/>
      <c r="O56" s="121"/>
      <c r="P56" s="121"/>
      <c r="Q56" s="121"/>
      <c r="R56" s="121"/>
      <c r="S56" s="51"/>
      <c r="T56" s="131"/>
      <c r="U56" s="132"/>
      <c r="V56" s="132"/>
      <c r="W56" s="133"/>
      <c r="X56" s="162"/>
      <c r="Y56" s="156"/>
      <c r="Z56" s="156"/>
      <c r="AA56" s="156"/>
      <c r="AB56" s="156"/>
      <c r="AC56" s="163"/>
      <c r="AD56" s="50"/>
      <c r="AE56" s="156"/>
      <c r="AF56" s="121"/>
      <c r="AG56" s="121"/>
      <c r="AH56" s="121"/>
      <c r="AI56" s="121"/>
      <c r="AJ56" s="121"/>
      <c r="AK56" s="121"/>
      <c r="AL56" s="121"/>
      <c r="AM56" s="121"/>
      <c r="AN56" s="121"/>
      <c r="AO56" s="121"/>
      <c r="AP56" s="121"/>
      <c r="AQ56" s="121"/>
      <c r="AR56" s="121"/>
      <c r="AS56" s="51"/>
      <c r="AT56" s="131"/>
      <c r="AU56" s="132"/>
      <c r="AV56" s="132"/>
      <c r="AW56" s="133"/>
      <c r="AX56" s="162"/>
      <c r="AY56" s="156"/>
      <c r="AZ56" s="156"/>
      <c r="BA56" s="156"/>
      <c r="BB56" s="156"/>
      <c r="BC56" s="163"/>
      <c r="BD56" s="50"/>
      <c r="BE56" s="156"/>
      <c r="BF56" s="121"/>
      <c r="BG56" s="121"/>
      <c r="BH56" s="121"/>
      <c r="BI56" s="121"/>
      <c r="BJ56" s="121"/>
      <c r="BK56" s="121"/>
      <c r="BL56" s="121"/>
      <c r="BM56" s="121"/>
      <c r="BN56" s="121"/>
      <c r="BO56" s="121"/>
      <c r="BP56" s="121"/>
      <c r="BQ56" s="121"/>
      <c r="BR56" s="121"/>
      <c r="BS56" s="51"/>
      <c r="BT56" s="131"/>
      <c r="BU56" s="132"/>
      <c r="BV56" s="132"/>
      <c r="BW56" s="133"/>
      <c r="BX56" s="162"/>
      <c r="BY56" s="156"/>
      <c r="BZ56" s="156"/>
      <c r="CA56" s="156"/>
      <c r="CB56" s="156"/>
      <c r="CC56" s="163"/>
    </row>
    <row r="57" spans="2:81" ht="20.25" customHeight="1" x14ac:dyDescent="0.2">
      <c r="B57" s="162"/>
      <c r="C57" s="163"/>
      <c r="D57" s="50"/>
      <c r="E57" s="156"/>
      <c r="F57" s="121"/>
      <c r="G57" s="121"/>
      <c r="H57" s="121"/>
      <c r="I57" s="121"/>
      <c r="J57" s="121"/>
      <c r="K57" s="121"/>
      <c r="L57" s="121"/>
      <c r="M57" s="121"/>
      <c r="N57" s="121"/>
      <c r="O57" s="121"/>
      <c r="P57" s="121"/>
      <c r="Q57" s="121"/>
      <c r="R57" s="121"/>
      <c r="S57" s="51"/>
      <c r="T57" s="231" t="str">
        <f ca="1">IF(INDIRECT(ADDRESS(ROW()-6,COLUMN()-11))="","","－")</f>
        <v>－</v>
      </c>
      <c r="U57" s="136"/>
      <c r="V57" s="136"/>
      <c r="W57" s="137"/>
      <c r="X57" s="131"/>
      <c r="Y57" s="117" t="str">
        <f>IF(X63="","",VLOOKUP(X63,#REF!,2,0))</f>
        <v/>
      </c>
      <c r="Z57" s="118" t="str">
        <f>IF(OR(X63="",Z63=""),"","および"&amp;VLOOKUP(Y57&amp;Z63,#REF!,2,0))</f>
        <v/>
      </c>
      <c r="AA57" s="117" t="str">
        <f>IF(X63="","",VLOOKUP(X63,#REF!,2,0)&amp;VLOOKUP(X63,#REF!,2,0)&amp;IF(OR(X63=5,X63=10,X63=16,X63=17,X63=18,X63=21),"(分類"&amp;AB63&amp;")"&amp;"-"&amp;Z63,IF(OR(X63=1,X63=6,X63=11),"(●●)"&amp;"-"&amp;Z63,"-"&amp;Z63)))</f>
        <v/>
      </c>
      <c r="AB57" s="117" t="str">
        <f>AA57</f>
        <v/>
      </c>
      <c r="AC57" s="133"/>
      <c r="AD57" s="50"/>
      <c r="AE57" s="156"/>
      <c r="AF57" s="121"/>
      <c r="AG57" s="121"/>
      <c r="AH57" s="121"/>
      <c r="AI57" s="121"/>
      <c r="AJ57" s="121"/>
      <c r="AK57" s="121"/>
      <c r="AL57" s="121"/>
      <c r="AM57" s="121"/>
      <c r="AN57" s="121"/>
      <c r="AO57" s="121"/>
      <c r="AP57" s="121"/>
      <c r="AQ57" s="121"/>
      <c r="AR57" s="121"/>
      <c r="AS57" s="51"/>
      <c r="AT57" s="231" t="str">
        <f ca="1">IF(INDIRECT(ADDRESS(ROW()-6,COLUMN()-11))="","","－")</f>
        <v>－</v>
      </c>
      <c r="AU57" s="136"/>
      <c r="AV57" s="136"/>
      <c r="AW57" s="137"/>
      <c r="AX57" s="131"/>
      <c r="AY57" s="117" t="str">
        <f>IF(AX63="","",VLOOKUP(AX63,#REF!,2,0))</f>
        <v/>
      </c>
      <c r="AZ57" s="118" t="str">
        <f>IF(OR(AX63="",AZ63=""),"","および"&amp;VLOOKUP(AY57&amp;AZ63,#REF!,2,0))</f>
        <v/>
      </c>
      <c r="BA57" s="117" t="str">
        <f>IF(AX63="","",VLOOKUP(AX63,#REF!,2,0)&amp;VLOOKUP(AX63,#REF!,2,0)&amp;IF(OR(AX63=5,AX63=10,AX63=16,AX63=17,AX63=18,AX63=21),"(分類"&amp;BB63&amp;")"&amp;"-"&amp;AZ63,IF(OR(AX63=1,AX63=6,AX63=11),"(●●)"&amp;"-"&amp;AZ63,"-"&amp;AZ63)))</f>
        <v/>
      </c>
      <c r="BB57" s="117" t="str">
        <f>BA57</f>
        <v/>
      </c>
      <c r="BC57" s="133"/>
      <c r="BD57" s="50"/>
      <c r="BE57" s="156"/>
      <c r="BF57" s="121"/>
      <c r="BG57" s="121"/>
      <c r="BH57" s="121"/>
      <c r="BI57" s="121"/>
      <c r="BJ57" s="121"/>
      <c r="BK57" s="121"/>
      <c r="BL57" s="121"/>
      <c r="BM57" s="121"/>
      <c r="BN57" s="121"/>
      <c r="BO57" s="121"/>
      <c r="BP57" s="121"/>
      <c r="BQ57" s="121"/>
      <c r="BR57" s="121"/>
      <c r="BS57" s="51"/>
      <c r="BT57" s="231" t="str">
        <f ca="1">IF(INDIRECT(ADDRESS(ROW()-6,COLUMN()-11))="","","－")</f>
        <v>－</v>
      </c>
      <c r="BU57" s="136"/>
      <c r="BV57" s="136"/>
      <c r="BW57" s="137"/>
      <c r="BX57" s="131"/>
      <c r="BY57" s="117" t="str">
        <f>IF(BX63="","",VLOOKUP(BX63,#REF!,2,0))</f>
        <v/>
      </c>
      <c r="BZ57" s="118" t="str">
        <f>IF(OR(BX63="",BZ63=""),"","および"&amp;VLOOKUP(BY57&amp;BZ63,#REF!,2,0))</f>
        <v/>
      </c>
      <c r="CA57" s="117" t="str">
        <f>IF(BX63="","",VLOOKUP(BX63,#REF!,2,0)&amp;VLOOKUP(BX63,#REF!,2,0)&amp;IF(OR(BX63=5,BX63=10,BX63=16,BX63=17,BX63=18,BX63=21),"(分類"&amp;CB63&amp;")"&amp;"-"&amp;BZ63,IF(OR(BX63=1,BX63=6,BX63=11),"(●●)"&amp;"-"&amp;BZ63,"-"&amp;BZ63)))</f>
        <v/>
      </c>
      <c r="CB57" s="117" t="str">
        <f>CA57</f>
        <v/>
      </c>
      <c r="CC57" s="133"/>
    </row>
    <row r="58" spans="2:81" ht="20.25" customHeight="1" x14ac:dyDescent="0.2">
      <c r="B58" s="162"/>
      <c r="C58" s="163"/>
      <c r="D58" s="50"/>
      <c r="E58" s="156"/>
      <c r="F58" s="121"/>
      <c r="G58" s="121"/>
      <c r="H58" s="121"/>
      <c r="I58" s="121"/>
      <c r="J58" s="121"/>
      <c r="K58" s="121"/>
      <c r="L58" s="121"/>
      <c r="M58" s="121"/>
      <c r="N58" s="121"/>
      <c r="O58" s="121"/>
      <c r="P58" s="121"/>
      <c r="Q58" s="121"/>
      <c r="R58" s="121"/>
      <c r="S58" s="51"/>
      <c r="T58" s="224" t="s">
        <v>83</v>
      </c>
      <c r="U58" s="136"/>
      <c r="V58" s="136"/>
      <c r="W58" s="137"/>
      <c r="X58" s="228" t="s">
        <v>84</v>
      </c>
      <c r="Y58" s="132"/>
      <c r="Z58" s="132"/>
      <c r="AA58" s="132"/>
      <c r="AB58" s="132"/>
      <c r="AC58" s="133"/>
      <c r="AD58" s="50"/>
      <c r="AE58" s="156"/>
      <c r="AF58" s="121"/>
      <c r="AG58" s="121"/>
      <c r="AH58" s="121"/>
      <c r="AI58" s="121"/>
      <c r="AJ58" s="121"/>
      <c r="AK58" s="121"/>
      <c r="AL58" s="121"/>
      <c r="AM58" s="121"/>
      <c r="AN58" s="121"/>
      <c r="AO58" s="121"/>
      <c r="AP58" s="121"/>
      <c r="AQ58" s="121"/>
      <c r="AR58" s="121"/>
      <c r="AS58" s="51"/>
      <c r="AT58" s="224" t="s">
        <v>83</v>
      </c>
      <c r="AU58" s="136"/>
      <c r="AV58" s="136"/>
      <c r="AW58" s="137"/>
      <c r="AX58" s="228" t="s">
        <v>84</v>
      </c>
      <c r="AY58" s="132"/>
      <c r="AZ58" s="132"/>
      <c r="BA58" s="132"/>
      <c r="BB58" s="132"/>
      <c r="BC58" s="133"/>
      <c r="BD58" s="50"/>
      <c r="BE58" s="156"/>
      <c r="BF58" s="121"/>
      <c r="BG58" s="121"/>
      <c r="BH58" s="121"/>
      <c r="BI58" s="121"/>
      <c r="BJ58" s="121"/>
      <c r="BK58" s="121"/>
      <c r="BL58" s="121"/>
      <c r="BM58" s="121"/>
      <c r="BN58" s="121"/>
      <c r="BO58" s="121"/>
      <c r="BP58" s="121"/>
      <c r="BQ58" s="121"/>
      <c r="BR58" s="121"/>
      <c r="BS58" s="51"/>
      <c r="BT58" s="224" t="s">
        <v>83</v>
      </c>
      <c r="BU58" s="136"/>
      <c r="BV58" s="136"/>
      <c r="BW58" s="137"/>
      <c r="BX58" s="228" t="s">
        <v>84</v>
      </c>
      <c r="BY58" s="132"/>
      <c r="BZ58" s="132"/>
      <c r="CA58" s="132"/>
      <c r="CB58" s="132"/>
      <c r="CC58" s="133"/>
    </row>
    <row r="59" spans="2:81" ht="9.6" customHeight="1" x14ac:dyDescent="0.2">
      <c r="B59" s="162"/>
      <c r="C59" s="163"/>
      <c r="D59" s="50"/>
      <c r="E59" s="121"/>
      <c r="F59" s="121"/>
      <c r="G59" s="121"/>
      <c r="H59" s="121"/>
      <c r="I59" s="121"/>
      <c r="J59" s="122"/>
      <c r="K59" s="122"/>
      <c r="L59" s="122"/>
      <c r="M59" s="122"/>
      <c r="N59" s="121"/>
      <c r="O59" s="121"/>
      <c r="P59" s="121"/>
      <c r="Q59" s="121"/>
      <c r="R59" s="121"/>
      <c r="S59" s="51"/>
      <c r="T59" s="232" t="str">
        <f>IFERROR(IF(I52&amp;I53&amp;R53="","",IF(OR(I52="",I53="",R53=""),"入力ミス",IF(R53&lt;&gt;"a",I52&amp;"に"&amp;VLOOKUP(I53&amp;R53,#REF!,2,0)&amp;Z52&amp;"が見られる。",IF(R53="a",I52&amp;"に前回点検で確認された"&amp;VLOOKUP(I53&amp;R53,#REF!,2,0)&amp;Z52&amp;"は補修されている。")))&amp;AC52),"損傷程度を確認してください")</f>
        <v/>
      </c>
      <c r="U59" s="129"/>
      <c r="V59" s="129"/>
      <c r="W59" s="130"/>
      <c r="X59" s="134" t="s">
        <v>6</v>
      </c>
      <c r="Y59" s="137"/>
      <c r="Z59" s="134" t="s">
        <v>7</v>
      </c>
      <c r="AA59" s="137"/>
      <c r="AB59" s="134" t="s">
        <v>85</v>
      </c>
      <c r="AC59" s="137"/>
      <c r="AD59" s="50"/>
      <c r="AE59" s="121"/>
      <c r="AF59" s="121"/>
      <c r="AG59" s="121"/>
      <c r="AH59" s="121"/>
      <c r="AI59" s="121"/>
      <c r="AJ59" s="122"/>
      <c r="AK59" s="122"/>
      <c r="AL59" s="122"/>
      <c r="AM59" s="122"/>
      <c r="AN59" s="121"/>
      <c r="AO59" s="121"/>
      <c r="AP59" s="121"/>
      <c r="AQ59" s="121"/>
      <c r="AR59" s="121"/>
      <c r="AS59" s="51"/>
      <c r="AT59" s="232" t="str">
        <f>IFERROR(IF(AI52&amp;AI53&amp;AR53="","",IF(OR(AI52="",AI53="",AR53=""),"入力ミス",IF(AR53&lt;&gt;"a",AI52&amp;"に"&amp;VLOOKUP(AI53&amp;AR53,#REF!,2,0)&amp;AZ52&amp;"が見られる。",IF(AR53="a",AI52&amp;"に前回点検で確認された"&amp;VLOOKUP(AI53&amp;AR53,#REF!,2,0)&amp;AZ52&amp;"は補修されている。")))&amp;BC52),"損傷程度を確認してください")</f>
        <v/>
      </c>
      <c r="AU59" s="129"/>
      <c r="AV59" s="129"/>
      <c r="AW59" s="130"/>
      <c r="AX59" s="134" t="s">
        <v>6</v>
      </c>
      <c r="AY59" s="137"/>
      <c r="AZ59" s="134" t="s">
        <v>7</v>
      </c>
      <c r="BA59" s="137"/>
      <c r="BB59" s="134" t="s">
        <v>85</v>
      </c>
      <c r="BC59" s="137"/>
      <c r="BD59" s="50"/>
      <c r="BE59" s="121"/>
      <c r="BF59" s="121"/>
      <c r="BG59" s="121"/>
      <c r="BH59" s="121"/>
      <c r="BI59" s="121"/>
      <c r="BJ59" s="122"/>
      <c r="BK59" s="122"/>
      <c r="BL59" s="122"/>
      <c r="BM59" s="122"/>
      <c r="BN59" s="121"/>
      <c r="BO59" s="121"/>
      <c r="BP59" s="121"/>
      <c r="BQ59" s="121"/>
      <c r="BR59" s="121"/>
      <c r="BS59" s="51"/>
      <c r="BT59" s="232" t="str">
        <f>IFERROR(IF(BI52&amp;BI53&amp;BR53="","",IF(OR(BI52="",BI53="",BR53=""),"入力ミス",IF(BR53&lt;&gt;"a",BI52&amp;"に"&amp;VLOOKUP(BI53&amp;BR53,#REF!,2,0)&amp;BZ52&amp;"が見られる。",IF(BR53="a",BI52&amp;"に前回点検で確認された"&amp;VLOOKUP(BI53&amp;BR53,#REF!,2,0)&amp;BZ52&amp;"は補修されている。")))&amp;CC52),"損傷程度を確認してください")</f>
        <v/>
      </c>
      <c r="BU59" s="129"/>
      <c r="BV59" s="129"/>
      <c r="BW59" s="130"/>
      <c r="BX59" s="134" t="s">
        <v>6</v>
      </c>
      <c r="BY59" s="137"/>
      <c r="BZ59" s="134" t="s">
        <v>7</v>
      </c>
      <c r="CA59" s="137"/>
      <c r="CB59" s="134" t="s">
        <v>85</v>
      </c>
      <c r="CC59" s="137"/>
    </row>
    <row r="60" spans="2:81" ht="21" customHeight="1" x14ac:dyDescent="0.2">
      <c r="B60" s="162"/>
      <c r="C60" s="163"/>
      <c r="D60" s="50"/>
      <c r="E60" s="121"/>
      <c r="F60" s="121"/>
      <c r="G60" s="121"/>
      <c r="H60" s="121"/>
      <c r="I60" s="121"/>
      <c r="J60" s="226" t="str">
        <f ca="1">IF(I51="","余白","")</f>
        <v/>
      </c>
      <c r="K60" s="156"/>
      <c r="L60" s="156"/>
      <c r="M60" s="156"/>
      <c r="N60" s="121"/>
      <c r="O60" s="121"/>
      <c r="P60" s="121"/>
      <c r="Q60" s="121"/>
      <c r="R60" s="121"/>
      <c r="S60" s="51"/>
      <c r="T60" s="162"/>
      <c r="U60" s="156"/>
      <c r="V60" s="156"/>
      <c r="W60" s="163"/>
      <c r="X60" s="154"/>
      <c r="Y60" s="137"/>
      <c r="Z60" s="154"/>
      <c r="AA60" s="137"/>
      <c r="AB60" s="222" t="s">
        <v>86</v>
      </c>
      <c r="AC60" s="137"/>
      <c r="AD60" s="50"/>
      <c r="AE60" s="121"/>
      <c r="AF60" s="121"/>
      <c r="AG60" s="121"/>
      <c r="AH60" s="121"/>
      <c r="AI60" s="121"/>
      <c r="AJ60" s="226" t="str">
        <f ca="1">IF(AI51="","余白","")</f>
        <v/>
      </c>
      <c r="AK60" s="156"/>
      <c r="AL60" s="156"/>
      <c r="AM60" s="156"/>
      <c r="AN60" s="121"/>
      <c r="AO60" s="121"/>
      <c r="AP60" s="121"/>
      <c r="AQ60" s="121"/>
      <c r="AR60" s="121"/>
      <c r="AS60" s="51"/>
      <c r="AT60" s="162"/>
      <c r="AU60" s="156"/>
      <c r="AV60" s="156"/>
      <c r="AW60" s="163"/>
      <c r="AX60" s="154"/>
      <c r="AY60" s="137"/>
      <c r="AZ60" s="154"/>
      <c r="BA60" s="137"/>
      <c r="BB60" s="222" t="s">
        <v>86</v>
      </c>
      <c r="BC60" s="137"/>
      <c r="BD60" s="50"/>
      <c r="BE60" s="121"/>
      <c r="BF60" s="121"/>
      <c r="BG60" s="121"/>
      <c r="BH60" s="121"/>
      <c r="BI60" s="121"/>
      <c r="BJ60" s="226" t="str">
        <f ca="1">IF(BI51="","余白","")</f>
        <v/>
      </c>
      <c r="BK60" s="156"/>
      <c r="BL60" s="156"/>
      <c r="BM60" s="156"/>
      <c r="BN60" s="121"/>
      <c r="BO60" s="121"/>
      <c r="BP60" s="121"/>
      <c r="BQ60" s="121"/>
      <c r="BR60" s="121"/>
      <c r="BS60" s="51"/>
      <c r="BT60" s="162"/>
      <c r="BU60" s="156"/>
      <c r="BV60" s="156"/>
      <c r="BW60" s="163"/>
      <c r="BX60" s="154"/>
      <c r="BY60" s="137"/>
      <c r="BZ60" s="154"/>
      <c r="CA60" s="137"/>
      <c r="CB60" s="222" t="s">
        <v>86</v>
      </c>
      <c r="CC60" s="137"/>
    </row>
    <row r="61" spans="2:81" ht="21" customHeight="1" x14ac:dyDescent="0.2">
      <c r="B61" s="162"/>
      <c r="C61" s="163"/>
      <c r="D61" s="50"/>
      <c r="E61" s="121"/>
      <c r="F61" s="121"/>
      <c r="G61" s="121"/>
      <c r="H61" s="121"/>
      <c r="I61" s="121"/>
      <c r="J61" s="156"/>
      <c r="K61" s="156"/>
      <c r="L61" s="156"/>
      <c r="M61" s="156"/>
      <c r="N61" s="121"/>
      <c r="O61" s="121"/>
      <c r="P61" s="121"/>
      <c r="Q61" s="121"/>
      <c r="R61" s="121"/>
      <c r="S61" s="51"/>
      <c r="T61" s="162"/>
      <c r="U61" s="156"/>
      <c r="V61" s="156"/>
      <c r="W61" s="163"/>
      <c r="X61" s="154"/>
      <c r="Y61" s="137"/>
      <c r="Z61" s="154"/>
      <c r="AA61" s="137"/>
      <c r="AB61" s="222" t="s">
        <v>86</v>
      </c>
      <c r="AC61" s="137"/>
      <c r="AD61" s="50"/>
      <c r="AE61" s="121"/>
      <c r="AF61" s="121"/>
      <c r="AG61" s="121"/>
      <c r="AH61" s="121"/>
      <c r="AI61" s="121"/>
      <c r="AJ61" s="156"/>
      <c r="AK61" s="156"/>
      <c r="AL61" s="156"/>
      <c r="AM61" s="156"/>
      <c r="AN61" s="121"/>
      <c r="AO61" s="121"/>
      <c r="AP61" s="121"/>
      <c r="AQ61" s="121"/>
      <c r="AR61" s="121"/>
      <c r="AS61" s="51"/>
      <c r="AT61" s="162"/>
      <c r="AU61" s="156"/>
      <c r="AV61" s="156"/>
      <c r="AW61" s="163"/>
      <c r="AX61" s="154"/>
      <c r="AY61" s="137"/>
      <c r="AZ61" s="154"/>
      <c r="BA61" s="137"/>
      <c r="BB61" s="222" t="s">
        <v>86</v>
      </c>
      <c r="BC61" s="137"/>
      <c r="BD61" s="50"/>
      <c r="BE61" s="121"/>
      <c r="BF61" s="121"/>
      <c r="BG61" s="121"/>
      <c r="BH61" s="121"/>
      <c r="BI61" s="121"/>
      <c r="BJ61" s="156"/>
      <c r="BK61" s="156"/>
      <c r="BL61" s="156"/>
      <c r="BM61" s="156"/>
      <c r="BN61" s="121"/>
      <c r="BO61" s="121"/>
      <c r="BP61" s="121"/>
      <c r="BQ61" s="121"/>
      <c r="BR61" s="121"/>
      <c r="BS61" s="51"/>
      <c r="BT61" s="162"/>
      <c r="BU61" s="156"/>
      <c r="BV61" s="156"/>
      <c r="BW61" s="163"/>
      <c r="BX61" s="154"/>
      <c r="BY61" s="137"/>
      <c r="BZ61" s="154"/>
      <c r="CA61" s="137"/>
      <c r="CB61" s="222" t="s">
        <v>86</v>
      </c>
      <c r="CC61" s="137"/>
    </row>
    <row r="62" spans="2:81" ht="21" customHeight="1" x14ac:dyDescent="0.2">
      <c r="B62" s="162"/>
      <c r="C62" s="163"/>
      <c r="D62" s="50"/>
      <c r="E62" s="121"/>
      <c r="F62" s="121"/>
      <c r="G62" s="121"/>
      <c r="H62" s="121"/>
      <c r="I62" s="121"/>
      <c r="J62" s="226"/>
      <c r="K62" s="156"/>
      <c r="L62" s="156"/>
      <c r="M62" s="156"/>
      <c r="N62" s="121"/>
      <c r="O62" s="121"/>
      <c r="P62" s="121"/>
      <c r="Q62" s="121"/>
      <c r="R62" s="121"/>
      <c r="S62" s="51"/>
      <c r="T62" s="162"/>
      <c r="U62" s="156"/>
      <c r="V62" s="156"/>
      <c r="W62" s="163"/>
      <c r="X62" s="154"/>
      <c r="Y62" s="137"/>
      <c r="Z62" s="154"/>
      <c r="AA62" s="137"/>
      <c r="AB62" s="222" t="s">
        <v>86</v>
      </c>
      <c r="AC62" s="137"/>
      <c r="AD62" s="50"/>
      <c r="AE62" s="121"/>
      <c r="AF62" s="121"/>
      <c r="AG62" s="121"/>
      <c r="AH62" s="121"/>
      <c r="AI62" s="121"/>
      <c r="AJ62" s="226"/>
      <c r="AK62" s="156"/>
      <c r="AL62" s="156"/>
      <c r="AM62" s="156"/>
      <c r="AN62" s="121"/>
      <c r="AO62" s="121"/>
      <c r="AP62" s="121"/>
      <c r="AQ62" s="121"/>
      <c r="AR62" s="121"/>
      <c r="AS62" s="51"/>
      <c r="AT62" s="162"/>
      <c r="AU62" s="156"/>
      <c r="AV62" s="156"/>
      <c r="AW62" s="163"/>
      <c r="AX62" s="154"/>
      <c r="AY62" s="137"/>
      <c r="AZ62" s="154"/>
      <c r="BA62" s="137"/>
      <c r="BB62" s="222" t="s">
        <v>86</v>
      </c>
      <c r="BC62" s="137"/>
      <c r="BD62" s="50"/>
      <c r="BE62" s="121"/>
      <c r="BF62" s="121"/>
      <c r="BG62" s="121"/>
      <c r="BH62" s="121"/>
      <c r="BI62" s="121"/>
      <c r="BJ62" s="226"/>
      <c r="BK62" s="156"/>
      <c r="BL62" s="156"/>
      <c r="BM62" s="156"/>
      <c r="BN62" s="121"/>
      <c r="BO62" s="121"/>
      <c r="BP62" s="121"/>
      <c r="BQ62" s="121"/>
      <c r="BR62" s="121"/>
      <c r="BS62" s="51"/>
      <c r="BT62" s="162"/>
      <c r="BU62" s="156"/>
      <c r="BV62" s="156"/>
      <c r="BW62" s="163"/>
      <c r="BX62" s="154"/>
      <c r="BY62" s="137"/>
      <c r="BZ62" s="154"/>
      <c r="CA62" s="137"/>
      <c r="CB62" s="222" t="s">
        <v>86</v>
      </c>
      <c r="CC62" s="137"/>
    </row>
    <row r="63" spans="2:81" ht="21" customHeight="1" x14ac:dyDescent="0.2">
      <c r="B63" s="162"/>
      <c r="C63" s="163"/>
      <c r="D63" s="50"/>
      <c r="E63" s="121"/>
      <c r="F63" s="121"/>
      <c r="G63" s="121"/>
      <c r="H63" s="121"/>
      <c r="I63" s="121"/>
      <c r="J63" s="226"/>
      <c r="K63" s="156"/>
      <c r="L63" s="156"/>
      <c r="M63" s="156"/>
      <c r="N63" s="121"/>
      <c r="O63" s="121"/>
      <c r="P63" s="121"/>
      <c r="Q63" s="121"/>
      <c r="R63" s="121"/>
      <c r="S63" s="51"/>
      <c r="T63" s="162"/>
      <c r="U63" s="156"/>
      <c r="V63" s="156"/>
      <c r="W63" s="163"/>
      <c r="X63" s="154"/>
      <c r="Y63" s="137"/>
      <c r="Z63" s="154"/>
      <c r="AA63" s="137"/>
      <c r="AB63" s="222" t="s">
        <v>86</v>
      </c>
      <c r="AC63" s="137"/>
      <c r="AD63" s="50"/>
      <c r="AE63" s="121"/>
      <c r="AF63" s="121"/>
      <c r="AG63" s="121"/>
      <c r="AH63" s="121"/>
      <c r="AI63" s="121"/>
      <c r="AJ63" s="226"/>
      <c r="AK63" s="156"/>
      <c r="AL63" s="156"/>
      <c r="AM63" s="156"/>
      <c r="AN63" s="121"/>
      <c r="AO63" s="121"/>
      <c r="AP63" s="121"/>
      <c r="AQ63" s="121"/>
      <c r="AR63" s="121"/>
      <c r="AS63" s="51"/>
      <c r="AT63" s="162"/>
      <c r="AU63" s="156"/>
      <c r="AV63" s="156"/>
      <c r="AW63" s="163"/>
      <c r="AX63" s="154"/>
      <c r="AY63" s="137"/>
      <c r="AZ63" s="154"/>
      <c r="BA63" s="137"/>
      <c r="BB63" s="222" t="s">
        <v>86</v>
      </c>
      <c r="BC63" s="137"/>
      <c r="BD63" s="50"/>
      <c r="BE63" s="121"/>
      <c r="BF63" s="121"/>
      <c r="BG63" s="121"/>
      <c r="BH63" s="121"/>
      <c r="BI63" s="121"/>
      <c r="BJ63" s="226"/>
      <c r="BK63" s="156"/>
      <c r="BL63" s="156"/>
      <c r="BM63" s="156"/>
      <c r="BN63" s="121"/>
      <c r="BO63" s="121"/>
      <c r="BP63" s="121"/>
      <c r="BQ63" s="121"/>
      <c r="BR63" s="121"/>
      <c r="BS63" s="51"/>
      <c r="BT63" s="162"/>
      <c r="BU63" s="156"/>
      <c r="BV63" s="156"/>
      <c r="BW63" s="163"/>
      <c r="BX63" s="154"/>
      <c r="BY63" s="137"/>
      <c r="BZ63" s="154"/>
      <c r="CA63" s="137"/>
      <c r="CB63" s="222" t="s">
        <v>86</v>
      </c>
      <c r="CC63" s="137"/>
    </row>
    <row r="64" spans="2:81" ht="12.15" customHeight="1" x14ac:dyDescent="0.2">
      <c r="B64" s="131"/>
      <c r="C64" s="133"/>
      <c r="D64" s="52"/>
      <c r="E64" s="53" t="str">
        <f ca="1">IF(I51="","",IF(ISNUMBER(I51),"","前回点検："&amp;YEAR(EDATE(#REF!,-3))&amp;"年度"))</f>
        <v/>
      </c>
      <c r="F64" s="53"/>
      <c r="G64" s="53"/>
      <c r="H64" s="53"/>
      <c r="I64" s="53"/>
      <c r="J64" s="53"/>
      <c r="K64" s="53"/>
      <c r="L64" s="53"/>
      <c r="M64" s="53"/>
      <c r="N64" s="53"/>
      <c r="O64" s="53"/>
      <c r="P64" s="53"/>
      <c r="Q64" s="53"/>
      <c r="R64" s="53"/>
      <c r="S64" s="54"/>
      <c r="T64" s="131"/>
      <c r="U64" s="132"/>
      <c r="V64" s="132"/>
      <c r="W64" s="133"/>
      <c r="X64" s="157">
        <f ca="1">IFERROR(IF(INDIRECT(ADDRESS(ROW()-14,COLUMN()))=1,4,INDIRECT(ADDRESS(ROW(),COLUMN()-26))+1),1)</f>
        <v>4</v>
      </c>
      <c r="Y64" s="136"/>
      <c r="Z64" s="136"/>
      <c r="AA64" s="136"/>
      <c r="AB64" s="136"/>
      <c r="AC64" s="137"/>
      <c r="AD64" s="52"/>
      <c r="AE64" s="53" t="str">
        <f ca="1">IF(AI51="","",IF(ISNUMBER(AI51),"","前回点検："&amp;YEAR(EDATE(#REF!,-3))&amp;"年度"))</f>
        <v/>
      </c>
      <c r="AF64" s="53"/>
      <c r="AG64" s="53"/>
      <c r="AH64" s="53"/>
      <c r="AI64" s="53"/>
      <c r="AJ64" s="53"/>
      <c r="AK64" s="53"/>
      <c r="AL64" s="53"/>
      <c r="AM64" s="53"/>
      <c r="AN64" s="53"/>
      <c r="AO64" s="53"/>
      <c r="AP64" s="53"/>
      <c r="AQ64" s="53"/>
      <c r="AR64" s="53"/>
      <c r="AS64" s="54"/>
      <c r="AT64" s="131"/>
      <c r="AU64" s="132"/>
      <c r="AV64" s="132"/>
      <c r="AW64" s="133"/>
      <c r="AX64" s="157">
        <f ca="1">IFERROR(IF(INDIRECT(ADDRESS(ROW()-14,COLUMN()))=1,4,INDIRECT(ADDRESS(ROW(),COLUMN()-26))+1),1)</f>
        <v>5</v>
      </c>
      <c r="AY64" s="136"/>
      <c r="AZ64" s="136"/>
      <c r="BA64" s="136"/>
      <c r="BB64" s="136"/>
      <c r="BC64" s="137"/>
      <c r="BD64" s="52"/>
      <c r="BE64" s="53" t="str">
        <f ca="1">IF(BI51="","",IF(ISNUMBER(BI51),"","前回点検："&amp;YEAR(EDATE(#REF!,-3))&amp;"年度"))</f>
        <v/>
      </c>
      <c r="BF64" s="53"/>
      <c r="BG64" s="53"/>
      <c r="BH64" s="53"/>
      <c r="BI64" s="53"/>
      <c r="BJ64" s="53"/>
      <c r="BK64" s="53"/>
      <c r="BL64" s="53"/>
      <c r="BM64" s="53"/>
      <c r="BN64" s="53"/>
      <c r="BO64" s="53"/>
      <c r="BP64" s="53"/>
      <c r="BQ64" s="53"/>
      <c r="BR64" s="53"/>
      <c r="BS64" s="54"/>
      <c r="BT64" s="131"/>
      <c r="BU64" s="132"/>
      <c r="BV64" s="132"/>
      <c r="BW64" s="133"/>
      <c r="BX64" s="157">
        <f ca="1">IFERROR(IF(INDIRECT(ADDRESS(ROW()-14,COLUMN()))=1,4,INDIRECT(ADDRESS(ROW(),COLUMN()-26))+1),1)</f>
        <v>6</v>
      </c>
      <c r="BY64" s="136"/>
      <c r="BZ64" s="136"/>
      <c r="CA64" s="136"/>
      <c r="CB64" s="136"/>
      <c r="CC64" s="137"/>
    </row>
    <row r="65" spans="1:82" ht="23.25" customHeight="1" x14ac:dyDescent="0.2">
      <c r="A65" s="1" t="s">
        <v>25</v>
      </c>
      <c r="CD65" s="99"/>
    </row>
  </sheetData>
  <mergeCells count="561">
    <mergeCell ref="CP3:CR3"/>
    <mergeCell ref="AR25:AW25"/>
    <mergeCell ref="X58:AC58"/>
    <mergeCell ref="G7:BW7"/>
    <mergeCell ref="AX61:AY61"/>
    <mergeCell ref="BR2:BW3"/>
    <mergeCell ref="X50:AC50"/>
    <mergeCell ref="T30:W30"/>
    <mergeCell ref="R53:W53"/>
    <mergeCell ref="T57:W57"/>
    <mergeCell ref="X47:Y47"/>
    <mergeCell ref="Z47:AA47"/>
    <mergeCell ref="AN53:AQ53"/>
    <mergeCell ref="BY54:BY56"/>
    <mergeCell ref="CA54:CA56"/>
    <mergeCell ref="N37:Q37"/>
    <mergeCell ref="AI25:AM25"/>
    <mergeCell ref="BD53:BH53"/>
    <mergeCell ref="Z48:AA48"/>
    <mergeCell ref="BJ21:BM21"/>
    <mergeCell ref="AJ32:AM33"/>
    <mergeCell ref="BI51:BM51"/>
    <mergeCell ref="D51:H51"/>
    <mergeCell ref="BX23:CC23"/>
    <mergeCell ref="BO2:BQ3"/>
    <mergeCell ref="T15:W15"/>
    <mergeCell ref="X63:Y63"/>
    <mergeCell ref="AT5:BK6"/>
    <mergeCell ref="AX33:AY33"/>
    <mergeCell ref="T40:W42"/>
    <mergeCell ref="CB34:CC34"/>
    <mergeCell ref="CB49:CC49"/>
    <mergeCell ref="AT54:AW56"/>
    <mergeCell ref="BT59:BW64"/>
    <mergeCell ref="Z45:AA45"/>
    <mergeCell ref="BX24:BX29"/>
    <mergeCell ref="AA26:AA28"/>
    <mergeCell ref="AB20:AC20"/>
    <mergeCell ref="AX59:AY59"/>
    <mergeCell ref="AJ20:AM20"/>
    <mergeCell ref="AH2:AL3"/>
    <mergeCell ref="T45:W50"/>
    <mergeCell ref="BZ62:CA62"/>
    <mergeCell ref="CB62:CC62"/>
    <mergeCell ref="BT12:BW14"/>
    <mergeCell ref="AB33:AC33"/>
    <mergeCell ref="AJ46:AM47"/>
    <mergeCell ref="BZ61:CA61"/>
    <mergeCell ref="CB61:CC61"/>
    <mergeCell ref="AN39:AQ39"/>
    <mergeCell ref="X32:Y32"/>
    <mergeCell ref="BR5:BW6"/>
    <mergeCell ref="Z32:AA32"/>
    <mergeCell ref="AD23:AH23"/>
    <mergeCell ref="AB32:AC32"/>
    <mergeCell ref="BL5:BQ6"/>
    <mergeCell ref="BD52:BH52"/>
    <mergeCell ref="BT44:BW44"/>
    <mergeCell ref="BD39:BH39"/>
    <mergeCell ref="AX37:BC37"/>
    <mergeCell ref="BX10:BX15"/>
    <mergeCell ref="BT40:BW42"/>
    <mergeCell ref="AC38:AC43"/>
    <mergeCell ref="Z21:AA21"/>
    <mergeCell ref="AJ18:AM19"/>
    <mergeCell ref="BR38:BW38"/>
    <mergeCell ref="AB21:AC21"/>
    <mergeCell ref="BR9:BW9"/>
    <mergeCell ref="BR11:BW11"/>
    <mergeCell ref="CA12:CA14"/>
    <mergeCell ref="AN9:AQ9"/>
    <mergeCell ref="BN9:BQ9"/>
    <mergeCell ref="BJ63:BM63"/>
    <mergeCell ref="N51:Q51"/>
    <mergeCell ref="BB60:BC60"/>
    <mergeCell ref="J34:M34"/>
    <mergeCell ref="BT16:BW16"/>
    <mergeCell ref="I23:M23"/>
    <mergeCell ref="V5:AF6"/>
    <mergeCell ref="BT54:BW56"/>
    <mergeCell ref="J49:M49"/>
    <mergeCell ref="BB54:BB56"/>
    <mergeCell ref="AX20:AY20"/>
    <mergeCell ref="X31:Y31"/>
    <mergeCell ref="BR51:BW51"/>
    <mergeCell ref="Z31:AA31"/>
    <mergeCell ref="BJ60:BM61"/>
    <mergeCell ref="AN52:AQ52"/>
    <mergeCell ref="J63:M63"/>
    <mergeCell ref="R52:W52"/>
    <mergeCell ref="BD25:BH25"/>
    <mergeCell ref="X36:AC36"/>
    <mergeCell ref="R39:W39"/>
    <mergeCell ref="AX16:BC16"/>
    <mergeCell ref="BT45:BW50"/>
    <mergeCell ref="X34:Y34"/>
    <mergeCell ref="B2:U3"/>
    <mergeCell ref="AT17:AW22"/>
    <mergeCell ref="BC10:BC15"/>
    <mergeCell ref="AB18:AC18"/>
    <mergeCell ref="AZ54:AZ56"/>
    <mergeCell ref="AJ62:AM62"/>
    <mergeCell ref="BZ47:CA47"/>
    <mergeCell ref="BT29:BW29"/>
    <mergeCell ref="BB47:BC47"/>
    <mergeCell ref="Z49:AA49"/>
    <mergeCell ref="T43:W43"/>
    <mergeCell ref="BX48:BY48"/>
    <mergeCell ref="AT30:AW30"/>
    <mergeCell ref="AI9:AM9"/>
    <mergeCell ref="BZ48:CA48"/>
    <mergeCell ref="BI52:BM52"/>
    <mergeCell ref="E13:E16"/>
    <mergeCell ref="B9:C36"/>
    <mergeCell ref="AY40:AY42"/>
    <mergeCell ref="AD10:AH10"/>
    <mergeCell ref="AI11:AM11"/>
    <mergeCell ref="AY12:AY14"/>
    <mergeCell ref="BZ33:CA33"/>
    <mergeCell ref="BA12:BA14"/>
    <mergeCell ref="D9:H9"/>
    <mergeCell ref="CA40:CA42"/>
    <mergeCell ref="AG5:AP6"/>
    <mergeCell ref="AB40:AB42"/>
    <mergeCell ref="BX58:CC58"/>
    <mergeCell ref="I10:M10"/>
    <mergeCell ref="D38:H38"/>
    <mergeCell ref="AR9:AW9"/>
    <mergeCell ref="BB32:BC32"/>
    <mergeCell ref="CB33:CC33"/>
    <mergeCell ref="E41:E44"/>
    <mergeCell ref="CB12:CB14"/>
    <mergeCell ref="BZ46:CA46"/>
    <mergeCell ref="CB46:CC46"/>
    <mergeCell ref="T31:W36"/>
    <mergeCell ref="D24:H24"/>
    <mergeCell ref="BX47:BY47"/>
    <mergeCell ref="AT43:AW43"/>
    <mergeCell ref="AT15:AW15"/>
    <mergeCell ref="AC52:AC57"/>
    <mergeCell ref="R24:W24"/>
    <mergeCell ref="BT57:BW57"/>
    <mergeCell ref="AX38:AX43"/>
    <mergeCell ref="BR37:BW37"/>
    <mergeCell ref="Z33:AA33"/>
    <mergeCell ref="BX50:CC50"/>
    <mergeCell ref="BT17:BW22"/>
    <mergeCell ref="BX45:BY45"/>
    <mergeCell ref="E27:E30"/>
    <mergeCell ref="J46:M47"/>
    <mergeCell ref="AI24:AM24"/>
    <mergeCell ref="J35:M35"/>
    <mergeCell ref="I38:M38"/>
    <mergeCell ref="AX62:AY62"/>
    <mergeCell ref="BZ45:CA45"/>
    <mergeCell ref="CB54:CB56"/>
    <mergeCell ref="AZ62:BA62"/>
    <mergeCell ref="BX32:BY32"/>
    <mergeCell ref="BZ32:CA32"/>
    <mergeCell ref="AX18:AY18"/>
    <mergeCell ref="X35:Y35"/>
    <mergeCell ref="Z35:AA35"/>
    <mergeCell ref="Y54:Y56"/>
    <mergeCell ref="BX60:BY60"/>
    <mergeCell ref="BZ59:CA59"/>
    <mergeCell ref="CB59:CC59"/>
    <mergeCell ref="AY54:AY56"/>
    <mergeCell ref="BA54:BA56"/>
    <mergeCell ref="BI23:BM23"/>
    <mergeCell ref="BD38:BH38"/>
    <mergeCell ref="BR53:BW53"/>
    <mergeCell ref="BZ18:CA18"/>
    <mergeCell ref="BB35:BC35"/>
    <mergeCell ref="CB18:CC18"/>
    <mergeCell ref="AR51:AW51"/>
    <mergeCell ref="AJ49:AM49"/>
    <mergeCell ref="BD51:BH51"/>
    <mergeCell ref="B5:F5"/>
    <mergeCell ref="CP5:CR5"/>
    <mergeCell ref="AD52:AH52"/>
    <mergeCell ref="AD39:AH39"/>
    <mergeCell ref="AZ12:AZ14"/>
    <mergeCell ref="BX52:BX57"/>
    <mergeCell ref="AX46:AY46"/>
    <mergeCell ref="BR52:BW52"/>
    <mergeCell ref="BX36:CC36"/>
    <mergeCell ref="AN38:AQ38"/>
    <mergeCell ref="BR39:BW39"/>
    <mergeCell ref="BD9:BH9"/>
    <mergeCell ref="BX31:BY31"/>
    <mergeCell ref="AX48:AY48"/>
    <mergeCell ref="CB40:CB42"/>
    <mergeCell ref="BN23:BQ23"/>
    <mergeCell ref="BI10:BM10"/>
    <mergeCell ref="T29:W29"/>
    <mergeCell ref="N53:Q53"/>
    <mergeCell ref="BI37:BM37"/>
    <mergeCell ref="BI24:BM24"/>
    <mergeCell ref="D37:H37"/>
    <mergeCell ref="X33:Y33"/>
    <mergeCell ref="X22:AC22"/>
    <mergeCell ref="CF7:CG7"/>
    <mergeCell ref="X19:Y19"/>
    <mergeCell ref="BX30:CC30"/>
    <mergeCell ref="AT16:AW16"/>
    <mergeCell ref="BZ40:BZ42"/>
    <mergeCell ref="BX49:BY49"/>
    <mergeCell ref="BZ49:CA49"/>
    <mergeCell ref="BR24:BW24"/>
    <mergeCell ref="J18:M19"/>
    <mergeCell ref="AR38:AW38"/>
    <mergeCell ref="AZ35:BA35"/>
    <mergeCell ref="AI37:AM37"/>
    <mergeCell ref="X10:X15"/>
    <mergeCell ref="AN25:AQ25"/>
    <mergeCell ref="R10:W10"/>
    <mergeCell ref="BY26:BY28"/>
    <mergeCell ref="N39:Q39"/>
    <mergeCell ref="Z26:Z28"/>
    <mergeCell ref="AB26:AB28"/>
    <mergeCell ref="BB34:BC34"/>
    <mergeCell ref="CB17:CC17"/>
    <mergeCell ref="R23:W23"/>
    <mergeCell ref="I39:M39"/>
    <mergeCell ref="BB49:BC49"/>
    <mergeCell ref="E55:E58"/>
    <mergeCell ref="BB19:BC19"/>
    <mergeCell ref="BT58:BW58"/>
    <mergeCell ref="X64:AC64"/>
    <mergeCell ref="BI39:BM39"/>
    <mergeCell ref="D52:H52"/>
    <mergeCell ref="AZ20:BA20"/>
    <mergeCell ref="BB20:BC20"/>
    <mergeCell ref="AB31:AC31"/>
    <mergeCell ref="BI53:BM53"/>
    <mergeCell ref="D53:H53"/>
    <mergeCell ref="AX50:BC50"/>
    <mergeCell ref="AX47:AY47"/>
    <mergeCell ref="AZ47:BA47"/>
    <mergeCell ref="BN53:BQ53"/>
    <mergeCell ref="BI25:BM25"/>
    <mergeCell ref="BN38:BQ38"/>
    <mergeCell ref="AB49:AC49"/>
    <mergeCell ref="AB63:AC63"/>
    <mergeCell ref="N24:Q24"/>
    <mergeCell ref="AZ33:BA33"/>
    <mergeCell ref="J62:M62"/>
    <mergeCell ref="BB33:BC33"/>
    <mergeCell ref="AT26:AW28"/>
    <mergeCell ref="AS2:AW2"/>
    <mergeCell ref="BX37:CC37"/>
    <mergeCell ref="CB48:CC48"/>
    <mergeCell ref="N23:Q23"/>
    <mergeCell ref="AX44:BC44"/>
    <mergeCell ref="T12:W14"/>
    <mergeCell ref="X23:AC23"/>
    <mergeCell ref="BX33:BY33"/>
    <mergeCell ref="CC38:CC43"/>
    <mergeCell ref="BZ31:CA31"/>
    <mergeCell ref="CB31:CC31"/>
    <mergeCell ref="BB48:BC48"/>
    <mergeCell ref="AA12:AA14"/>
    <mergeCell ref="BT15:BW15"/>
    <mergeCell ref="AZ21:BA21"/>
    <mergeCell ref="BJ18:BM19"/>
    <mergeCell ref="AE13:AE16"/>
    <mergeCell ref="AT12:AW14"/>
    <mergeCell ref="N9:Q9"/>
    <mergeCell ref="AR10:AW10"/>
    <mergeCell ref="AZ45:BA45"/>
    <mergeCell ref="AN37:AQ37"/>
    <mergeCell ref="BN11:BQ11"/>
    <mergeCell ref="AX21:AY21"/>
    <mergeCell ref="B7:F7"/>
    <mergeCell ref="AX19:AY19"/>
    <mergeCell ref="AT40:AW42"/>
    <mergeCell ref="BZ26:BZ28"/>
    <mergeCell ref="AZ19:BA19"/>
    <mergeCell ref="X9:AC9"/>
    <mergeCell ref="AC10:AC15"/>
    <mergeCell ref="BJ3:BN3"/>
    <mergeCell ref="BX21:BY21"/>
    <mergeCell ref="BZ21:CA21"/>
    <mergeCell ref="I9:M9"/>
    <mergeCell ref="I11:M11"/>
    <mergeCell ref="N10:Q10"/>
    <mergeCell ref="AI23:AM23"/>
    <mergeCell ref="BD2:BG3"/>
    <mergeCell ref="D23:H23"/>
    <mergeCell ref="D25:H25"/>
    <mergeCell ref="D10:H10"/>
    <mergeCell ref="Y12:Y14"/>
    <mergeCell ref="G6:U6"/>
    <mergeCell ref="I24:M24"/>
    <mergeCell ref="AB19:AC19"/>
    <mergeCell ref="AR23:AW23"/>
    <mergeCell ref="BZ34:CA34"/>
    <mergeCell ref="J60:M61"/>
    <mergeCell ref="X61:Y61"/>
    <mergeCell ref="BX20:BY20"/>
    <mergeCell ref="Z61:AA61"/>
    <mergeCell ref="AX31:AY31"/>
    <mergeCell ref="BH3:BI3"/>
    <mergeCell ref="BN52:BQ52"/>
    <mergeCell ref="BN39:BQ39"/>
    <mergeCell ref="BJ2:BN2"/>
    <mergeCell ref="X51:AC51"/>
    <mergeCell ref="AX45:AY45"/>
    <mergeCell ref="X17:Y17"/>
    <mergeCell ref="BX35:BY35"/>
    <mergeCell ref="BC52:BC57"/>
    <mergeCell ref="X60:Y60"/>
    <mergeCell ref="Z60:AA60"/>
    <mergeCell ref="N52:Q52"/>
    <mergeCell ref="I51:M51"/>
    <mergeCell ref="T58:W58"/>
    <mergeCell ref="AX22:BC22"/>
    <mergeCell ref="BC38:BC43"/>
    <mergeCell ref="I37:M37"/>
    <mergeCell ref="N25:Q25"/>
    <mergeCell ref="AX23:BC23"/>
    <mergeCell ref="BX64:CC64"/>
    <mergeCell ref="BB21:BC21"/>
    <mergeCell ref="Z12:Z14"/>
    <mergeCell ref="J20:M20"/>
    <mergeCell ref="X59:Y59"/>
    <mergeCell ref="AB12:AB14"/>
    <mergeCell ref="Z59:AA59"/>
    <mergeCell ref="X46:Y46"/>
    <mergeCell ref="Z46:AA46"/>
    <mergeCell ref="AD37:AH37"/>
    <mergeCell ref="R25:W25"/>
    <mergeCell ref="X48:Y48"/>
    <mergeCell ref="BB40:BB42"/>
    <mergeCell ref="CB45:CC45"/>
    <mergeCell ref="BB62:BC62"/>
    <mergeCell ref="CB32:CC32"/>
    <mergeCell ref="CC10:CC15"/>
    <mergeCell ref="I25:M25"/>
    <mergeCell ref="CB47:CC47"/>
    <mergeCell ref="AX52:AX57"/>
    <mergeCell ref="CA26:CA28"/>
    <mergeCell ref="AJ21:AM21"/>
    <mergeCell ref="J32:M33"/>
    <mergeCell ref="AX30:BC30"/>
    <mergeCell ref="BX62:BY62"/>
    <mergeCell ref="AT44:AW44"/>
    <mergeCell ref="BX51:CC51"/>
    <mergeCell ref="X37:AC37"/>
    <mergeCell ref="R37:W37"/>
    <mergeCell ref="AD24:AH24"/>
    <mergeCell ref="BT43:BW43"/>
    <mergeCell ref="AR24:AW24"/>
    <mergeCell ref="BX38:BX43"/>
    <mergeCell ref="AY26:AY28"/>
    <mergeCell ref="BJ34:BM34"/>
    <mergeCell ref="X45:Y45"/>
    <mergeCell ref="BJ49:BM49"/>
    <mergeCell ref="AI51:AM51"/>
    <mergeCell ref="BT30:BW30"/>
    <mergeCell ref="T54:W56"/>
    <mergeCell ref="AD51:AH51"/>
    <mergeCell ref="CB35:CC35"/>
    <mergeCell ref="AT58:AW58"/>
    <mergeCell ref="AZ48:BA48"/>
    <mergeCell ref="AI52:AM52"/>
    <mergeCell ref="AI39:AM39"/>
    <mergeCell ref="Y40:Y42"/>
    <mergeCell ref="BJ48:BM48"/>
    <mergeCell ref="N11:Q11"/>
    <mergeCell ref="BI38:BM38"/>
    <mergeCell ref="AB54:AB56"/>
    <mergeCell ref="X20:Y20"/>
    <mergeCell ref="BT26:BW28"/>
    <mergeCell ref="BB12:BB14"/>
    <mergeCell ref="AD11:AH11"/>
    <mergeCell ref="AZ59:BA59"/>
    <mergeCell ref="BB59:BC59"/>
    <mergeCell ref="AZ46:BA46"/>
    <mergeCell ref="BB46:BC46"/>
    <mergeCell ref="BC24:BC29"/>
    <mergeCell ref="R11:W11"/>
    <mergeCell ref="R38:W38"/>
    <mergeCell ref="AZ26:AZ28"/>
    <mergeCell ref="Z19:AA19"/>
    <mergeCell ref="BB26:BB28"/>
    <mergeCell ref="AR11:AW11"/>
    <mergeCell ref="BN37:BQ37"/>
    <mergeCell ref="AC24:AC29"/>
    <mergeCell ref="BE41:BE44"/>
    <mergeCell ref="BB31:BC31"/>
    <mergeCell ref="BD11:BH11"/>
    <mergeCell ref="AZ40:AZ42"/>
    <mergeCell ref="B37:C64"/>
    <mergeCell ref="AD25:AH25"/>
    <mergeCell ref="CB21:CC21"/>
    <mergeCell ref="BZ12:BZ14"/>
    <mergeCell ref="BJ20:BM20"/>
    <mergeCell ref="BX59:BY59"/>
    <mergeCell ref="BX46:BY46"/>
    <mergeCell ref="BA40:BA42"/>
    <mergeCell ref="X49:Y49"/>
    <mergeCell ref="BR25:BW25"/>
    <mergeCell ref="BJ35:BM35"/>
    <mergeCell ref="AX58:BC58"/>
    <mergeCell ref="BX61:BY61"/>
    <mergeCell ref="X44:AC44"/>
    <mergeCell ref="AX60:AY60"/>
    <mergeCell ref="AZ60:BA60"/>
    <mergeCell ref="Z34:AA34"/>
    <mergeCell ref="BB17:BC17"/>
    <mergeCell ref="AB34:AC34"/>
    <mergeCell ref="I53:M53"/>
    <mergeCell ref="Z18:AA18"/>
    <mergeCell ref="AZ63:BA63"/>
    <mergeCell ref="BX22:CC22"/>
    <mergeCell ref="AN24:AQ24"/>
    <mergeCell ref="R9:W9"/>
    <mergeCell ref="T17:W22"/>
    <mergeCell ref="Z54:Z56"/>
    <mergeCell ref="BE27:BE30"/>
    <mergeCell ref="AB17:AC17"/>
    <mergeCell ref="AS3:AW3"/>
    <mergeCell ref="X38:X43"/>
    <mergeCell ref="CC52:CC57"/>
    <mergeCell ref="AR37:AW37"/>
    <mergeCell ref="X16:AC16"/>
    <mergeCell ref="AT45:AW50"/>
    <mergeCell ref="BN25:BQ25"/>
    <mergeCell ref="AX10:AX15"/>
    <mergeCell ref="AT29:AW29"/>
    <mergeCell ref="BN10:BQ10"/>
    <mergeCell ref="V2:AG3"/>
    <mergeCell ref="BX9:CC9"/>
    <mergeCell ref="AI10:AM10"/>
    <mergeCell ref="AQ3:AR3"/>
    <mergeCell ref="AQ5:AS6"/>
    <mergeCell ref="AZ18:BA18"/>
    <mergeCell ref="BN24:BQ24"/>
    <mergeCell ref="AZ17:BA17"/>
    <mergeCell ref="AN2:AP3"/>
    <mergeCell ref="BB63:BC63"/>
    <mergeCell ref="AX17:AY17"/>
    <mergeCell ref="Z17:AA17"/>
    <mergeCell ref="CB26:CB28"/>
    <mergeCell ref="BD37:BH37"/>
    <mergeCell ref="BD24:BH24"/>
    <mergeCell ref="AT57:AW57"/>
    <mergeCell ref="BB61:BC61"/>
    <mergeCell ref="Z63:AA63"/>
    <mergeCell ref="BZ63:CA63"/>
    <mergeCell ref="CB63:CC63"/>
    <mergeCell ref="AN51:AQ51"/>
    <mergeCell ref="AE55:AE58"/>
    <mergeCell ref="BD23:BH23"/>
    <mergeCell ref="BN51:BQ51"/>
    <mergeCell ref="AI38:AM38"/>
    <mergeCell ref="AJ35:AM35"/>
    <mergeCell ref="AJ63:AM63"/>
    <mergeCell ref="AI53:AM53"/>
    <mergeCell ref="BJ46:BM47"/>
    <mergeCell ref="AB60:AC60"/>
    <mergeCell ref="BX34:BY34"/>
    <mergeCell ref="AJ60:AM61"/>
    <mergeCell ref="AZ61:BA61"/>
    <mergeCell ref="X62:Y62"/>
    <mergeCell ref="Z62:AA62"/>
    <mergeCell ref="AX63:AY63"/>
    <mergeCell ref="I52:M52"/>
    <mergeCell ref="CB60:CC60"/>
    <mergeCell ref="Y26:Y28"/>
    <mergeCell ref="AD53:AH53"/>
    <mergeCell ref="AJ34:AM34"/>
    <mergeCell ref="AX9:BC9"/>
    <mergeCell ref="AA54:AA56"/>
    <mergeCell ref="AB62:AC62"/>
    <mergeCell ref="BB45:BC45"/>
    <mergeCell ref="AN11:AQ11"/>
    <mergeCell ref="X21:Y21"/>
    <mergeCell ref="X52:X57"/>
    <mergeCell ref="BA26:BA28"/>
    <mergeCell ref="AE41:AE44"/>
    <mergeCell ref="X30:AC30"/>
    <mergeCell ref="CC24:CC29"/>
    <mergeCell ref="Z40:Z42"/>
    <mergeCell ref="AR53:AW53"/>
    <mergeCell ref="AX32:AY32"/>
    <mergeCell ref="AZ32:BA32"/>
    <mergeCell ref="X18:Y18"/>
    <mergeCell ref="BR10:BW10"/>
    <mergeCell ref="AT59:AW64"/>
    <mergeCell ref="AJ48:AM48"/>
    <mergeCell ref="BI11:BM11"/>
    <mergeCell ref="BB18:BC18"/>
    <mergeCell ref="AB35:AC35"/>
    <mergeCell ref="BZ54:BZ56"/>
    <mergeCell ref="R51:W51"/>
    <mergeCell ref="BJ62:BM62"/>
    <mergeCell ref="BX63:BY63"/>
    <mergeCell ref="AZ49:BA49"/>
    <mergeCell ref="BE55:BE58"/>
    <mergeCell ref="AB45:AC45"/>
    <mergeCell ref="AX49:AY49"/>
    <mergeCell ref="BX19:BY19"/>
    <mergeCell ref="BX44:CC44"/>
    <mergeCell ref="AD38:AH38"/>
    <mergeCell ref="CB20:CC20"/>
    <mergeCell ref="AX24:AX29"/>
    <mergeCell ref="CB19:CC19"/>
    <mergeCell ref="Z20:AA20"/>
    <mergeCell ref="BE13:BE16"/>
    <mergeCell ref="BR23:BW23"/>
    <mergeCell ref="BT31:BW36"/>
    <mergeCell ref="G5:U5"/>
    <mergeCell ref="BZ19:CA19"/>
    <mergeCell ref="T59:W64"/>
    <mergeCell ref="X24:X29"/>
    <mergeCell ref="BJ32:BM33"/>
    <mergeCell ref="AX64:BC64"/>
    <mergeCell ref="BY40:BY42"/>
    <mergeCell ref="BD10:BH10"/>
    <mergeCell ref="AT31:AW36"/>
    <mergeCell ref="BY12:BY14"/>
    <mergeCell ref="BZ20:CA20"/>
    <mergeCell ref="AA40:AA42"/>
    <mergeCell ref="BZ60:CA60"/>
    <mergeCell ref="BZ35:CA35"/>
    <mergeCell ref="J21:M21"/>
    <mergeCell ref="J48:M48"/>
    <mergeCell ref="AN10:AQ10"/>
    <mergeCell ref="AB47:AC47"/>
    <mergeCell ref="T26:W28"/>
    <mergeCell ref="BX17:BY17"/>
    <mergeCell ref="T16:W16"/>
    <mergeCell ref="AX34:AY34"/>
    <mergeCell ref="AZ34:BA34"/>
    <mergeCell ref="BZ17:CA17"/>
    <mergeCell ref="BH2:BI2"/>
    <mergeCell ref="D11:H11"/>
    <mergeCell ref="AB59:AC59"/>
    <mergeCell ref="AB46:AC46"/>
    <mergeCell ref="BX16:CC16"/>
    <mergeCell ref="AB61:AC61"/>
    <mergeCell ref="AQ2:AR2"/>
    <mergeCell ref="AX2:BC3"/>
    <mergeCell ref="AZ31:BA31"/>
    <mergeCell ref="AB48:AC48"/>
    <mergeCell ref="T44:W44"/>
    <mergeCell ref="AX51:BC51"/>
    <mergeCell ref="D39:H39"/>
    <mergeCell ref="B6:F6"/>
    <mergeCell ref="AE27:AE30"/>
    <mergeCell ref="AR52:AW52"/>
    <mergeCell ref="N38:Q38"/>
    <mergeCell ref="AX36:BC36"/>
    <mergeCell ref="AR39:AW39"/>
    <mergeCell ref="AD9:AH9"/>
    <mergeCell ref="BI9:BM9"/>
    <mergeCell ref="AN23:AQ23"/>
    <mergeCell ref="AX35:AY35"/>
    <mergeCell ref="BX18:BY18"/>
  </mergeCells>
  <phoneticPr fontId="17"/>
  <conditionalFormatting sqref="E13:E16">
    <cfRule type="expression" dxfId="83" priority="1679">
      <formula>I9=""</formula>
    </cfRule>
  </conditionalFormatting>
  <conditionalFormatting sqref="AE13:AE16">
    <cfRule type="expression" dxfId="82" priority="1678">
      <formula>AI9=""</formula>
    </cfRule>
  </conditionalFormatting>
  <conditionalFormatting sqref="AE27:AE30">
    <cfRule type="expression" dxfId="81" priority="1677">
      <formula>AI23=""</formula>
    </cfRule>
  </conditionalFormatting>
  <conditionalFormatting sqref="BE27:BE30">
    <cfRule type="expression" dxfId="80" priority="1676">
      <formula>BI23=""</formula>
    </cfRule>
  </conditionalFormatting>
  <conditionalFormatting sqref="E27:E30">
    <cfRule type="expression" dxfId="79" priority="1675">
      <formula>I23=""</formula>
    </cfRule>
  </conditionalFormatting>
  <conditionalFormatting sqref="BE13:BE16">
    <cfRule type="expression" dxfId="78" priority="1674">
      <formula>BI9=""</formula>
    </cfRule>
  </conditionalFormatting>
  <conditionalFormatting sqref="R10:W10">
    <cfRule type="expression" dxfId="77" priority="867">
      <formula>AND(R10&lt;&gt;"",LEN(R10)&lt;&gt;4)</formula>
    </cfRule>
  </conditionalFormatting>
  <conditionalFormatting sqref="AR10:AW10">
    <cfRule type="expression" dxfId="76" priority="865">
      <formula>AND(AR10&lt;&gt;"",LEN(AR10)&lt;&gt;4)</formula>
    </cfRule>
  </conditionalFormatting>
  <conditionalFormatting sqref="BR10:BW10">
    <cfRule type="expression" dxfId="75" priority="864">
      <formula>AND(BR10&lt;&gt;"",LEN(BR10)&lt;&gt;4)</formula>
    </cfRule>
  </conditionalFormatting>
  <conditionalFormatting sqref="BR24:BW24">
    <cfRule type="expression" dxfId="74" priority="863">
      <formula>AND(BR24&lt;&gt;"",LEN(BR24)&lt;&gt;4)</formula>
    </cfRule>
  </conditionalFormatting>
  <conditionalFormatting sqref="AR24:AW24">
    <cfRule type="expression" dxfId="73" priority="862">
      <formula>AND(AR24&lt;&gt;"",LEN(AR24)&lt;&gt;4)</formula>
    </cfRule>
  </conditionalFormatting>
  <conditionalFormatting sqref="R24:W24">
    <cfRule type="expression" dxfId="72" priority="861">
      <formula>AND(R24&lt;&gt;"",LEN(R24)&lt;&gt;4)</formula>
    </cfRule>
  </conditionalFormatting>
  <conditionalFormatting sqref="T17">
    <cfRule type="containsText" dxfId="71" priority="458" operator="containsText" text="●">
      <formula>NOT(ISERROR(SEARCH("●",T17)))</formula>
    </cfRule>
    <cfRule type="containsText" dxfId="70" priority="459" operator="containsText" text="入力ミス">
      <formula>NOT(ISERROR(SEARCH("入力ミス",T17)))</formula>
    </cfRule>
  </conditionalFormatting>
  <conditionalFormatting sqref="T17:W22">
    <cfRule type="containsText" dxfId="69" priority="456" operator="containsText" text="損傷程度を確認してください">
      <formula>NOT(ISERROR(SEARCH("損傷程度を確認してください",T17)))</formula>
    </cfRule>
    <cfRule type="containsText" dxfId="68" priority="457" operator="containsText" text="分類入力">
      <formula>NOT(ISERROR(SEARCH("分類入力",T17)))</formula>
    </cfRule>
  </conditionalFormatting>
  <conditionalFormatting sqref="AT17">
    <cfRule type="containsText" dxfId="67" priority="67" operator="containsText" text="●">
      <formula>NOT(ISERROR(SEARCH("●",AT17)))</formula>
    </cfRule>
    <cfRule type="containsText" dxfId="66" priority="68" operator="containsText" text="入力ミス">
      <formula>NOT(ISERROR(SEARCH("入力ミス",AT17)))</formula>
    </cfRule>
  </conditionalFormatting>
  <conditionalFormatting sqref="AT17:AW22">
    <cfRule type="containsText" dxfId="65" priority="65" operator="containsText" text="損傷程度を確認してください">
      <formula>NOT(ISERROR(SEARCH("損傷程度を確認してください",AT17)))</formula>
    </cfRule>
    <cfRule type="containsText" dxfId="64" priority="66" operator="containsText" text="分類入力">
      <formula>NOT(ISERROR(SEARCH("分類入力",AT17)))</formula>
    </cfRule>
  </conditionalFormatting>
  <conditionalFormatting sqref="BT17">
    <cfRule type="containsText" dxfId="63" priority="63" operator="containsText" text="●">
      <formula>NOT(ISERROR(SEARCH("●",BT17)))</formula>
    </cfRule>
    <cfRule type="containsText" dxfId="62" priority="64" operator="containsText" text="入力ミス">
      <formula>NOT(ISERROR(SEARCH("入力ミス",BT17)))</formula>
    </cfRule>
  </conditionalFormatting>
  <conditionalFormatting sqref="BT17:BW22">
    <cfRule type="containsText" dxfId="61" priority="61" operator="containsText" text="損傷程度を確認してください">
      <formula>NOT(ISERROR(SEARCH("損傷程度を確認してください",BT17)))</formula>
    </cfRule>
    <cfRule type="containsText" dxfId="60" priority="62" operator="containsText" text="分類入力">
      <formula>NOT(ISERROR(SEARCH("分類入力",BT17)))</formula>
    </cfRule>
  </conditionalFormatting>
  <conditionalFormatting sqref="T31">
    <cfRule type="containsText" dxfId="59" priority="59" operator="containsText" text="●">
      <formula>NOT(ISERROR(SEARCH("●",T31)))</formula>
    </cfRule>
    <cfRule type="containsText" dxfId="58" priority="60" operator="containsText" text="入力ミス">
      <formula>NOT(ISERROR(SEARCH("入力ミス",T31)))</formula>
    </cfRule>
  </conditionalFormatting>
  <conditionalFormatting sqref="T31:W36">
    <cfRule type="containsText" dxfId="57" priority="57" operator="containsText" text="損傷程度を確認してください">
      <formula>NOT(ISERROR(SEARCH("損傷程度を確認してください",T31)))</formula>
    </cfRule>
    <cfRule type="containsText" dxfId="56" priority="58" operator="containsText" text="分類入力">
      <formula>NOT(ISERROR(SEARCH("分類入力",T31)))</formula>
    </cfRule>
  </conditionalFormatting>
  <conditionalFormatting sqref="AT31">
    <cfRule type="containsText" dxfId="55" priority="55" operator="containsText" text="●">
      <formula>NOT(ISERROR(SEARCH("●",AT31)))</formula>
    </cfRule>
    <cfRule type="containsText" dxfId="54" priority="56" operator="containsText" text="入力ミス">
      <formula>NOT(ISERROR(SEARCH("入力ミス",AT31)))</formula>
    </cfRule>
  </conditionalFormatting>
  <conditionalFormatting sqref="AT31:AW36">
    <cfRule type="containsText" dxfId="53" priority="53" operator="containsText" text="損傷程度を確認してください">
      <formula>NOT(ISERROR(SEARCH("損傷程度を確認してください",AT31)))</formula>
    </cfRule>
    <cfRule type="containsText" dxfId="52" priority="54" operator="containsText" text="分類入力">
      <formula>NOT(ISERROR(SEARCH("分類入力",AT31)))</formula>
    </cfRule>
  </conditionalFormatting>
  <conditionalFormatting sqref="BT31">
    <cfRule type="containsText" dxfId="51" priority="51" operator="containsText" text="●">
      <formula>NOT(ISERROR(SEARCH("●",BT31)))</formula>
    </cfRule>
    <cfRule type="containsText" dxfId="50" priority="52" operator="containsText" text="入力ミス">
      <formula>NOT(ISERROR(SEARCH("入力ミス",BT31)))</formula>
    </cfRule>
  </conditionalFormatting>
  <conditionalFormatting sqref="BT31:BW36">
    <cfRule type="containsText" dxfId="49" priority="49" operator="containsText" text="損傷程度を確認してください">
      <formula>NOT(ISERROR(SEARCH("損傷程度を確認してください",BT31)))</formula>
    </cfRule>
    <cfRule type="containsText" dxfId="48" priority="50" operator="containsText" text="分類入力">
      <formula>NOT(ISERROR(SEARCH("分類入力",BT31)))</formula>
    </cfRule>
  </conditionalFormatting>
  <conditionalFormatting sqref="E41:E44">
    <cfRule type="expression" dxfId="47" priority="48">
      <formula>I37=""</formula>
    </cfRule>
  </conditionalFormatting>
  <conditionalFormatting sqref="AE41:AE44">
    <cfRule type="expression" dxfId="46" priority="47">
      <formula>AI37=""</formula>
    </cfRule>
  </conditionalFormatting>
  <conditionalFormatting sqref="AE55:AE58">
    <cfRule type="expression" dxfId="45" priority="46">
      <formula>AI51=""</formula>
    </cfRule>
  </conditionalFormatting>
  <conditionalFormatting sqref="BE55:BE58">
    <cfRule type="expression" dxfId="44" priority="45">
      <formula>BI51=""</formula>
    </cfRule>
  </conditionalFormatting>
  <conditionalFormatting sqref="E55:E58">
    <cfRule type="expression" dxfId="43" priority="44">
      <formula>I51=""</formula>
    </cfRule>
  </conditionalFormatting>
  <conditionalFormatting sqref="BE41:BE44">
    <cfRule type="expression" dxfId="42" priority="43">
      <formula>BI37=""</formula>
    </cfRule>
  </conditionalFormatting>
  <conditionalFormatting sqref="R38:W38">
    <cfRule type="expression" dxfId="41" priority="42">
      <formula>AND(R38&lt;&gt;"",LEN(R38)&lt;&gt;4)</formula>
    </cfRule>
  </conditionalFormatting>
  <conditionalFormatting sqref="AR38:AW38">
    <cfRule type="expression" dxfId="40" priority="41">
      <formula>AND(AR38&lt;&gt;"",LEN(AR38)&lt;&gt;4)</formula>
    </cfRule>
  </conditionalFormatting>
  <conditionalFormatting sqref="BR38:BW38">
    <cfRule type="expression" dxfId="39" priority="40">
      <formula>AND(BR38&lt;&gt;"",LEN(BR38)&lt;&gt;4)</formula>
    </cfRule>
  </conditionalFormatting>
  <conditionalFormatting sqref="BR52:BW52">
    <cfRule type="expression" dxfId="38" priority="39">
      <formula>AND(BR52&lt;&gt;"",LEN(BR52)&lt;&gt;4)</formula>
    </cfRule>
  </conditionalFormatting>
  <conditionalFormatting sqref="AR52:AW52">
    <cfRule type="expression" dxfId="37" priority="38">
      <formula>AND(AR52&lt;&gt;"",LEN(AR52)&lt;&gt;4)</formula>
    </cfRule>
  </conditionalFormatting>
  <conditionalFormatting sqref="R52:W52">
    <cfRule type="expression" dxfId="36" priority="37">
      <formula>AND(R52&lt;&gt;"",LEN(R52)&lt;&gt;4)</formula>
    </cfRule>
  </conditionalFormatting>
  <conditionalFormatting sqref="T45">
    <cfRule type="containsText" dxfId="35" priority="35" operator="containsText" text="●">
      <formula>NOT(ISERROR(SEARCH("●",T45)))</formula>
    </cfRule>
    <cfRule type="containsText" dxfId="34" priority="36" operator="containsText" text="入力ミス">
      <formula>NOT(ISERROR(SEARCH("入力ミス",T45)))</formula>
    </cfRule>
  </conditionalFormatting>
  <conditionalFormatting sqref="T45:W50">
    <cfRule type="containsText" dxfId="33" priority="33" operator="containsText" text="損傷程度を確認してください">
      <formula>NOT(ISERROR(SEARCH("損傷程度を確認してください",T45)))</formula>
    </cfRule>
    <cfRule type="containsText" dxfId="32" priority="34" operator="containsText" text="分類入力">
      <formula>NOT(ISERROR(SEARCH("分類入力",T45)))</formula>
    </cfRule>
  </conditionalFormatting>
  <conditionalFormatting sqref="AT45">
    <cfRule type="containsText" dxfId="31" priority="31" operator="containsText" text="●">
      <formula>NOT(ISERROR(SEARCH("●",AT45)))</formula>
    </cfRule>
    <cfRule type="containsText" dxfId="30" priority="32" operator="containsText" text="入力ミス">
      <formula>NOT(ISERROR(SEARCH("入力ミス",AT45)))</formula>
    </cfRule>
  </conditionalFormatting>
  <conditionalFormatting sqref="AT45:AW50">
    <cfRule type="containsText" dxfId="29" priority="29" operator="containsText" text="損傷程度を確認してください">
      <formula>NOT(ISERROR(SEARCH("損傷程度を確認してください",AT45)))</formula>
    </cfRule>
    <cfRule type="containsText" dxfId="28" priority="30" operator="containsText" text="分類入力">
      <formula>NOT(ISERROR(SEARCH("分類入力",AT45)))</formula>
    </cfRule>
  </conditionalFormatting>
  <conditionalFormatting sqref="BT45">
    <cfRule type="containsText" dxfId="27" priority="27" operator="containsText" text="●">
      <formula>NOT(ISERROR(SEARCH("●",BT45)))</formula>
    </cfRule>
    <cfRule type="containsText" dxfId="26" priority="28" operator="containsText" text="入力ミス">
      <formula>NOT(ISERROR(SEARCH("入力ミス",BT45)))</formula>
    </cfRule>
  </conditionalFormatting>
  <conditionalFormatting sqref="BT45:BW50">
    <cfRule type="containsText" dxfId="25" priority="25" operator="containsText" text="損傷程度を確認してください">
      <formula>NOT(ISERROR(SEARCH("損傷程度を確認してください",BT45)))</formula>
    </cfRule>
    <cfRule type="containsText" dxfId="24" priority="26" operator="containsText" text="分類入力">
      <formula>NOT(ISERROR(SEARCH("分類入力",BT45)))</formula>
    </cfRule>
  </conditionalFormatting>
  <conditionalFormatting sqref="T59">
    <cfRule type="containsText" dxfId="23" priority="23" operator="containsText" text="●">
      <formula>NOT(ISERROR(SEARCH("●",T59)))</formula>
    </cfRule>
    <cfRule type="containsText" dxfId="22" priority="24" operator="containsText" text="入力ミス">
      <formula>NOT(ISERROR(SEARCH("入力ミス",T59)))</formula>
    </cfRule>
  </conditionalFormatting>
  <conditionalFormatting sqref="T59:W64">
    <cfRule type="containsText" dxfId="21" priority="21" operator="containsText" text="損傷程度を確認してください">
      <formula>NOT(ISERROR(SEARCH("損傷程度を確認してください",T59)))</formula>
    </cfRule>
    <cfRule type="containsText" dxfId="20" priority="22" operator="containsText" text="分類入力">
      <formula>NOT(ISERROR(SEARCH("分類入力",T59)))</formula>
    </cfRule>
  </conditionalFormatting>
  <conditionalFormatting sqref="AT59">
    <cfRule type="containsText" dxfId="19" priority="19" operator="containsText" text="●">
      <formula>NOT(ISERROR(SEARCH("●",AT59)))</formula>
    </cfRule>
    <cfRule type="containsText" dxfId="18" priority="20" operator="containsText" text="入力ミス">
      <formula>NOT(ISERROR(SEARCH("入力ミス",AT59)))</formula>
    </cfRule>
  </conditionalFormatting>
  <conditionalFormatting sqref="AT59:AW64">
    <cfRule type="containsText" dxfId="17" priority="17" operator="containsText" text="損傷程度を確認してください">
      <formula>NOT(ISERROR(SEARCH("損傷程度を確認してください",AT59)))</formula>
    </cfRule>
    <cfRule type="containsText" dxfId="16" priority="18" operator="containsText" text="分類入力">
      <formula>NOT(ISERROR(SEARCH("分類入力",AT59)))</formula>
    </cfRule>
  </conditionalFormatting>
  <conditionalFormatting sqref="BT59">
    <cfRule type="containsText" dxfId="15" priority="15" operator="containsText" text="●">
      <formula>NOT(ISERROR(SEARCH("●",BT59)))</formula>
    </cfRule>
    <cfRule type="containsText" dxfId="14" priority="16" operator="containsText" text="入力ミス">
      <formula>NOT(ISERROR(SEARCH("入力ミス",BT59)))</formula>
    </cfRule>
  </conditionalFormatting>
  <conditionalFormatting sqref="BT59:BW64">
    <cfRule type="containsText" dxfId="13" priority="13" operator="containsText" text="損傷程度を確認してください">
      <formula>NOT(ISERROR(SEARCH("損傷程度を確認してください",BT59)))</formula>
    </cfRule>
    <cfRule type="containsText" dxfId="12" priority="14" operator="containsText" text="分類入力">
      <formula>NOT(ISERROR(SEARCH("分類入力",BT59)))</formula>
    </cfRule>
  </conditionalFormatting>
  <conditionalFormatting sqref="AB18:AC21">
    <cfRule type="notContainsText" dxfId="11" priority="12" operator="notContains" text="入力">
      <formula>ISERROR(SEARCH("入力",AB18))</formula>
    </cfRule>
  </conditionalFormatting>
  <conditionalFormatting sqref="AB32:AC35">
    <cfRule type="notContainsText" dxfId="10" priority="11" operator="notContains" text="入力">
      <formula>ISERROR(SEARCH("入力",AB32))</formula>
    </cfRule>
  </conditionalFormatting>
  <conditionalFormatting sqref="BB32:BC35">
    <cfRule type="notContainsText" dxfId="9" priority="10" operator="notContains" text="入力">
      <formula>ISERROR(SEARCH("入力",BB32))</formula>
    </cfRule>
  </conditionalFormatting>
  <conditionalFormatting sqref="BB18:BC21">
    <cfRule type="notContainsText" dxfId="8" priority="9" operator="notContains" text="入力">
      <formula>ISERROR(SEARCH("入力",BB18))</formula>
    </cfRule>
  </conditionalFormatting>
  <conditionalFormatting sqref="CB18:CC21">
    <cfRule type="notContainsText" dxfId="7" priority="8" operator="notContains" text="入力">
      <formula>ISERROR(SEARCH("入力",CB18))</formula>
    </cfRule>
  </conditionalFormatting>
  <conditionalFormatting sqref="CB32:CC35">
    <cfRule type="notContainsText" dxfId="6" priority="7" operator="notContains" text="入力">
      <formula>ISERROR(SEARCH("入力",CB32))</formula>
    </cfRule>
  </conditionalFormatting>
  <conditionalFormatting sqref="AB46:AC49">
    <cfRule type="notContainsText" dxfId="5" priority="6" operator="notContains" text="入力">
      <formula>ISERROR(SEARCH("入力",AB46))</formula>
    </cfRule>
  </conditionalFormatting>
  <conditionalFormatting sqref="BB46:BC49">
    <cfRule type="notContainsText" dxfId="4" priority="5" operator="notContains" text="入力">
      <formula>ISERROR(SEARCH("入力",BB46))</formula>
    </cfRule>
  </conditionalFormatting>
  <conditionalFormatting sqref="CB46:CC49">
    <cfRule type="notContainsText" dxfId="3" priority="4" operator="notContains" text="入力">
      <formula>ISERROR(SEARCH("入力",CB46))</formula>
    </cfRule>
  </conditionalFormatting>
  <conditionalFormatting sqref="AB60:AC63">
    <cfRule type="notContainsText" dxfId="2" priority="3" operator="notContains" text="入力">
      <formula>ISERROR(SEARCH("入力",AB60))</formula>
    </cfRule>
  </conditionalFormatting>
  <conditionalFormatting sqref="BB60:BC63">
    <cfRule type="notContainsText" dxfId="1" priority="2" operator="notContains" text="入力">
      <formula>ISERROR(SEARCH("入力",BB60))</formula>
    </cfRule>
  </conditionalFormatting>
  <conditionalFormatting sqref="CB60:CC63">
    <cfRule type="notContainsText" dxfId="0" priority="1" operator="notContains" text="入力">
      <formula>ISERROR(SEARCH("入力",CB60))</formula>
    </cfRule>
  </conditionalFormatting>
  <dataValidations disablePrompts="1" count="4">
    <dataValidation type="list" showInputMessage="1" showErrorMessage="1" sqref="R11:W11 R25:W25 R39:W39 R53:W53 AR11:AW11 AR25:AW25 AR39:AW39 AR53:AW53 BR11:BW11 BR25:BW25 BR39:BW39 BR53:BW53" xr:uid="{00000000-0002-0000-1100-000000000000}">
      <formula1>INDIRECT(I11)</formula1>
    </dataValidation>
    <dataValidation type="list" errorStyle="warning" showInputMessage="1" showErrorMessage="1" errorTitle="入力エラー" error="プルダウンから選択してください。" sqref="T15:W15 T29:W29 T43:W43 T57:W57 AT15:AW15 AT29:AW29 AT43:AW43 AT57:AW57 BT15:BW15 BT29:BW29 BT43:BW43 BT57:BW57" xr:uid="{00000000-0002-0000-1100-000001000000}">
      <formula1>"a,b,c,d,e,－,⑤-e,⑫-e"</formula1>
    </dataValidation>
    <dataValidation type="list" showInputMessage="1" showErrorMessage="1" sqref="Z18:AA20 Z32:AA34 Z46:AA48 Z60:AA62 AZ18:BA20 AZ32:BA34 AZ46:BA48 AZ60:BA62 BZ18:CA20 BZ32:CA34 BZ46:CA48 BZ60:CA62" xr:uid="{00000000-0002-0000-1100-000002000000}">
      <formula1>INDIRECT(Y10)</formula1>
    </dataValidation>
    <dataValidation type="list" showInputMessage="1" showErrorMessage="1" sqref="Z21:AA21 Z35:AA35 Z49:AA49 Z63:AA63 AZ21:BA21 AZ35:BA35 AZ49:BA49 AZ63:BA63 BZ21:CA21 BZ35:CA35 BZ49:CA49 BZ63:CA63" xr:uid="{00000000-0002-0000-1100-000003000000}">
      <formula1>INDIRECT(Y15)</formula1>
    </dataValidation>
  </dataValidations>
  <printOptions horizontalCentered="1" verticalCentered="1"/>
  <pageMargins left="0.51181102362204722" right="0.51181102362204722" top="0.51181102362204722" bottom="0.51181102362204722" header="0.31496062992125978" footer="0.31496062992125978"/>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ページ複製その10">
                <anchor moveWithCells="1">
                  <from>
                    <xdr:col>85</xdr:col>
                    <xdr:colOff>60960</xdr:colOff>
                    <xdr:row>5</xdr:row>
                    <xdr:rowOff>106680</xdr:rowOff>
                  </from>
                  <to>
                    <xdr:col>88</xdr:col>
                    <xdr:colOff>114300</xdr:colOff>
                    <xdr:row>7</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vt:i4>
      </vt:variant>
    </vt:vector>
  </HeadingPairs>
  <TitlesOfParts>
    <vt:vector size="8" baseType="lpstr">
      <vt:lpstr>ページ２</vt:lpstr>
      <vt:lpstr>ページ３</vt:lpstr>
      <vt:lpstr>ページ４</vt:lpstr>
      <vt:lpstr>ページ６</vt:lpstr>
      <vt:lpstr>ページ９</vt:lpstr>
      <vt:lpstr>ページ１０</vt:lpstr>
      <vt:lpstr>その１０</vt:lpstr>
      <vt:lpstr>その１０!Print_Area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sato</dc:creator>
  <cp:lastModifiedBy>dobokuka4</cp:lastModifiedBy>
  <cp:lastPrinted>2023-09-19T08:12:39Z</cp:lastPrinted>
  <dcterms:created xsi:type="dcterms:W3CDTF">2012-04-09T00:49:26Z</dcterms:created>
  <dcterms:modified xsi:type="dcterms:W3CDTF">2024-06-24T02:28:31Z</dcterms:modified>
</cp:coreProperties>
</file>