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lang workign ecosystem" sheetId="1" r:id="rId4"/>
    <sheet state="visible" name="Level Definition Reference" sheetId="2" r:id="rId5"/>
  </sheets>
  <definedNames/>
  <calcPr/>
</workbook>
</file>

<file path=xl/sharedStrings.xml><?xml version="1.0" encoding="utf-8"?>
<sst xmlns="http://schemas.openxmlformats.org/spreadsheetml/2006/main" count="10" uniqueCount="10">
  <si>
    <t>1 - Cannot perform</t>
  </si>
  <si>
    <t>Globers that does not possess knowledge or formal education on the tool or skill.
The complimentary skills are not enough to make them able to learn and perform on the fly.</t>
  </si>
  <si>
    <t>2 - Can perform with supervision</t>
  </si>
  <si>
    <t>Glober acquired some theoretical knowledge through formal of informal means, or has enough expertise in complementary skills to be able to learn and execute on the fly.
The Glober Is able to perform the task by using the tool or skill when maximum detail of the implementation is provided and when a strict supervision is available. This supervision includes the planning, the execution and the results of the mentioned task.</t>
  </si>
  <si>
    <t>3 - Can perform with limited supervision</t>
  </si>
  <si>
    <t>Glober has theoretical knowledge and some experience in the area or the skill. 
Can perform tasks by using the tool or skill with certain independance and is able to partially define the requirements or details of such. The supervision is limited to the results of the mentioned task rather than the planning and execution.</t>
  </si>
  <si>
    <t>4 - Can perform without supervision</t>
  </si>
  <si>
    <t>Glober has both knowledge and experience that allows absolute autonomy when executing tasks from planning, execution and the results. Glober Is able to completely define the requirements and details of such tasks by using the tool or skill.</t>
  </si>
  <si>
    <t>5 - Can teach others</t>
  </si>
  <si>
    <t>Glober has enough knowledge and experience to be able to perform tasks and explain with thorough detail the requirements as well as the caveats. Glober knows the pros and cons of such tool or skill and is also able to compare it against other similar tools or skills that would aim to solve the same problems.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</si>
</sst>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b/>
      <color theme="1"/>
      <name val="Arial"/>
    </font>
    <font>
      <color theme="1"/>
      <name val="Arial"/>
    </font>
    <font>
      <color rgb="FF000000"/>
      <name val="&quot;Roboto Condensed&quot;"/>
    </font>
  </fonts>
  <fills count="17">
    <fill>
      <patternFill patternType="none"/>
    </fill>
    <fill>
      <patternFill patternType="lightGray"/>
    </fill>
    <fill>
      <patternFill patternType="solid">
        <fgColor rgb="FFEFEFEF"/>
        <bgColor rgb="FFEFEFEF"/>
      </patternFill>
    </fill>
    <fill>
      <patternFill patternType="solid">
        <fgColor rgb="FFA4C2F4"/>
        <bgColor rgb="FFA4C2F4"/>
      </patternFill>
    </fill>
    <fill>
      <patternFill patternType="solid">
        <fgColor rgb="FFC9DAF8"/>
        <bgColor rgb="FFC9DAF8"/>
      </patternFill>
    </fill>
    <fill>
      <patternFill patternType="solid">
        <fgColor rgb="FF9FC5E8"/>
        <bgColor rgb="FF9FC5E8"/>
      </patternFill>
    </fill>
    <fill>
      <patternFill patternType="solid">
        <fgColor rgb="FFCFE2F3"/>
        <bgColor rgb="FFCFE2F3"/>
      </patternFill>
    </fill>
    <fill>
      <patternFill patternType="solid">
        <fgColor rgb="FFD5A6BD"/>
        <bgColor rgb="FFD5A6BD"/>
      </patternFill>
    </fill>
    <fill>
      <patternFill patternType="solid">
        <fgColor rgb="FFEAD1DC"/>
        <bgColor rgb="FFEAD1DC"/>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FCE5CD"/>
        <bgColor rgb="FFFCE5CD"/>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4" fontId="2" numFmtId="0" xfId="0" applyFill="1" applyFont="1"/>
    <xf borderId="0" fillId="0" fontId="2" numFmtId="0" xfId="0" applyFont="1"/>
    <xf borderId="0" fillId="3" fontId="3" numFmtId="0" xfId="0" applyFont="1"/>
    <xf borderId="0" fillId="3" fontId="2" numFmtId="0" xfId="0" applyFont="1"/>
    <xf borderId="0" fillId="5" fontId="1" numFmtId="0" xfId="0" applyFill="1" applyFont="1"/>
    <xf borderId="0" fillId="6" fontId="2" numFmtId="0" xfId="0" applyFill="1" applyFont="1"/>
    <xf borderId="0" fillId="5" fontId="2" numFmtId="0" xfId="0" applyFont="1"/>
    <xf borderId="0" fillId="7" fontId="1" numFmtId="0" xfId="0" applyFill="1" applyFont="1"/>
    <xf borderId="0" fillId="8" fontId="2" numFmtId="0" xfId="0" applyFill="1" applyFont="1"/>
    <xf borderId="0" fillId="7" fontId="2" numFmtId="0" xfId="0" applyFont="1"/>
    <xf borderId="0" fillId="9" fontId="1" numFmtId="0" xfId="0" applyFill="1" applyFont="1"/>
    <xf borderId="0" fillId="10" fontId="2" numFmtId="0" xfId="0" applyFill="1" applyFont="1"/>
    <xf borderId="0" fillId="9" fontId="2" numFmtId="0" xfId="0" applyFont="1"/>
    <xf borderId="0" fillId="11" fontId="1" numFmtId="0" xfId="0" applyFill="1" applyFont="1"/>
    <xf borderId="0" fillId="12" fontId="2" numFmtId="0" xfId="0" applyFill="1" applyFont="1"/>
    <xf borderId="0" fillId="11" fontId="2" numFmtId="0" xfId="0" applyFont="1"/>
    <xf borderId="1" fillId="13" fontId="4" numFmtId="0" xfId="0" applyAlignment="1" applyBorder="1" applyFill="1" applyFont="1">
      <alignment shrinkToFit="0" vertical="bottom" wrapText="1"/>
    </xf>
    <xf borderId="1" fillId="0" fontId="5" numFmtId="0" xfId="0" applyAlignment="1" applyBorder="1" applyFont="1">
      <alignment shrinkToFit="0" vertical="bottom" wrapText="1"/>
    </xf>
    <xf borderId="1" fillId="13" fontId="4" numFmtId="0" xfId="0" applyAlignment="1" applyBorder="1" applyFont="1">
      <alignment vertical="bottom"/>
    </xf>
    <xf borderId="1" fillId="14" fontId="4" numFmtId="0" xfId="0" applyAlignment="1" applyBorder="1" applyFill="1" applyFont="1">
      <alignment vertical="bottom"/>
    </xf>
    <xf borderId="1" fillId="15" fontId="4" numFmtId="0" xfId="0" applyAlignment="1" applyBorder="1" applyFill="1" applyFont="1">
      <alignment vertical="bottom"/>
    </xf>
    <xf borderId="1" fillId="16" fontId="4" numFmtId="0" xfId="0" applyAlignment="1" applyBorder="1" applyFill="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30.5"/>
    <col customWidth="1" min="3" max="3" width="24.0"/>
    <col customWidth="1" min="4" max="4" width="22.38"/>
    <col customWidth="1" min="6" max="6" width="50.13"/>
    <col customWidth="1" min="7" max="7" width="25.0"/>
    <col customWidth="1" min="8" max="11" width="30.25"/>
    <col customWidth="1" min="12" max="12" width="27.25"/>
  </cols>
  <sheetData>
    <row r="1">
      <c r="A1" s="1" t="str">
        <f>IFERROR(__xludf.DUMMYFUNCTION("IMPORTRANGE(""1UuFXwsC6WAPfdogfLoE4U87Dxp1XYmeCIMfrmbL1CDQ"", ""Golang WE Matrix!A:L"")"),"Position’s Capabilities (SE)")</f>
        <v>Position’s Capabilities (SE)</v>
      </c>
      <c r="B1" s="1" t="str">
        <f>IFERROR(__xludf.DUMMYFUNCTION("""COMPUTED_VALUE"""),"Area")</f>
        <v>Area</v>
      </c>
      <c r="C1" s="1" t="str">
        <f>IFERROR(__xludf.DUMMYFUNCTION("""COMPUTED_VALUE"""),"Subjects")</f>
        <v>Subjects</v>
      </c>
      <c r="D1" s="1" t="str">
        <f>IFERROR(__xludf.DUMMYFUNCTION("""COMPUTED_VALUE"""),"Descriptions")</f>
        <v>Descriptions</v>
      </c>
      <c r="E1" s="1" t="str">
        <f>IFERROR(__xludf.DUMMYFUNCTION("""COMPUTED_VALUE"""),"Required")</f>
        <v>Required</v>
      </c>
      <c r="F1" s="1" t="str">
        <f>IFERROR(__xludf.DUMMYFUNCTION("""COMPUTED_VALUE"""),"Tool / Framework / Libs")</f>
        <v>Tool / Framework / Libs</v>
      </c>
      <c r="G1" s="1" t="str">
        <f>IFERROR(__xludf.DUMMYFUNCTION("""COMPUTED_VALUE"""),"Level 1
Trainee / New Associated")</f>
        <v>Level 1
Trainee / New Associated</v>
      </c>
      <c r="H1" s="1" t="str">
        <f>IFERROR(__xludf.DUMMYFUNCTION("""COMPUTED_VALUE"""),"Level 2
Jr/ Associated")</f>
        <v>Level 2
Jr/ Associated</v>
      </c>
      <c r="I1" s="1" t="str">
        <f>IFERROR(__xludf.DUMMYFUNCTION("""COMPUTED_VALUE"""),"Level 3
Ssr/ Analyst")</f>
        <v>Level 3
Ssr/ Analyst</v>
      </c>
      <c r="J1" s="1" t="str">
        <f>IFERROR(__xludf.DUMMYFUNCTION("""COMPUTED_VALUE"""),"Level 4
SR/ Senior")</f>
        <v>Level 4
SR/ Senior</v>
      </c>
      <c r="K1" s="1" t="str">
        <f>IFERROR(__xludf.DUMMYFUNCTION("""COMPUTED_VALUE"""),"Level 5
SD/ Solution Architect")</f>
        <v>Level 5
SD/ Solution Architect</v>
      </c>
      <c r="L1" s="1" t="str">
        <f>IFERROR(__xludf.DUMMYFUNCTION("""COMPUTED_VALUE"""),"Level 6
Architect/ Sr Solution Architect")</f>
        <v>Level 6
Architect/ Sr Solution Architect</v>
      </c>
    </row>
    <row r="2">
      <c r="A2" s="2" t="str">
        <f>IFERROR(__xludf.DUMMYFUNCTION("""COMPUTED_VALUE"""),"Programming Language")</f>
        <v>Programming Language</v>
      </c>
      <c r="B2" s="3"/>
      <c r="C2" s="3"/>
      <c r="D2" s="3"/>
      <c r="E2" s="3"/>
      <c r="F2" s="3"/>
      <c r="G2" s="4"/>
      <c r="H2" s="4"/>
      <c r="I2" s="4"/>
      <c r="J2" s="4"/>
      <c r="K2" s="4"/>
      <c r="L2" s="4"/>
    </row>
    <row r="3">
      <c r="A3" s="5"/>
      <c r="B3" s="3" t="str">
        <f>IFERROR(__xludf.DUMMYFUNCTION("""COMPUTED_VALUE"""),"Paradigm")</f>
        <v>Paradigm</v>
      </c>
      <c r="C3" s="3" t="str">
        <f>IFERROR(__xludf.DUMMYFUNCTION("""COMPUTED_VALUE"""),"OOP")</f>
        <v>OOP</v>
      </c>
      <c r="D3" s="3" t="str">
        <f>IFERROR(__xludf.DUMMYFUNCTION("""COMPUTED_VALUE"""),"Object Oriented Programming")</f>
        <v>Object Oriented Programming</v>
      </c>
      <c r="E3" s="3" t="str">
        <f>IFERROR(__xludf.DUMMYFUNCTION("""COMPUTED_VALUE"""),"At least one tool/library/framework")</f>
        <v>At least one tool/library/framework</v>
      </c>
      <c r="F3" s="3"/>
      <c r="G3" s="4" t="str">
        <f>IFERROR(__xludf.DUMMYFUNCTION("""COMPUTED_VALUE"""),"2 - Can perform with supervision")</f>
        <v>2 - Can perform with supervision</v>
      </c>
      <c r="H3" s="4" t="str">
        <f>IFERROR(__xludf.DUMMYFUNCTION("""COMPUTED_VALUE"""),"3 - Can perform with limited supervision")</f>
        <v>3 - Can perform with limited supervision</v>
      </c>
      <c r="I3" s="4" t="str">
        <f>IFERROR(__xludf.DUMMYFUNCTION("""COMPUTED_VALUE"""),"4 - Can perform without supervision")</f>
        <v>4 - Can perform without supervision</v>
      </c>
      <c r="J3" s="4" t="str">
        <f>IFERROR(__xludf.DUMMYFUNCTION("""COMPUTED_VALUE"""),"5 - Can teach others")</f>
        <v>5 - Can teach others</v>
      </c>
      <c r="K3" s="4" t="str">
        <f>IFERROR(__xludf.DUMMYFUNCTION("""COMPUTED_VALUE"""),"5 - Can teach others")</f>
        <v>5 - Can teach others</v>
      </c>
      <c r="L3" s="4" t="str">
        <f>IFERROR(__xludf.DUMMYFUNCTION("""COMPUTED_VALUE"""),"5 - Can teach others")</f>
        <v>5 - Can teach others</v>
      </c>
    </row>
    <row r="4">
      <c r="A4" s="6"/>
      <c r="B4" s="3"/>
      <c r="C4" s="3" t="str">
        <f>IFERROR(__xludf.DUMMYFUNCTION("""COMPUTED_VALUE"""),"Functional")</f>
        <v>Functional</v>
      </c>
      <c r="D4" s="3" t="str">
        <f>IFERROR(__xludf.DUMMYFUNCTION("""COMPUTED_VALUE"""),"(no description needed)")</f>
        <v>(no description needed)</v>
      </c>
      <c r="E4" s="3"/>
      <c r="F4" s="3"/>
      <c r="G4" s="4" t="str">
        <f>IFERROR(__xludf.DUMMYFUNCTION("""COMPUTED_VALUE"""),"1 - Cannot Perform")</f>
        <v>1 - Cannot Perform</v>
      </c>
      <c r="H4" s="4" t="str">
        <f>IFERROR(__xludf.DUMMYFUNCTION("""COMPUTED_VALUE"""),"1 - Cannot Perform")</f>
        <v>1 - Cannot Perform</v>
      </c>
      <c r="I4" s="4" t="str">
        <f>IFERROR(__xludf.DUMMYFUNCTION("""COMPUTED_VALUE"""),"2 - Can perform with supervision")</f>
        <v>2 - Can perform with supervision</v>
      </c>
      <c r="J4" s="4" t="str">
        <f>IFERROR(__xludf.DUMMYFUNCTION("""COMPUTED_VALUE"""),"3 - Can perform with limited supervision")</f>
        <v>3 - Can perform with limited supervision</v>
      </c>
      <c r="K4" s="4" t="str">
        <f>IFERROR(__xludf.DUMMYFUNCTION("""COMPUTED_VALUE"""),"4 - Can perform without supervision")</f>
        <v>4 - Can perform without supervision</v>
      </c>
      <c r="L4" s="4" t="str">
        <f>IFERROR(__xludf.DUMMYFUNCTION("""COMPUTED_VALUE"""),"5 - Can teach others")</f>
        <v>5 - Can teach others</v>
      </c>
    </row>
    <row r="5">
      <c r="A5" s="6"/>
      <c r="B5" s="3" t="str">
        <f>IFERROR(__xludf.DUMMYFUNCTION("""COMPUTED_VALUE"""),"Language")</f>
        <v>Language</v>
      </c>
      <c r="C5" s="3" t="str">
        <f>IFERROR(__xludf.DUMMYFUNCTION("""COMPUTED_VALUE"""),"Go")</f>
        <v>Go</v>
      </c>
      <c r="D5" s="3" t="str">
        <f>IFERROR(__xludf.DUMMYFUNCTION("""COMPUTED_VALUE"""),"Go fundamentals")</f>
        <v>Go fundamentals</v>
      </c>
      <c r="E5" s="3" t="str">
        <f>IFERROR(__xludf.DUMMYFUNCTION("""COMPUTED_VALUE"""),"Yes")</f>
        <v>Yes</v>
      </c>
      <c r="F5" s="3" t="str">
        <f>IFERROR(__xludf.DUMMYFUNCTION("""COMPUTED_VALUE"""),"Basis (structs, for, switch, functions, types, etc)")</f>
        <v>Basis (structs, for, switch, functions, types, etc)</v>
      </c>
      <c r="G5" s="4" t="str">
        <f>IFERROR(__xludf.DUMMYFUNCTION("""COMPUTED_VALUE"""),"2 - Can perform with supervision")</f>
        <v>2 - Can perform with supervision</v>
      </c>
      <c r="H5" s="4" t="str">
        <f>IFERROR(__xludf.DUMMYFUNCTION("""COMPUTED_VALUE"""),"3 - Can perform with limited supervision")</f>
        <v>3 - Can perform with limited supervision</v>
      </c>
      <c r="I5" s="4" t="str">
        <f>IFERROR(__xludf.DUMMYFUNCTION("""COMPUTED_VALUE"""),"4 - Can perform without supervision")</f>
        <v>4 - Can perform without supervision</v>
      </c>
      <c r="J5" s="4" t="str">
        <f>IFERROR(__xludf.DUMMYFUNCTION("""COMPUTED_VALUE"""),"5 - Can teach others")</f>
        <v>5 - Can teach others</v>
      </c>
      <c r="K5" s="4" t="str">
        <f>IFERROR(__xludf.DUMMYFUNCTION("""COMPUTED_VALUE"""),"5 - Can teach others")</f>
        <v>5 - Can teach others</v>
      </c>
      <c r="L5" s="4" t="str">
        <f>IFERROR(__xludf.DUMMYFUNCTION("""COMPUTED_VALUE"""),"5 - Can teach others")</f>
        <v>5 - Can teach others</v>
      </c>
    </row>
    <row r="6">
      <c r="A6" s="6"/>
      <c r="B6" s="3"/>
      <c r="C6" s="3"/>
      <c r="D6" s="3"/>
      <c r="E6" s="3"/>
      <c r="F6" s="3" t="str">
        <f>IFERROR(__xludf.DUMMYFUNCTION("""COMPUTED_VALUE"""),"Error handling")</f>
        <v>Error handling</v>
      </c>
      <c r="G6" s="4" t="str">
        <f>IFERROR(__xludf.DUMMYFUNCTION("""COMPUTED_VALUE"""),"2 - Can perform with supervision")</f>
        <v>2 - Can perform with supervision</v>
      </c>
      <c r="H6" s="4" t="str">
        <f>IFERROR(__xludf.DUMMYFUNCTION("""COMPUTED_VALUE"""),"3 - Can perform with limited supervision")</f>
        <v>3 - Can perform with limited supervision</v>
      </c>
      <c r="I6" s="4" t="str">
        <f>IFERROR(__xludf.DUMMYFUNCTION("""COMPUTED_VALUE"""),"4 - Can perform without supervision")</f>
        <v>4 - Can perform without supervision</v>
      </c>
      <c r="J6" s="4" t="str">
        <f>IFERROR(__xludf.DUMMYFUNCTION("""COMPUTED_VALUE"""),"5 - Can teach others")</f>
        <v>5 - Can teach others</v>
      </c>
      <c r="K6" s="4" t="str">
        <f>IFERROR(__xludf.DUMMYFUNCTION("""COMPUTED_VALUE"""),"5 - Can teach others")</f>
        <v>5 - Can teach others</v>
      </c>
      <c r="L6" s="4" t="str">
        <f>IFERROR(__xludf.DUMMYFUNCTION("""COMPUTED_VALUE"""),"5 - Can teach others")</f>
        <v>5 - Can teach others</v>
      </c>
    </row>
    <row r="7">
      <c r="A7" s="6"/>
      <c r="B7" s="3"/>
      <c r="C7" s="3"/>
      <c r="D7" s="3"/>
      <c r="E7" s="3"/>
      <c r="F7" s="3" t="str">
        <f>IFERROR(__xludf.DUMMYFUNCTION("""COMPUTED_VALUE"""),"Collections and its manipulation (slices, slices internals, maps, etc)")</f>
        <v>Collections and its manipulation (slices, slices internals, maps, etc)</v>
      </c>
      <c r="G7" s="4" t="str">
        <f>IFERROR(__xludf.DUMMYFUNCTION("""COMPUTED_VALUE"""),"2 - Can perform with supervision")</f>
        <v>2 - Can perform with supervision</v>
      </c>
      <c r="H7" s="4" t="str">
        <f>IFERROR(__xludf.DUMMYFUNCTION("""COMPUTED_VALUE"""),"3 - Can perform with limited supervision")</f>
        <v>3 - Can perform with limited supervision</v>
      </c>
      <c r="I7" s="4" t="str">
        <f>IFERROR(__xludf.DUMMYFUNCTION("""COMPUTED_VALUE"""),"4 - Can perform without supervision")</f>
        <v>4 - Can perform without supervision</v>
      </c>
      <c r="J7" s="4" t="str">
        <f>IFERROR(__xludf.DUMMYFUNCTION("""COMPUTED_VALUE"""),"5 - Can teach others")</f>
        <v>5 - Can teach others</v>
      </c>
      <c r="K7" s="4" t="str">
        <f>IFERROR(__xludf.DUMMYFUNCTION("""COMPUTED_VALUE"""),"5 - Can teach others")</f>
        <v>5 - Can teach others</v>
      </c>
      <c r="L7" s="4" t="str">
        <f>IFERROR(__xludf.DUMMYFUNCTION("""COMPUTED_VALUE"""),"5 - Can teach others")</f>
        <v>5 - Can teach others</v>
      </c>
    </row>
    <row r="8">
      <c r="A8" s="6"/>
      <c r="B8" s="3"/>
      <c r="C8" s="3"/>
      <c r="D8" s="3"/>
      <c r="E8" s="3"/>
      <c r="F8" s="3" t="str">
        <f>IFERROR(__xludf.DUMMYFUNCTION("""COMPUTED_VALUE"""),"Pointers &amp; structs")</f>
        <v>Pointers &amp; structs</v>
      </c>
      <c r="G8" s="4" t="str">
        <f>IFERROR(__xludf.DUMMYFUNCTION("""COMPUTED_VALUE"""),"2 - Can perform with supervision")</f>
        <v>2 - Can perform with supervision</v>
      </c>
      <c r="H8" s="4" t="str">
        <f>IFERROR(__xludf.DUMMYFUNCTION("""COMPUTED_VALUE"""),"3 - Can perform with limited supervision")</f>
        <v>3 - Can perform with limited supervision</v>
      </c>
      <c r="I8" s="4" t="str">
        <f>IFERROR(__xludf.DUMMYFUNCTION("""COMPUTED_VALUE"""),"4 - Can perform without supervision")</f>
        <v>4 - Can perform without supervision</v>
      </c>
      <c r="J8" s="4" t="str">
        <f>IFERROR(__xludf.DUMMYFUNCTION("""COMPUTED_VALUE"""),"5 - Can teach others")</f>
        <v>5 - Can teach others</v>
      </c>
      <c r="K8" s="4" t="str">
        <f>IFERROR(__xludf.DUMMYFUNCTION("""COMPUTED_VALUE"""),"5 - Can teach others")</f>
        <v>5 - Can teach others</v>
      </c>
      <c r="L8" s="4" t="str">
        <f>IFERROR(__xludf.DUMMYFUNCTION("""COMPUTED_VALUE"""),"5 - Can teach others")</f>
        <v>5 - Can teach others</v>
      </c>
    </row>
    <row r="9">
      <c r="A9" s="6"/>
      <c r="B9" s="3"/>
      <c r="C9" s="3"/>
      <c r="D9" s="3"/>
      <c r="E9" s="3"/>
      <c r="F9" s="3" t="str">
        <f>IFERROR(__xludf.DUMMYFUNCTION("""COMPUTED_VALUE"""),"Interfaces and composition")</f>
        <v>Interfaces and composition</v>
      </c>
      <c r="G9" s="4" t="str">
        <f>IFERROR(__xludf.DUMMYFUNCTION("""COMPUTED_VALUE"""),"2 - Can perform with supervision")</f>
        <v>2 - Can perform with supervision</v>
      </c>
      <c r="H9" s="4" t="str">
        <f>IFERROR(__xludf.DUMMYFUNCTION("""COMPUTED_VALUE"""),"2 - Can perform with supervision")</f>
        <v>2 - Can perform with supervision</v>
      </c>
      <c r="I9" s="4" t="str">
        <f>IFERROR(__xludf.DUMMYFUNCTION("""COMPUTED_VALUE"""),"3 - Can perform with limited supervision")</f>
        <v>3 - Can perform with limited supervision</v>
      </c>
      <c r="J9" s="4" t="str">
        <f>IFERROR(__xludf.DUMMYFUNCTION("""COMPUTED_VALUE"""),"4 - Can perform without supervision")</f>
        <v>4 - Can perform without supervision</v>
      </c>
      <c r="K9" s="4" t="str">
        <f>IFERROR(__xludf.DUMMYFUNCTION("""COMPUTED_VALUE"""),"5 - Can teach others")</f>
        <v>5 - Can teach others</v>
      </c>
      <c r="L9" s="4" t="str">
        <f>IFERROR(__xludf.DUMMYFUNCTION("""COMPUTED_VALUE"""),"5 - Can teach others")</f>
        <v>5 - Can teach others</v>
      </c>
    </row>
    <row r="10">
      <c r="A10" s="6"/>
      <c r="B10" s="3"/>
      <c r="C10" s="3"/>
      <c r="D10" s="3"/>
      <c r="E10" s="3"/>
      <c r="F10" s="3" t="str">
        <f>IFERROR(__xludf.DUMMYFUNCTION("""COMPUTED_VALUE"""),"io (files, readers, writers)")</f>
        <v>io (files, readers, writers)</v>
      </c>
      <c r="G10" s="4" t="str">
        <f>IFERROR(__xludf.DUMMYFUNCTION("""COMPUTED_VALUE"""),"2 - Can perform with supervision")</f>
        <v>2 - Can perform with supervision</v>
      </c>
      <c r="H10" s="4" t="str">
        <f>IFERROR(__xludf.DUMMYFUNCTION("""COMPUTED_VALUE"""),"2 - Can perform with supervision")</f>
        <v>2 - Can perform with supervision</v>
      </c>
      <c r="I10" s="4" t="str">
        <f>IFERROR(__xludf.DUMMYFUNCTION("""COMPUTED_VALUE"""),"3 - Can perform with limited supervision")</f>
        <v>3 - Can perform with limited supervision</v>
      </c>
      <c r="J10" s="4" t="str">
        <f>IFERROR(__xludf.DUMMYFUNCTION("""COMPUTED_VALUE"""),"4 - Can perform without supervision")</f>
        <v>4 - Can perform without supervision</v>
      </c>
      <c r="K10" s="4" t="str">
        <f>IFERROR(__xludf.DUMMYFUNCTION("""COMPUTED_VALUE"""),"5 - Can teach others")</f>
        <v>5 - Can teach others</v>
      </c>
      <c r="L10" s="4" t="str">
        <f>IFERROR(__xludf.DUMMYFUNCTION("""COMPUTED_VALUE"""),"5 - Can teach others")</f>
        <v>5 - Can teach others</v>
      </c>
    </row>
    <row r="11">
      <c r="A11" s="6"/>
      <c r="B11" s="3"/>
      <c r="C11" s="3"/>
      <c r="D11" s="3"/>
      <c r="E11" s="3"/>
      <c r="F11" s="3" t="str">
        <f>IFERROR(__xludf.DUMMYFUNCTION("""COMPUTED_VALUE"""),"Go debugger (DLV)")</f>
        <v>Go debugger (DLV)</v>
      </c>
      <c r="G11" s="4" t="str">
        <f>IFERROR(__xludf.DUMMYFUNCTION("""COMPUTED_VALUE"""),"1 - Cannot Perform")</f>
        <v>1 - Cannot Perform</v>
      </c>
      <c r="H11" s="4" t="str">
        <f>IFERROR(__xludf.DUMMYFUNCTION("""COMPUTED_VALUE"""),"2 - Can perform with supervision")</f>
        <v>2 - Can perform with supervision</v>
      </c>
      <c r="I11" s="4" t="str">
        <f>IFERROR(__xludf.DUMMYFUNCTION("""COMPUTED_VALUE"""),"3 - Can perform with limited supervision")</f>
        <v>3 - Can perform with limited supervision</v>
      </c>
      <c r="J11" s="4" t="str">
        <f>IFERROR(__xludf.DUMMYFUNCTION("""COMPUTED_VALUE"""),"4 - Can perform without supervision")</f>
        <v>4 - Can perform without supervision</v>
      </c>
      <c r="K11" s="4" t="str">
        <f>IFERROR(__xludf.DUMMYFUNCTION("""COMPUTED_VALUE"""),"5 - Can teach others")</f>
        <v>5 - Can teach others</v>
      </c>
      <c r="L11" s="4" t="str">
        <f>IFERROR(__xludf.DUMMYFUNCTION("""COMPUTED_VALUE"""),"5 - Can teach others")</f>
        <v>5 - Can teach others</v>
      </c>
    </row>
    <row r="12">
      <c r="A12" s="6"/>
      <c r="B12" s="3"/>
      <c r="C12" s="3"/>
      <c r="D12" s="3"/>
      <c r="E12" s="3"/>
      <c r="F12" s="3" t="str">
        <f>IFERROR(__xludf.DUMMYFUNCTION("""COMPUTED_VALUE"""),"Concurrency and parallelism")</f>
        <v>Concurrency and parallelism</v>
      </c>
      <c r="G12" s="4" t="str">
        <f>IFERROR(__xludf.DUMMYFUNCTION("""COMPUTED_VALUE"""),"1 - Cannot Perform")</f>
        <v>1 - Cannot Perform</v>
      </c>
      <c r="H12" s="4" t="str">
        <f>IFERROR(__xludf.DUMMYFUNCTION("""COMPUTED_VALUE"""),"2 - Can perform with supervision")</f>
        <v>2 - Can perform with supervision</v>
      </c>
      <c r="I12" s="4" t="str">
        <f>IFERROR(__xludf.DUMMYFUNCTION("""COMPUTED_VALUE"""),"3 - Can perform with limited supervision")</f>
        <v>3 - Can perform with limited supervision</v>
      </c>
      <c r="J12" s="4" t="str">
        <f>IFERROR(__xludf.DUMMYFUNCTION("""COMPUTED_VALUE"""),"4 - Can perform without supervision")</f>
        <v>4 - Can perform without supervision</v>
      </c>
      <c r="K12" s="4" t="str">
        <f>IFERROR(__xludf.DUMMYFUNCTION("""COMPUTED_VALUE"""),"4 - Can perform without supervision")</f>
        <v>4 - Can perform without supervision</v>
      </c>
      <c r="L12" s="4" t="str">
        <f>IFERROR(__xludf.DUMMYFUNCTION("""COMPUTED_VALUE"""),"5 - Can teach others")</f>
        <v>5 - Can teach others</v>
      </c>
    </row>
    <row r="13">
      <c r="A13" s="6"/>
      <c r="B13" s="3"/>
      <c r="C13" s="3"/>
      <c r="D13" s="3"/>
      <c r="E13" s="3"/>
      <c r="F13" s="3" t="str">
        <f>IFERROR(__xludf.DUMMYFUNCTION("""COMPUTED_VALUE"""),"Database access")</f>
        <v>Database access</v>
      </c>
      <c r="G13" s="4" t="str">
        <f>IFERROR(__xludf.DUMMYFUNCTION("""COMPUTED_VALUE"""),"1 - Cannot Perform")</f>
        <v>1 - Cannot Perform</v>
      </c>
      <c r="H13" s="4" t="str">
        <f>IFERROR(__xludf.DUMMYFUNCTION("""COMPUTED_VALUE"""),"2 - Can perform with supervision")</f>
        <v>2 - Can perform with supervision</v>
      </c>
      <c r="I13" s="4" t="str">
        <f>IFERROR(__xludf.DUMMYFUNCTION("""COMPUTED_VALUE"""),"3 - Can perform with limited supervision")</f>
        <v>3 - Can perform with limited supervision</v>
      </c>
      <c r="J13" s="4" t="str">
        <f>IFERROR(__xludf.DUMMYFUNCTION("""COMPUTED_VALUE"""),"4 - Can perform without supervision")</f>
        <v>4 - Can perform without supervision</v>
      </c>
      <c r="K13" s="4" t="str">
        <f>IFERROR(__xludf.DUMMYFUNCTION("""COMPUTED_VALUE"""),"4 - Can perform without supervision")</f>
        <v>4 - Can perform without supervision</v>
      </c>
      <c r="L13" s="4" t="str">
        <f>IFERROR(__xludf.DUMMYFUNCTION("""COMPUTED_VALUE"""),"5 - Can teach others")</f>
        <v>5 - Can teach others</v>
      </c>
    </row>
    <row r="14">
      <c r="A14" s="6"/>
      <c r="B14" s="3"/>
      <c r="C14" s="3"/>
      <c r="D14" s="3"/>
      <c r="E14" s="3"/>
      <c r="F14" s="3" t="str">
        <f>IFERROR(__xludf.DUMMYFUNCTION("""COMPUTED_VALUE"""),"Modules / packages")</f>
        <v>Modules / packages</v>
      </c>
      <c r="G14" s="4" t="str">
        <f>IFERROR(__xludf.DUMMYFUNCTION("""COMPUTED_VALUE"""),"1 - Cannot Perform")</f>
        <v>1 - Cannot Perform</v>
      </c>
      <c r="H14" s="4" t="str">
        <f>IFERROR(__xludf.DUMMYFUNCTION("""COMPUTED_VALUE"""),"2 - Can perform with supervision")</f>
        <v>2 - Can perform with supervision</v>
      </c>
      <c r="I14" s="4" t="str">
        <f>IFERROR(__xludf.DUMMYFUNCTION("""COMPUTED_VALUE"""),"3 - Can perform with limited supervision")</f>
        <v>3 - Can perform with limited supervision</v>
      </c>
      <c r="J14" s="4" t="str">
        <f>IFERROR(__xludf.DUMMYFUNCTION("""COMPUTED_VALUE"""),"4 - Can perform without supervision")</f>
        <v>4 - Can perform without supervision</v>
      </c>
      <c r="K14" s="4" t="str">
        <f>IFERROR(__xludf.DUMMYFUNCTION("""COMPUTED_VALUE"""),"4 - Can perform without supervision")</f>
        <v>4 - Can perform without supervision</v>
      </c>
      <c r="L14" s="4" t="str">
        <f>IFERROR(__xludf.DUMMYFUNCTION("""COMPUTED_VALUE"""),"4 - Can perform without supervision")</f>
        <v>4 - Can perform without supervision</v>
      </c>
    </row>
    <row r="15">
      <c r="A15" s="6"/>
      <c r="B15" s="3"/>
      <c r="C15" s="3"/>
      <c r="D15" s="3"/>
      <c r="E15" s="3"/>
      <c r="F15" s="3" t="str">
        <f>IFERROR(__xludf.DUMMYFUNCTION("""COMPUTED_VALUE"""),"Testing &amp; Benchmarking")</f>
        <v>Testing &amp; Benchmarking</v>
      </c>
      <c r="G15" s="4" t="str">
        <f>IFERROR(__xludf.DUMMYFUNCTION("""COMPUTED_VALUE"""),"1 - Cannot Perform")</f>
        <v>1 - Cannot Perform</v>
      </c>
      <c r="H15" s="4" t="str">
        <f>IFERROR(__xludf.DUMMYFUNCTION("""COMPUTED_VALUE"""),"2 - Can perform with supervision")</f>
        <v>2 - Can perform with supervision</v>
      </c>
      <c r="I15" s="4" t="str">
        <f>IFERROR(__xludf.DUMMYFUNCTION("""COMPUTED_VALUE"""),"3 - Can perform with limited supervision")</f>
        <v>3 - Can perform with limited supervision</v>
      </c>
      <c r="J15" s="4" t="str">
        <f>IFERROR(__xludf.DUMMYFUNCTION("""COMPUTED_VALUE"""),"4 - Can perform without supervision")</f>
        <v>4 - Can perform without supervision</v>
      </c>
      <c r="K15" s="4" t="str">
        <f>IFERROR(__xludf.DUMMYFUNCTION("""COMPUTED_VALUE"""),"4 - Can perform without supervision")</f>
        <v>4 - Can perform without supervision</v>
      </c>
      <c r="L15" s="4" t="str">
        <f>IFERROR(__xludf.DUMMYFUNCTION("""COMPUTED_VALUE"""),"4 - Can perform without supervision")</f>
        <v>4 - Can perform without supervision</v>
      </c>
    </row>
    <row r="16">
      <c r="A16" s="6"/>
      <c r="B16" s="3"/>
      <c r="C16" s="3"/>
      <c r="D16" s="3"/>
      <c r="E16" s="3"/>
      <c r="F16" s="3" t="str">
        <f>IFERROR(__xludf.DUMMYFUNCTION("""COMPUTED_VALUE"""),"Testify / gotest / coverage")</f>
        <v>Testify / gotest / coverage</v>
      </c>
      <c r="G16" s="4" t="str">
        <f>IFERROR(__xludf.DUMMYFUNCTION("""COMPUTED_VALUE"""),"1 - Cannot Perform")</f>
        <v>1 - Cannot Perform</v>
      </c>
      <c r="H16" s="4" t="str">
        <f>IFERROR(__xludf.DUMMYFUNCTION("""COMPUTED_VALUE"""),"2 - Can perform with supervision")</f>
        <v>2 - Can perform with supervision</v>
      </c>
      <c r="I16" s="4" t="str">
        <f>IFERROR(__xludf.DUMMYFUNCTION("""COMPUTED_VALUE"""),"3 - Can perform with limited supervision")</f>
        <v>3 - Can perform with limited supervision</v>
      </c>
      <c r="J16" s="4" t="str">
        <f>IFERROR(__xludf.DUMMYFUNCTION("""COMPUTED_VALUE"""),"4 - Can perform without supervision")</f>
        <v>4 - Can perform without supervision</v>
      </c>
      <c r="K16" s="4" t="str">
        <f>IFERROR(__xludf.DUMMYFUNCTION("""COMPUTED_VALUE"""),"5 - Can teach others")</f>
        <v>5 - Can teach others</v>
      </c>
      <c r="L16" s="4" t="str">
        <f>IFERROR(__xludf.DUMMYFUNCTION("""COMPUTED_VALUE"""),"5 - Can teach others")</f>
        <v>5 - Can teach others</v>
      </c>
    </row>
    <row r="17">
      <c r="A17" s="6"/>
      <c r="B17" s="3" t="str">
        <f>IFERROR(__xludf.DUMMYFUNCTION("""COMPUTED_VALUE"""),"Platform")</f>
        <v>Platform</v>
      </c>
      <c r="C17" s="3" t="str">
        <f>IFERROR(__xludf.DUMMYFUNCTION("""COMPUTED_VALUE"""),"OS")</f>
        <v>OS</v>
      </c>
      <c r="D17" s="3" t="str">
        <f>IFERROR(__xludf.DUMMYFUNCTION("""COMPUTED_VALUE"""),"(no description needed)")</f>
        <v>(no description needed)</v>
      </c>
      <c r="E17" s="3" t="str">
        <f>IFERROR(__xludf.DUMMYFUNCTION("""COMPUTED_VALUE"""),"At least one tool/library/framework")</f>
        <v>At least one tool/library/framework</v>
      </c>
      <c r="F17" s="3" t="str">
        <f>IFERROR(__xludf.DUMMYFUNCTION("""COMPUTED_VALUE"""),"Linux")</f>
        <v>Linux</v>
      </c>
      <c r="G17" s="4" t="str">
        <f>IFERROR(__xludf.DUMMYFUNCTION("""COMPUTED_VALUE"""),"2 - Can perform with supervision")</f>
        <v>2 - Can perform with supervision</v>
      </c>
      <c r="H17" s="4" t="str">
        <f>IFERROR(__xludf.DUMMYFUNCTION("""COMPUTED_VALUE"""),"3 - Can perform with limited supervision")</f>
        <v>3 - Can perform with limited supervision</v>
      </c>
      <c r="I17" s="4" t="str">
        <f>IFERROR(__xludf.DUMMYFUNCTION("""COMPUTED_VALUE"""),"4 - Can perform without supervision")</f>
        <v>4 - Can perform without supervision</v>
      </c>
      <c r="J17" s="4" t="str">
        <f>IFERROR(__xludf.DUMMYFUNCTION("""COMPUTED_VALUE"""),"5 - Can teach others")</f>
        <v>5 - Can teach others</v>
      </c>
      <c r="K17" s="4" t="str">
        <f>IFERROR(__xludf.DUMMYFUNCTION("""COMPUTED_VALUE"""),"5 - Can teach others")</f>
        <v>5 - Can teach others</v>
      </c>
      <c r="L17" s="4" t="str">
        <f>IFERROR(__xludf.DUMMYFUNCTION("""COMPUTED_VALUE"""),"5 - Can teach others")</f>
        <v>5 - Can teach others</v>
      </c>
    </row>
    <row r="18">
      <c r="A18" s="6"/>
      <c r="B18" s="3"/>
      <c r="C18" s="3"/>
      <c r="D18" s="3"/>
      <c r="E18" s="3"/>
      <c r="F18" s="3" t="str">
        <f>IFERROR(__xludf.DUMMYFUNCTION("""COMPUTED_VALUE"""),"MacOS")</f>
        <v>MacOS</v>
      </c>
      <c r="G18" s="4" t="str">
        <f>IFERROR(__xludf.DUMMYFUNCTION("""COMPUTED_VALUE"""),"2 - Can perform with supervision")</f>
        <v>2 - Can perform with supervision</v>
      </c>
      <c r="H18" s="4" t="str">
        <f>IFERROR(__xludf.DUMMYFUNCTION("""COMPUTED_VALUE"""),"3 - Can perform with limited supervision")</f>
        <v>3 - Can perform with limited supervision</v>
      </c>
      <c r="I18" s="4" t="str">
        <f>IFERROR(__xludf.DUMMYFUNCTION("""COMPUTED_VALUE"""),"4 - Can perform without supervision")</f>
        <v>4 - Can perform without supervision</v>
      </c>
      <c r="J18" s="4" t="str">
        <f>IFERROR(__xludf.DUMMYFUNCTION("""COMPUTED_VALUE"""),"5 - Can teach others")</f>
        <v>5 - Can teach others</v>
      </c>
      <c r="K18" s="4" t="str">
        <f>IFERROR(__xludf.DUMMYFUNCTION("""COMPUTED_VALUE"""),"5 - Can teach others")</f>
        <v>5 - Can teach others</v>
      </c>
      <c r="L18" s="4" t="str">
        <f>IFERROR(__xludf.DUMMYFUNCTION("""COMPUTED_VALUE"""),"5 - Can teach others")</f>
        <v>5 - Can teach others</v>
      </c>
    </row>
    <row r="19">
      <c r="A19" s="6"/>
      <c r="B19" s="3"/>
      <c r="C19" s="3"/>
      <c r="D19" s="3"/>
      <c r="E19" s="3"/>
      <c r="F19" s="3" t="str">
        <f>IFERROR(__xludf.DUMMYFUNCTION("""COMPUTED_VALUE"""),"Windows")</f>
        <v>Windows</v>
      </c>
      <c r="G19" s="4" t="str">
        <f>IFERROR(__xludf.DUMMYFUNCTION("""COMPUTED_VALUE"""),"2 - Can perform with supervision")</f>
        <v>2 - Can perform with supervision</v>
      </c>
      <c r="H19" s="4" t="str">
        <f>IFERROR(__xludf.DUMMYFUNCTION("""COMPUTED_VALUE"""),"3 - Can perform with limited supervision")</f>
        <v>3 - Can perform with limited supervision</v>
      </c>
      <c r="I19" s="4" t="str">
        <f>IFERROR(__xludf.DUMMYFUNCTION("""COMPUTED_VALUE"""),"4 - Can perform without supervision")</f>
        <v>4 - Can perform without supervision</v>
      </c>
      <c r="J19" s="4" t="str">
        <f>IFERROR(__xludf.DUMMYFUNCTION("""COMPUTED_VALUE"""),"5 - Can teach others")</f>
        <v>5 - Can teach others</v>
      </c>
      <c r="K19" s="4" t="str">
        <f>IFERROR(__xludf.DUMMYFUNCTION("""COMPUTED_VALUE"""),"5 - Can teach others")</f>
        <v>5 - Can teach others</v>
      </c>
      <c r="L19" s="4" t="str">
        <f>IFERROR(__xludf.DUMMYFUNCTION("""COMPUTED_VALUE"""),"5 - Can teach others")</f>
        <v>5 - Can teach others</v>
      </c>
    </row>
    <row r="20">
      <c r="A20" s="6"/>
      <c r="B20" s="3"/>
      <c r="C20" s="3" t="str">
        <f>IFERROR(__xludf.DUMMYFUNCTION("""COMPUTED_VALUE"""),"IDE")</f>
        <v>IDE</v>
      </c>
      <c r="D20" s="3" t="str">
        <f>IFERROR(__xludf.DUMMYFUNCTION("""COMPUTED_VALUE"""),"(no description needed)")</f>
        <v>(no description needed)</v>
      </c>
      <c r="E20" s="3" t="str">
        <f>IFERROR(__xludf.DUMMYFUNCTION("""COMPUTED_VALUE"""),"At least one tool/library/framework")</f>
        <v>At least one tool/library/framework</v>
      </c>
      <c r="F20" s="3" t="str">
        <f>IFERROR(__xludf.DUMMYFUNCTION("""COMPUTED_VALUE"""),"Visualcode")</f>
        <v>Visualcode</v>
      </c>
      <c r="G20" s="4" t="str">
        <f>IFERROR(__xludf.DUMMYFUNCTION("""COMPUTED_VALUE"""),"2 - Can perform with supervision")</f>
        <v>2 - Can perform with supervision</v>
      </c>
      <c r="H20" s="4" t="str">
        <f>IFERROR(__xludf.DUMMYFUNCTION("""COMPUTED_VALUE"""),"3 - Can perform with limited supervision")</f>
        <v>3 - Can perform with limited supervision</v>
      </c>
      <c r="I20" s="4" t="str">
        <f>IFERROR(__xludf.DUMMYFUNCTION("""COMPUTED_VALUE"""),"4 - Can perform without supervision")</f>
        <v>4 - Can perform without supervision</v>
      </c>
      <c r="J20" s="4" t="str">
        <f>IFERROR(__xludf.DUMMYFUNCTION("""COMPUTED_VALUE"""),"5 - Can teach others")</f>
        <v>5 - Can teach others</v>
      </c>
      <c r="K20" s="4" t="str">
        <f>IFERROR(__xludf.DUMMYFUNCTION("""COMPUTED_VALUE"""),"5 - Can teach others")</f>
        <v>5 - Can teach others</v>
      </c>
      <c r="L20" s="4" t="str">
        <f>IFERROR(__xludf.DUMMYFUNCTION("""COMPUTED_VALUE"""),"5 - Can teach others")</f>
        <v>5 - Can teach others</v>
      </c>
    </row>
    <row r="21">
      <c r="A21" s="6"/>
      <c r="B21" s="3"/>
      <c r="C21" s="3"/>
      <c r="D21" s="3"/>
      <c r="E21" s="3"/>
      <c r="F21" s="3" t="str">
        <f>IFERROR(__xludf.DUMMYFUNCTION("""COMPUTED_VALUE"""),"Vim")</f>
        <v>Vim</v>
      </c>
      <c r="G21" s="4" t="str">
        <f>IFERROR(__xludf.DUMMYFUNCTION("""COMPUTED_VALUE"""),"2 - Can perform with supervision")</f>
        <v>2 - Can perform with supervision</v>
      </c>
      <c r="H21" s="4" t="str">
        <f>IFERROR(__xludf.DUMMYFUNCTION("""COMPUTED_VALUE"""),"3 - Can perform with limited supervision")</f>
        <v>3 - Can perform with limited supervision</v>
      </c>
      <c r="I21" s="4" t="str">
        <f>IFERROR(__xludf.DUMMYFUNCTION("""COMPUTED_VALUE"""),"4 - Can perform without supervision")</f>
        <v>4 - Can perform without supervision</v>
      </c>
      <c r="J21" s="4" t="str">
        <f>IFERROR(__xludf.DUMMYFUNCTION("""COMPUTED_VALUE"""),"5 - Can teach others")</f>
        <v>5 - Can teach others</v>
      </c>
      <c r="K21" s="4" t="str">
        <f>IFERROR(__xludf.DUMMYFUNCTION("""COMPUTED_VALUE"""),"5 - Can teach others")</f>
        <v>5 - Can teach others</v>
      </c>
      <c r="L21" s="4" t="str">
        <f>IFERROR(__xludf.DUMMYFUNCTION("""COMPUTED_VALUE"""),"5 - Can teach others")</f>
        <v>5 - Can teach others</v>
      </c>
    </row>
    <row r="22">
      <c r="A22" s="6"/>
      <c r="B22" s="3"/>
      <c r="C22" s="3"/>
      <c r="D22" s="3"/>
      <c r="E22" s="3"/>
      <c r="F22" s="3" t="str">
        <f>IFERROR(__xludf.DUMMYFUNCTION("""COMPUTED_VALUE"""),"Goland")</f>
        <v>Goland</v>
      </c>
      <c r="G22" s="4" t="str">
        <f>IFERROR(__xludf.DUMMYFUNCTION("""COMPUTED_VALUE"""),"2 - Can perform with supervision")</f>
        <v>2 - Can perform with supervision</v>
      </c>
      <c r="H22" s="4" t="str">
        <f>IFERROR(__xludf.DUMMYFUNCTION("""COMPUTED_VALUE"""),"3 - Can perform with limited supervision")</f>
        <v>3 - Can perform with limited supervision</v>
      </c>
      <c r="I22" s="4" t="str">
        <f>IFERROR(__xludf.DUMMYFUNCTION("""COMPUTED_VALUE"""),"4 - Can perform without supervision")</f>
        <v>4 - Can perform without supervision</v>
      </c>
      <c r="J22" s="4" t="str">
        <f>IFERROR(__xludf.DUMMYFUNCTION("""COMPUTED_VALUE"""),"5 - Can teach others")</f>
        <v>5 - Can teach others</v>
      </c>
      <c r="K22" s="4" t="str">
        <f>IFERROR(__xludf.DUMMYFUNCTION("""COMPUTED_VALUE"""),"5 - Can teach others")</f>
        <v>5 - Can teach others</v>
      </c>
      <c r="L22" s="4" t="str">
        <f>IFERROR(__xludf.DUMMYFUNCTION("""COMPUTED_VALUE"""),"5 - Can teach others")</f>
        <v>5 - Can teach others</v>
      </c>
    </row>
    <row r="23">
      <c r="A23" s="6"/>
      <c r="B23" s="3"/>
      <c r="C23" s="3"/>
      <c r="D23" s="3"/>
      <c r="E23" s="3"/>
      <c r="F23" s="3" t="str">
        <f>IFERROR(__xludf.DUMMYFUNCTION("""COMPUTED_VALUE"""),"Other")</f>
        <v>Other</v>
      </c>
      <c r="G23" s="4" t="str">
        <f>IFERROR(__xludf.DUMMYFUNCTION("""COMPUTED_VALUE"""),"2 - Can perform with supervision")</f>
        <v>2 - Can perform with supervision</v>
      </c>
      <c r="H23" s="4" t="str">
        <f>IFERROR(__xludf.DUMMYFUNCTION("""COMPUTED_VALUE"""),"3 - Can perform with limited supervision")</f>
        <v>3 - Can perform with limited supervision</v>
      </c>
      <c r="I23" s="4" t="str">
        <f>IFERROR(__xludf.DUMMYFUNCTION("""COMPUTED_VALUE"""),"4 - Can perform without supervision")</f>
        <v>4 - Can perform without supervision</v>
      </c>
      <c r="J23" s="4" t="str">
        <f>IFERROR(__xludf.DUMMYFUNCTION("""COMPUTED_VALUE"""),"5 - Can teach others")</f>
        <v>5 - Can teach others</v>
      </c>
      <c r="K23" s="4" t="str">
        <f>IFERROR(__xludf.DUMMYFUNCTION("""COMPUTED_VALUE"""),"5 - Can teach others")</f>
        <v>5 - Can teach others</v>
      </c>
      <c r="L23" s="4" t="str">
        <f>IFERROR(__xludf.DUMMYFUNCTION("""COMPUTED_VALUE"""),"5 - Can teach others")</f>
        <v>5 - Can teach others</v>
      </c>
    </row>
    <row r="24">
      <c r="A24" s="6"/>
      <c r="B24" s="3"/>
      <c r="C24" s="3" t="str">
        <f>IFERROR(__xludf.DUMMYFUNCTION("""COMPUTED_VALUE"""),"Microservices &amp; http services")</f>
        <v>Microservices &amp; http services</v>
      </c>
      <c r="D24" s="3" t="str">
        <f>IFERROR(__xludf.DUMMYFUNCTION("""COMPUTED_VALUE"""),"Microsercices Architecture, Best Practices and common frameworks &amp; libraries.")</f>
        <v>Microsercices Architecture, Best Practices and common frameworks &amp; libraries.</v>
      </c>
      <c r="E24" s="3" t="str">
        <f>IFERROR(__xludf.DUMMYFUNCTION("""COMPUTED_VALUE"""),"At least one tool/library/framework")</f>
        <v>At least one tool/library/framework</v>
      </c>
      <c r="F24" s="3" t="str">
        <f>IFERROR(__xludf.DUMMYFUNCTION("""COMPUTED_VALUE"""),"Micro")</f>
        <v>Micro</v>
      </c>
      <c r="G24" s="4" t="str">
        <f>IFERROR(__xludf.DUMMYFUNCTION("""COMPUTED_VALUE"""),"1 - Cannot Perform")</f>
        <v>1 - Cannot Perform</v>
      </c>
      <c r="H24" s="4" t="str">
        <f>IFERROR(__xludf.DUMMYFUNCTION("""COMPUTED_VALUE"""),"1 - Cannot Perform")</f>
        <v>1 - Cannot Perform</v>
      </c>
      <c r="I24" s="4" t="str">
        <f>IFERROR(__xludf.DUMMYFUNCTION("""COMPUTED_VALUE"""),"3 - Can perform with limited supervision")</f>
        <v>3 - Can perform with limited supervision</v>
      </c>
      <c r="J24" s="4" t="str">
        <f>IFERROR(__xludf.DUMMYFUNCTION("""COMPUTED_VALUE"""),"4 - Can perform without supervision")</f>
        <v>4 - Can perform without supervision</v>
      </c>
      <c r="K24" s="4" t="str">
        <f>IFERROR(__xludf.DUMMYFUNCTION("""COMPUTED_VALUE"""),"5 - Can teach others")</f>
        <v>5 - Can teach others</v>
      </c>
      <c r="L24" s="4" t="str">
        <f>IFERROR(__xludf.DUMMYFUNCTION("""COMPUTED_VALUE"""),"5 - Can teach others")</f>
        <v>5 - Can teach others</v>
      </c>
    </row>
    <row r="25">
      <c r="A25" s="6"/>
      <c r="B25" s="3"/>
      <c r="C25" s="3"/>
      <c r="D25" s="3"/>
      <c r="E25" s="3"/>
      <c r="F25" s="3" t="str">
        <f>IFERROR(__xludf.DUMMYFUNCTION("""COMPUTED_VALUE"""),"Go-kit")</f>
        <v>Go-kit</v>
      </c>
      <c r="G25" s="4" t="str">
        <f>IFERROR(__xludf.DUMMYFUNCTION("""COMPUTED_VALUE"""),"1 - Cannot Perform")</f>
        <v>1 - Cannot Perform</v>
      </c>
      <c r="H25" s="4" t="str">
        <f>IFERROR(__xludf.DUMMYFUNCTION("""COMPUTED_VALUE"""),"1 - Cannot Perform")</f>
        <v>1 - Cannot Perform</v>
      </c>
      <c r="I25" s="4" t="str">
        <f>IFERROR(__xludf.DUMMYFUNCTION("""COMPUTED_VALUE"""),"3 - Can perform with limited supervision")</f>
        <v>3 - Can perform with limited supervision</v>
      </c>
      <c r="J25" s="4" t="str">
        <f>IFERROR(__xludf.DUMMYFUNCTION("""COMPUTED_VALUE"""),"4 - Can perform without supervision")</f>
        <v>4 - Can perform without supervision</v>
      </c>
      <c r="K25" s="4" t="str">
        <f>IFERROR(__xludf.DUMMYFUNCTION("""COMPUTED_VALUE"""),"5 - Can teach others")</f>
        <v>5 - Can teach others</v>
      </c>
      <c r="L25" s="4" t="str">
        <f>IFERROR(__xludf.DUMMYFUNCTION("""COMPUTED_VALUE"""),"5 - Can teach others")</f>
        <v>5 - Can teach others</v>
      </c>
    </row>
    <row r="26">
      <c r="A26" s="6"/>
      <c r="B26" s="3"/>
      <c r="C26" s="3"/>
      <c r="D26" s="3"/>
      <c r="E26" s="3"/>
      <c r="F26" s="3" t="str">
        <f>IFERROR(__xludf.DUMMYFUNCTION("""COMPUTED_VALUE"""),"beego")</f>
        <v>beego</v>
      </c>
      <c r="G26" s="4" t="str">
        <f>IFERROR(__xludf.DUMMYFUNCTION("""COMPUTED_VALUE"""),"1 - Cannot Perform")</f>
        <v>1 - Cannot Perform</v>
      </c>
      <c r="H26" s="4" t="str">
        <f>IFERROR(__xludf.DUMMYFUNCTION("""COMPUTED_VALUE"""),"1 - Cannot Perform")</f>
        <v>1 - Cannot Perform</v>
      </c>
      <c r="I26" s="4" t="str">
        <f>IFERROR(__xludf.DUMMYFUNCTION("""COMPUTED_VALUE"""),"3 - Can perform with limited supervision")</f>
        <v>3 - Can perform with limited supervision</v>
      </c>
      <c r="J26" s="4" t="str">
        <f>IFERROR(__xludf.DUMMYFUNCTION("""COMPUTED_VALUE"""),"4 - Can perform without supervision")</f>
        <v>4 - Can perform without supervision</v>
      </c>
      <c r="K26" s="4" t="str">
        <f>IFERROR(__xludf.DUMMYFUNCTION("""COMPUTED_VALUE"""),"5 - Can teach others")</f>
        <v>5 - Can teach others</v>
      </c>
      <c r="L26" s="4" t="str">
        <f>IFERROR(__xludf.DUMMYFUNCTION("""COMPUTED_VALUE"""),"5 - Can teach others")</f>
        <v>5 - Can teach others</v>
      </c>
    </row>
    <row r="27">
      <c r="A27" s="6"/>
      <c r="B27" s="3"/>
      <c r="C27" s="3"/>
      <c r="D27" s="3"/>
      <c r="E27" s="3"/>
      <c r="F27" s="3" t="str">
        <f>IFERROR(__xludf.DUMMYFUNCTION("""COMPUTED_VALUE"""),"gin/echo/mux")</f>
        <v>gin/echo/mux</v>
      </c>
      <c r="G27" s="4" t="str">
        <f>IFERROR(__xludf.DUMMYFUNCTION("""COMPUTED_VALUE"""),"1 - Cannot Perform")</f>
        <v>1 - Cannot Perform</v>
      </c>
      <c r="H27" s="4" t="str">
        <f>IFERROR(__xludf.DUMMYFUNCTION("""COMPUTED_VALUE"""),"2 - Can perform with supervision")</f>
        <v>2 - Can perform with supervision</v>
      </c>
      <c r="I27" s="4" t="str">
        <f>IFERROR(__xludf.DUMMYFUNCTION("""COMPUTED_VALUE"""),"3 - Can perform with limited supervision")</f>
        <v>3 - Can perform with limited supervision</v>
      </c>
      <c r="J27" s="4" t="str">
        <f>IFERROR(__xludf.DUMMYFUNCTION("""COMPUTED_VALUE"""),"4 - Can perform without supervision")</f>
        <v>4 - Can perform without supervision</v>
      </c>
      <c r="K27" s="4" t="str">
        <f>IFERROR(__xludf.DUMMYFUNCTION("""COMPUTED_VALUE"""),"5 - Can teach others")</f>
        <v>5 - Can teach others</v>
      </c>
      <c r="L27" s="4" t="str">
        <f>IFERROR(__xludf.DUMMYFUNCTION("""COMPUTED_VALUE"""),"5 - Can teach others")</f>
        <v>5 - Can teach others</v>
      </c>
    </row>
    <row r="28">
      <c r="A28" s="6"/>
      <c r="B28" s="3"/>
      <c r="C28" s="3"/>
      <c r="D28" s="3"/>
      <c r="E28" s="3"/>
      <c r="F28" s="3" t="str">
        <f>IFERROR(__xludf.DUMMYFUNCTION("""COMPUTED_VALUE"""),"other")</f>
        <v>other</v>
      </c>
      <c r="G28" s="4" t="str">
        <f>IFERROR(__xludf.DUMMYFUNCTION("""COMPUTED_VALUE"""),"1 - Cannot Perform")</f>
        <v>1 - Cannot Perform</v>
      </c>
      <c r="H28" s="4" t="str">
        <f>IFERROR(__xludf.DUMMYFUNCTION("""COMPUTED_VALUE"""),"2 - Can perform with supervision")</f>
        <v>2 - Can perform with supervision</v>
      </c>
      <c r="I28" s="4" t="str">
        <f>IFERROR(__xludf.DUMMYFUNCTION("""COMPUTED_VALUE"""),"3 - Can perform with limited supervision")</f>
        <v>3 - Can perform with limited supervision</v>
      </c>
      <c r="J28" s="4" t="str">
        <f>IFERROR(__xludf.DUMMYFUNCTION("""COMPUTED_VALUE"""),"4 - Can perform without supervision")</f>
        <v>4 - Can perform without supervision</v>
      </c>
      <c r="K28" s="4" t="str">
        <f>IFERROR(__xludf.DUMMYFUNCTION("""COMPUTED_VALUE"""),"5 - Can teach others")</f>
        <v>5 - Can teach others</v>
      </c>
      <c r="L28" s="4" t="str">
        <f>IFERROR(__xludf.DUMMYFUNCTION("""COMPUTED_VALUE"""),"5 - Can teach others")</f>
        <v>5 - Can teach others</v>
      </c>
    </row>
    <row r="29">
      <c r="A29" s="6"/>
      <c r="B29" s="3"/>
      <c r="C29" s="3" t="str">
        <f>IFERROR(__xludf.DUMMYFUNCTION("""COMPUTED_VALUE"""),"Persistence &amp; streaming")</f>
        <v>Persistence &amp; streaming</v>
      </c>
      <c r="D29" s="3" t="str">
        <f>IFERROR(__xludf.DUMMYFUNCTION("""COMPUTED_VALUE"""),"Persistence and streaming best practices, use patterns and libraries&amp;frameworks")</f>
        <v>Persistence and streaming best practices, use patterns and libraries&amp;frameworks</v>
      </c>
      <c r="E29" s="3" t="str">
        <f>IFERROR(__xludf.DUMMYFUNCTION("""COMPUTED_VALUE"""),"At least one tool/library/framework")</f>
        <v>At least one tool/library/framework</v>
      </c>
      <c r="F29" s="3" t="str">
        <f>IFERROR(__xludf.DUMMYFUNCTION("""COMPUTED_VALUE"""),"sqlx/sql")</f>
        <v>sqlx/sql</v>
      </c>
      <c r="G29" s="4" t="str">
        <f>IFERROR(__xludf.DUMMYFUNCTION("""COMPUTED_VALUE"""),"1 - Cannot Perform")</f>
        <v>1 - Cannot Perform</v>
      </c>
      <c r="H29" s="4" t="str">
        <f>IFERROR(__xludf.DUMMYFUNCTION("""COMPUTED_VALUE"""),"2 - Can perform with supervision")</f>
        <v>2 - Can perform with supervision</v>
      </c>
      <c r="I29" s="4" t="str">
        <f>IFERROR(__xludf.DUMMYFUNCTION("""COMPUTED_VALUE"""),"3 - Can perform with limited supervision")</f>
        <v>3 - Can perform with limited supervision</v>
      </c>
      <c r="J29" s="4" t="str">
        <f>IFERROR(__xludf.DUMMYFUNCTION("""COMPUTED_VALUE"""),"4 - Can perform without supervision")</f>
        <v>4 - Can perform without supervision</v>
      </c>
      <c r="K29" s="4" t="str">
        <f>IFERROR(__xludf.DUMMYFUNCTION("""COMPUTED_VALUE"""),"5 - Can teach others")</f>
        <v>5 - Can teach others</v>
      </c>
      <c r="L29" s="4" t="str">
        <f>IFERROR(__xludf.DUMMYFUNCTION("""COMPUTED_VALUE"""),"5 - Can teach others")</f>
        <v>5 - Can teach others</v>
      </c>
    </row>
    <row r="30">
      <c r="A30" s="6"/>
      <c r="B30" s="3"/>
      <c r="C30" s="3"/>
      <c r="D30" s="3"/>
      <c r="E30" s="3"/>
      <c r="F30" s="3" t="str">
        <f>IFERROR(__xludf.DUMMYFUNCTION("""COMPUTED_VALUE"""),"gorm")</f>
        <v>gorm</v>
      </c>
      <c r="G30" s="4" t="str">
        <f>IFERROR(__xludf.DUMMYFUNCTION("""COMPUTED_VALUE"""),"1 - Cannot Perform")</f>
        <v>1 - Cannot Perform</v>
      </c>
      <c r="H30" s="4" t="str">
        <f>IFERROR(__xludf.DUMMYFUNCTION("""COMPUTED_VALUE"""),"2 - Can perform with supervision")</f>
        <v>2 - Can perform with supervision</v>
      </c>
      <c r="I30" s="4" t="str">
        <f>IFERROR(__xludf.DUMMYFUNCTION("""COMPUTED_VALUE"""),"3 - Can perform with limited supervision")</f>
        <v>3 - Can perform with limited supervision</v>
      </c>
      <c r="J30" s="4" t="str">
        <f>IFERROR(__xludf.DUMMYFUNCTION("""COMPUTED_VALUE"""),"4 - Can perform without supervision")</f>
        <v>4 - Can perform without supervision</v>
      </c>
      <c r="K30" s="4" t="str">
        <f>IFERROR(__xludf.DUMMYFUNCTION("""COMPUTED_VALUE"""),"5 - Can teach others")</f>
        <v>5 - Can teach others</v>
      </c>
      <c r="L30" s="4" t="str">
        <f>IFERROR(__xludf.DUMMYFUNCTION("""COMPUTED_VALUE"""),"5 - Can teach others")</f>
        <v>5 - Can teach others</v>
      </c>
    </row>
    <row r="31">
      <c r="A31" s="6"/>
      <c r="B31" s="3"/>
      <c r="C31" s="3"/>
      <c r="D31" s="3"/>
      <c r="E31" s="3"/>
      <c r="F31" s="3" t="str">
        <f>IFERROR(__xludf.DUMMYFUNCTION("""COMPUTED_VALUE"""),"other")</f>
        <v>other</v>
      </c>
      <c r="G31" s="4" t="str">
        <f>IFERROR(__xludf.DUMMYFUNCTION("""COMPUTED_VALUE"""),"1 - Cannot Perform")</f>
        <v>1 - Cannot Perform</v>
      </c>
      <c r="H31" s="4" t="str">
        <f>IFERROR(__xludf.DUMMYFUNCTION("""COMPUTED_VALUE"""),"2 - Can perform with supervision")</f>
        <v>2 - Can perform with supervision</v>
      </c>
      <c r="I31" s="4" t="str">
        <f>IFERROR(__xludf.DUMMYFUNCTION("""COMPUTED_VALUE"""),"3 - Can perform with limited supervision")</f>
        <v>3 - Can perform with limited supervision</v>
      </c>
      <c r="J31" s="4" t="str">
        <f>IFERROR(__xludf.DUMMYFUNCTION("""COMPUTED_VALUE"""),"4 - Can perform without supervision")</f>
        <v>4 - Can perform without supervision</v>
      </c>
      <c r="K31" s="4" t="str">
        <f>IFERROR(__xludf.DUMMYFUNCTION("""COMPUTED_VALUE"""),"4 - Can perform without supervision")</f>
        <v>4 - Can perform without supervision</v>
      </c>
      <c r="L31" s="4" t="str">
        <f>IFERROR(__xludf.DUMMYFUNCTION("""COMPUTED_VALUE"""),"5 - Can teach others")</f>
        <v>5 - Can teach others</v>
      </c>
    </row>
    <row r="32">
      <c r="A32" s="7" t="str">
        <f>IFERROR(__xludf.DUMMYFUNCTION("""COMPUTED_VALUE"""),"Software Architecture")</f>
        <v>Software Architecture</v>
      </c>
      <c r="B32" s="8"/>
      <c r="C32" s="8"/>
      <c r="D32" s="8"/>
      <c r="E32" s="8"/>
      <c r="F32" s="8"/>
      <c r="G32" s="4"/>
      <c r="H32" s="4"/>
      <c r="I32" s="4"/>
      <c r="J32" s="4"/>
      <c r="K32" s="4"/>
      <c r="L32" s="4"/>
    </row>
    <row r="33">
      <c r="A33" s="9"/>
      <c r="B33" s="8" t="str">
        <f>IFERROR(__xludf.DUMMYFUNCTION("""COMPUTED_VALUE"""),"Architecture types")</f>
        <v>Architecture types</v>
      </c>
      <c r="C33" s="8" t="str">
        <f>IFERROR(__xludf.DUMMYFUNCTION("""COMPUTED_VALUE"""),"Architectural Patterns")</f>
        <v>Architectural Patterns</v>
      </c>
      <c r="D33" s="8" t="str">
        <f>IFERROR(__xludf.DUMMYFUNCTION("""COMPUTED_VALUE"""),"Architecture patterns for a given ecosystem IE in UI: MVC in BE: SOA, Micro services")</f>
        <v>Architecture patterns for a given ecosystem IE in UI: MVC in BE: SOA, Micro services</v>
      </c>
      <c r="E33" s="8" t="str">
        <f>IFERROR(__xludf.DUMMYFUNCTION("""COMPUTED_VALUE"""),"Yes")</f>
        <v>Yes</v>
      </c>
      <c r="F33" s="8" t="str">
        <f>IFERROR(__xludf.DUMMYFUNCTION("""COMPUTED_VALUE"""),"MVC")</f>
        <v>MVC</v>
      </c>
      <c r="G33" s="4" t="str">
        <f>IFERROR(__xludf.DUMMYFUNCTION("""COMPUTED_VALUE"""),"1 - Cannot Perform")</f>
        <v>1 - Cannot Perform</v>
      </c>
      <c r="H33" s="4" t="str">
        <f>IFERROR(__xludf.DUMMYFUNCTION("""COMPUTED_VALUE"""),"2 - Can perform with supervision")</f>
        <v>2 - Can perform with supervision</v>
      </c>
      <c r="I33" s="4" t="str">
        <f>IFERROR(__xludf.DUMMYFUNCTION("""COMPUTED_VALUE"""),"3 - Can perform with limited supervision")</f>
        <v>3 - Can perform with limited supervision</v>
      </c>
      <c r="J33" s="4" t="str">
        <f>IFERROR(__xludf.DUMMYFUNCTION("""COMPUTED_VALUE"""),"4 - Can perform without supervision")</f>
        <v>4 - Can perform without supervision</v>
      </c>
      <c r="K33" s="4" t="str">
        <f>IFERROR(__xludf.DUMMYFUNCTION("""COMPUTED_VALUE"""),"5 - Can teach others")</f>
        <v>5 - Can teach others</v>
      </c>
      <c r="L33" s="4" t="str">
        <f>IFERROR(__xludf.DUMMYFUNCTION("""COMPUTED_VALUE"""),"5 - Can teach others")</f>
        <v>5 - Can teach others</v>
      </c>
    </row>
    <row r="34">
      <c r="A34" s="9"/>
      <c r="B34" s="8"/>
      <c r="C34" s="8"/>
      <c r="D34" s="8"/>
      <c r="E34" s="8" t="str">
        <f>IFERROR(__xludf.DUMMYFUNCTION("""COMPUTED_VALUE"""),"Yes")</f>
        <v>Yes</v>
      </c>
      <c r="F34" s="8" t="str">
        <f>IFERROR(__xludf.DUMMYFUNCTION("""COMPUTED_VALUE"""),"PubSub")</f>
        <v>PubSub</v>
      </c>
      <c r="G34" s="4" t="str">
        <f>IFERROR(__xludf.DUMMYFUNCTION("""COMPUTED_VALUE"""),"1 - Cannot Perform")</f>
        <v>1 - Cannot Perform</v>
      </c>
      <c r="H34" s="4" t="str">
        <f>IFERROR(__xludf.DUMMYFUNCTION("""COMPUTED_VALUE"""),"2 - Can perform with supervision")</f>
        <v>2 - Can perform with supervision</v>
      </c>
      <c r="I34" s="4" t="str">
        <f>IFERROR(__xludf.DUMMYFUNCTION("""COMPUTED_VALUE"""),"3 - Can perform with limited supervision")</f>
        <v>3 - Can perform with limited supervision</v>
      </c>
      <c r="J34" s="4" t="str">
        <f>IFERROR(__xludf.DUMMYFUNCTION("""COMPUTED_VALUE"""),"4 - Can perform without supervision")</f>
        <v>4 - Can perform without supervision</v>
      </c>
      <c r="K34" s="4" t="str">
        <f>IFERROR(__xludf.DUMMYFUNCTION("""COMPUTED_VALUE"""),"5 - Can teach others")</f>
        <v>5 - Can teach others</v>
      </c>
      <c r="L34" s="4" t="str">
        <f>IFERROR(__xludf.DUMMYFUNCTION("""COMPUTED_VALUE"""),"5 - Can teach others")</f>
        <v>5 - Can teach others</v>
      </c>
    </row>
    <row r="35">
      <c r="A35" s="9"/>
      <c r="B35" s="8"/>
      <c r="C35" s="8"/>
      <c r="D35" s="8"/>
      <c r="E35" s="8" t="str">
        <f>IFERROR(__xludf.DUMMYFUNCTION("""COMPUTED_VALUE"""),"Yes")</f>
        <v>Yes</v>
      </c>
      <c r="F35" s="8" t="str">
        <f>IFERROR(__xludf.DUMMYFUNCTION("""COMPUTED_VALUE"""),"Microservices")</f>
        <v>Microservices</v>
      </c>
      <c r="G35" s="4" t="str">
        <f>IFERROR(__xludf.DUMMYFUNCTION("""COMPUTED_VALUE"""),"1 - Cannot Perform")</f>
        <v>1 - Cannot Perform</v>
      </c>
      <c r="H35" s="4" t="str">
        <f>IFERROR(__xludf.DUMMYFUNCTION("""COMPUTED_VALUE"""),"1 - Cannot Perform")</f>
        <v>1 - Cannot Perform</v>
      </c>
      <c r="I35" s="4" t="str">
        <f>IFERROR(__xludf.DUMMYFUNCTION("""COMPUTED_VALUE"""),"2 - Can perform with supervision")</f>
        <v>2 - Can perform with supervision</v>
      </c>
      <c r="J35" s="4" t="str">
        <f>IFERROR(__xludf.DUMMYFUNCTION("""COMPUTED_VALUE"""),"4 - Can perform without supervision")</f>
        <v>4 - Can perform without supervision</v>
      </c>
      <c r="K35" s="4" t="str">
        <f>IFERROR(__xludf.DUMMYFUNCTION("""COMPUTED_VALUE"""),"5 - Can teach others")</f>
        <v>5 - Can teach others</v>
      </c>
      <c r="L35" s="4" t="str">
        <f>IFERROR(__xludf.DUMMYFUNCTION("""COMPUTED_VALUE"""),"5 - Can teach others")</f>
        <v>5 - Can teach others</v>
      </c>
    </row>
    <row r="36">
      <c r="A36" s="9"/>
      <c r="B36" s="8"/>
      <c r="C36" s="8"/>
      <c r="D36" s="8"/>
      <c r="E36" s="8" t="str">
        <f>IFERROR(__xludf.DUMMYFUNCTION("""COMPUTED_VALUE"""),"No")</f>
        <v>No</v>
      </c>
      <c r="F36" s="8" t="str">
        <f>IFERROR(__xludf.DUMMYFUNCTION("""COMPUTED_VALUE"""),"Event Sourcing")</f>
        <v>Event Sourcing</v>
      </c>
      <c r="G36" s="4" t="str">
        <f>IFERROR(__xludf.DUMMYFUNCTION("""COMPUTED_VALUE"""),"1 - Cannot Perform")</f>
        <v>1 - Cannot Perform</v>
      </c>
      <c r="H36" s="4" t="str">
        <f>IFERROR(__xludf.DUMMYFUNCTION("""COMPUTED_VALUE"""),"1 - Cannot Perform")</f>
        <v>1 - Cannot Perform</v>
      </c>
      <c r="I36" s="4" t="str">
        <f>IFERROR(__xludf.DUMMYFUNCTION("""COMPUTED_VALUE"""),"2 - Can perform with supervision")</f>
        <v>2 - Can perform with supervision</v>
      </c>
      <c r="J36" s="4" t="str">
        <f>IFERROR(__xludf.DUMMYFUNCTION("""COMPUTED_VALUE"""),"3 - Can perform with limited supervision")</f>
        <v>3 - Can perform with limited supervision</v>
      </c>
      <c r="K36" s="4" t="str">
        <f>IFERROR(__xludf.DUMMYFUNCTION("""COMPUTED_VALUE"""),"4 - Can perform without supervision")</f>
        <v>4 - Can perform without supervision</v>
      </c>
      <c r="L36" s="4" t="str">
        <f>IFERROR(__xludf.DUMMYFUNCTION("""COMPUTED_VALUE"""),"5 - Can teach others")</f>
        <v>5 - Can teach others</v>
      </c>
    </row>
    <row r="37">
      <c r="A37" s="9"/>
      <c r="B37" s="8"/>
      <c r="C37" s="8"/>
      <c r="D37" s="8"/>
      <c r="E37" s="8" t="str">
        <f>IFERROR(__xludf.DUMMYFUNCTION("""COMPUTED_VALUE"""),"No")</f>
        <v>No</v>
      </c>
      <c r="F37" s="8" t="str">
        <f>IFERROR(__xludf.DUMMYFUNCTION("""COMPUTED_VALUE"""),"CQRS")</f>
        <v>CQRS</v>
      </c>
      <c r="G37" s="4" t="str">
        <f>IFERROR(__xludf.DUMMYFUNCTION("""COMPUTED_VALUE"""),"1 - Cannot Perform")</f>
        <v>1 - Cannot Perform</v>
      </c>
      <c r="H37" s="4" t="str">
        <f>IFERROR(__xludf.DUMMYFUNCTION("""COMPUTED_VALUE"""),"1 - Cannot Perform")</f>
        <v>1 - Cannot Perform</v>
      </c>
      <c r="I37" s="4" t="str">
        <f>IFERROR(__xludf.DUMMYFUNCTION("""COMPUTED_VALUE"""),"1 - Cannot Perform")</f>
        <v>1 - Cannot Perform</v>
      </c>
      <c r="J37" s="4" t="str">
        <f>IFERROR(__xludf.DUMMYFUNCTION("""COMPUTED_VALUE"""),"2 - Can perform with supervision")</f>
        <v>2 - Can perform with supervision</v>
      </c>
      <c r="K37" s="4" t="str">
        <f>IFERROR(__xludf.DUMMYFUNCTION("""COMPUTED_VALUE"""),"3 - Can perform with limited supervision")</f>
        <v>3 - Can perform with limited supervision</v>
      </c>
      <c r="L37" s="4" t="str">
        <f>IFERROR(__xludf.DUMMYFUNCTION("""COMPUTED_VALUE"""),"4 - Can perform without supervision")</f>
        <v>4 - Can perform without supervision</v>
      </c>
    </row>
    <row r="38">
      <c r="A38" s="9"/>
      <c r="B38" s="8"/>
      <c r="C38" s="8"/>
      <c r="D38" s="8"/>
      <c r="E38" s="8" t="str">
        <f>IFERROR(__xludf.DUMMYFUNCTION("""COMPUTED_VALUE"""),"No")</f>
        <v>No</v>
      </c>
      <c r="F38" s="8" t="str">
        <f>IFERROR(__xludf.DUMMYFUNCTION("""COMPUTED_VALUE"""),"DDD")</f>
        <v>DDD</v>
      </c>
      <c r="G38" s="4" t="str">
        <f>IFERROR(__xludf.DUMMYFUNCTION("""COMPUTED_VALUE"""),"1 - Cannot Perform")</f>
        <v>1 - Cannot Perform</v>
      </c>
      <c r="H38" s="4" t="str">
        <f>IFERROR(__xludf.DUMMYFUNCTION("""COMPUTED_VALUE"""),"1 - Cannot Perform")</f>
        <v>1 - Cannot Perform</v>
      </c>
      <c r="I38" s="4" t="str">
        <f>IFERROR(__xludf.DUMMYFUNCTION("""COMPUTED_VALUE"""),"2 - Can perform with supervision")</f>
        <v>2 - Can perform with supervision</v>
      </c>
      <c r="J38" s="4" t="str">
        <f>IFERROR(__xludf.DUMMYFUNCTION("""COMPUTED_VALUE"""),"3 - Can perform with limited supervision")</f>
        <v>3 - Can perform with limited supervision</v>
      </c>
      <c r="K38" s="4" t="str">
        <f>IFERROR(__xludf.DUMMYFUNCTION("""COMPUTED_VALUE"""),"4 - Can perform without supervision")</f>
        <v>4 - Can perform without supervision</v>
      </c>
      <c r="L38" s="4" t="str">
        <f>IFERROR(__xludf.DUMMYFUNCTION("""COMPUTED_VALUE"""),"5 - Can teach others")</f>
        <v>5 - Can teach others</v>
      </c>
    </row>
    <row r="39">
      <c r="A39" s="9"/>
      <c r="B39" s="8"/>
      <c r="C39" s="8"/>
      <c r="D39" s="8"/>
      <c r="E39" s="8" t="str">
        <f>IFERROR(__xludf.DUMMYFUNCTION("""COMPUTED_VALUE"""),"Yes")</f>
        <v>Yes</v>
      </c>
      <c r="F39" s="8" t="str">
        <f>IFERROR(__xludf.DUMMYFUNCTION("""COMPUTED_VALUE"""),"Reactive")</f>
        <v>Reactive</v>
      </c>
      <c r="G39" s="4" t="str">
        <f>IFERROR(__xludf.DUMMYFUNCTION("""COMPUTED_VALUE"""),"1 - Cannot Perform")</f>
        <v>1 - Cannot Perform</v>
      </c>
      <c r="H39" s="4" t="str">
        <f>IFERROR(__xludf.DUMMYFUNCTION("""COMPUTED_VALUE"""),"1 - Cannot Perform")</f>
        <v>1 - Cannot Perform</v>
      </c>
      <c r="I39" s="4" t="str">
        <f>IFERROR(__xludf.DUMMYFUNCTION("""COMPUTED_VALUE"""),"2 - Can perform with supervision")</f>
        <v>2 - Can perform with supervision</v>
      </c>
      <c r="J39" s="4" t="str">
        <f>IFERROR(__xludf.DUMMYFUNCTION("""COMPUTED_VALUE"""),"3 - Can perform with limited supervision")</f>
        <v>3 - Can perform with limited supervision</v>
      </c>
      <c r="K39" s="4" t="str">
        <f>IFERROR(__xludf.DUMMYFUNCTION("""COMPUTED_VALUE"""),"4 - Can perform without supervision")</f>
        <v>4 - Can perform without supervision</v>
      </c>
      <c r="L39" s="4" t="str">
        <f>IFERROR(__xludf.DUMMYFUNCTION("""COMPUTED_VALUE"""),"5 - Can teach others")</f>
        <v>5 - Can teach others</v>
      </c>
    </row>
    <row r="40">
      <c r="A40" s="9"/>
      <c r="B40" s="8"/>
      <c r="C40" s="8" t="str">
        <f>IFERROR(__xludf.DUMMYFUNCTION("""COMPUTED_VALUE"""),"Architecture Components")</f>
        <v>Architecture Components</v>
      </c>
      <c r="D40" s="8" t="str">
        <f>IFERROR(__xludf.DUMMYFUNCTION("""COMPUTED_VALUE"""),"Domain given components for architecting an application such as ")</f>
        <v>Domain given components for architecting an application such as </v>
      </c>
      <c r="E40" s="8" t="str">
        <f>IFERROR(__xludf.DUMMYFUNCTION("""COMPUTED_VALUE"""),"Yes")</f>
        <v>Yes</v>
      </c>
      <c r="F40" s="8" t="str">
        <f>IFERROR(__xludf.DUMMYFUNCTION("""COMPUTED_VALUE"""),"Layered architecture")</f>
        <v>Layered architecture</v>
      </c>
      <c r="G40" s="4" t="str">
        <f>IFERROR(__xludf.DUMMYFUNCTION("""COMPUTED_VALUE"""),"2 - Can perform with supervision")</f>
        <v>2 - Can perform with supervision</v>
      </c>
      <c r="H40" s="4" t="str">
        <f>IFERROR(__xludf.DUMMYFUNCTION("""COMPUTED_VALUE"""),"3 - Can perform with limited supervision")</f>
        <v>3 - Can perform with limited supervision</v>
      </c>
      <c r="I40" s="4" t="str">
        <f>IFERROR(__xludf.DUMMYFUNCTION("""COMPUTED_VALUE"""),"4 - Can perform without supervision")</f>
        <v>4 - Can perform without supervision</v>
      </c>
      <c r="J40" s="4" t="str">
        <f>IFERROR(__xludf.DUMMYFUNCTION("""COMPUTED_VALUE"""),"5 - Can teach others")</f>
        <v>5 - Can teach others</v>
      </c>
      <c r="K40" s="4" t="str">
        <f>IFERROR(__xludf.DUMMYFUNCTION("""COMPUTED_VALUE"""),"5 - Can teach others")</f>
        <v>5 - Can teach others</v>
      </c>
      <c r="L40" s="4" t="str">
        <f>IFERROR(__xludf.DUMMYFUNCTION("""COMPUTED_VALUE"""),"5 - Can teach others")</f>
        <v>5 - Can teach others</v>
      </c>
    </row>
    <row r="41">
      <c r="A41" s="9"/>
      <c r="B41" s="8"/>
      <c r="C41" s="8"/>
      <c r="D41" s="8"/>
      <c r="E41" s="8"/>
      <c r="F41" s="8" t="str">
        <f>IFERROR(__xludf.DUMMYFUNCTION("""COMPUTED_VALUE"""),"Hexagonal")</f>
        <v>Hexagonal</v>
      </c>
      <c r="G41" s="4" t="str">
        <f>IFERROR(__xludf.DUMMYFUNCTION("""COMPUTED_VALUE"""),"1 - Cannot Perform")</f>
        <v>1 - Cannot Perform</v>
      </c>
      <c r="H41" s="4" t="str">
        <f>IFERROR(__xludf.DUMMYFUNCTION("""COMPUTED_VALUE"""),"1 - Cannot Perform")</f>
        <v>1 - Cannot Perform</v>
      </c>
      <c r="I41" s="4" t="str">
        <f>IFERROR(__xludf.DUMMYFUNCTION("""COMPUTED_VALUE"""),"1 - Cannot Perform")</f>
        <v>1 - Cannot Perform</v>
      </c>
      <c r="J41" s="4" t="str">
        <f>IFERROR(__xludf.DUMMYFUNCTION("""COMPUTED_VALUE"""),"2 - Can perform with supervision")</f>
        <v>2 - Can perform with supervision</v>
      </c>
      <c r="K41" s="4" t="str">
        <f>IFERROR(__xludf.DUMMYFUNCTION("""COMPUTED_VALUE"""),"3 - Can perform with limited supervision")</f>
        <v>3 - Can perform with limited supervision</v>
      </c>
      <c r="L41" s="4" t="str">
        <f>IFERROR(__xludf.DUMMYFUNCTION("""COMPUTED_VALUE"""),"4 - Can perform without supervision")</f>
        <v>4 - Can perform without supervision</v>
      </c>
    </row>
    <row r="42">
      <c r="A42" s="9"/>
      <c r="B42" s="8"/>
      <c r="C42" s="8"/>
      <c r="D42" s="8"/>
      <c r="E42" s="8"/>
      <c r="F42" s="8" t="str">
        <f>IFERROR(__xludf.DUMMYFUNCTION("""COMPUTED_VALUE"""),"Onion")</f>
        <v>Onion</v>
      </c>
      <c r="G42" s="4" t="str">
        <f>IFERROR(__xludf.DUMMYFUNCTION("""COMPUTED_VALUE"""),"1 - Cannot Perform")</f>
        <v>1 - Cannot Perform</v>
      </c>
      <c r="H42" s="4" t="str">
        <f>IFERROR(__xludf.DUMMYFUNCTION("""COMPUTED_VALUE"""),"2 - Can perform with supervision")</f>
        <v>2 - Can perform with supervision</v>
      </c>
      <c r="I42" s="4" t="str">
        <f>IFERROR(__xludf.DUMMYFUNCTION("""COMPUTED_VALUE"""),"3 - Can perform with limited supervision")</f>
        <v>3 - Can perform with limited supervision</v>
      </c>
      <c r="J42" s="4" t="str">
        <f>IFERROR(__xludf.DUMMYFUNCTION("""COMPUTED_VALUE"""),"4 - Can perform without supervision")</f>
        <v>4 - Can perform without supervision</v>
      </c>
      <c r="K42" s="4" t="str">
        <f>IFERROR(__xludf.DUMMYFUNCTION("""COMPUTED_VALUE"""),"4 - Can perform without supervision")</f>
        <v>4 - Can perform without supervision</v>
      </c>
      <c r="L42" s="4" t="str">
        <f>IFERROR(__xludf.DUMMYFUNCTION("""COMPUTED_VALUE"""),"5 - Can teach others")</f>
        <v>5 - Can teach others</v>
      </c>
    </row>
    <row r="43">
      <c r="A43" s="9"/>
      <c r="B43" s="8"/>
      <c r="C43" s="8" t="str">
        <f>IFERROR(__xludf.DUMMYFUNCTION("""COMPUTED_VALUE"""),"Web")</f>
        <v>Web</v>
      </c>
      <c r="D43" s="8" t="str">
        <f>IFERROR(__xludf.DUMMYFUNCTION("""COMPUTED_VALUE"""),"Knowledge of development of web applications")</f>
        <v>Knowledge of development of web applications</v>
      </c>
      <c r="E43" s="8" t="str">
        <f>IFERROR(__xludf.DUMMYFUNCTION("""COMPUTED_VALUE"""),"No")</f>
        <v>No</v>
      </c>
      <c r="F43" s="8" t="str">
        <f>IFERROR(__xludf.DUMMYFUNCTION("""COMPUTED_VALUE"""),"Internet &amp; HTTP")</f>
        <v>Internet &amp; HTTP</v>
      </c>
      <c r="G43" s="4" t="str">
        <f>IFERROR(__xludf.DUMMYFUNCTION("""COMPUTED_VALUE"""),"2 - Can perform with supervision")</f>
        <v>2 - Can perform with supervision</v>
      </c>
      <c r="H43" s="4" t="str">
        <f>IFERROR(__xludf.DUMMYFUNCTION("""COMPUTED_VALUE"""),"3 - Can perform with limited supervision")</f>
        <v>3 - Can perform with limited supervision</v>
      </c>
      <c r="I43" s="4" t="str">
        <f>IFERROR(__xludf.DUMMYFUNCTION("""COMPUTED_VALUE"""),"4 - Can perform without supervision")</f>
        <v>4 - Can perform without supervision</v>
      </c>
      <c r="J43" s="4" t="str">
        <f>IFERROR(__xludf.DUMMYFUNCTION("""COMPUTED_VALUE"""),"5 - Can teach others")</f>
        <v>5 - Can teach others</v>
      </c>
      <c r="K43" s="4" t="str">
        <f>IFERROR(__xludf.DUMMYFUNCTION("""COMPUTED_VALUE"""),"5 - Can teach others")</f>
        <v>5 - Can teach others</v>
      </c>
      <c r="L43" s="4" t="str">
        <f>IFERROR(__xludf.DUMMYFUNCTION("""COMPUTED_VALUE"""),"5 - Can teach others")</f>
        <v>5 - Can teach others</v>
      </c>
    </row>
    <row r="44">
      <c r="A44" s="9"/>
      <c r="B44" s="8"/>
      <c r="C44" s="8"/>
      <c r="D44" s="8"/>
      <c r="E44" s="8"/>
      <c r="F44" s="8" t="str">
        <f>IFERROR(__xludf.DUMMYFUNCTION("""COMPUTED_VALUE"""),"Web Development")</f>
        <v>Web Development</v>
      </c>
      <c r="G44" s="4" t="str">
        <f>IFERROR(__xludf.DUMMYFUNCTION("""COMPUTED_VALUE"""),"2 - Can perform with supervision")</f>
        <v>2 - Can perform with supervision</v>
      </c>
      <c r="H44" s="4" t="str">
        <f>IFERROR(__xludf.DUMMYFUNCTION("""COMPUTED_VALUE"""),"3 - Can perform with limited supervision")</f>
        <v>3 - Can perform with limited supervision</v>
      </c>
      <c r="I44" s="4" t="str">
        <f>IFERROR(__xludf.DUMMYFUNCTION("""COMPUTED_VALUE"""),"4 - Can perform without supervision")</f>
        <v>4 - Can perform without supervision</v>
      </c>
      <c r="J44" s="4" t="str">
        <f>IFERROR(__xludf.DUMMYFUNCTION("""COMPUTED_VALUE"""),"5 - Can teach others")</f>
        <v>5 - Can teach others</v>
      </c>
      <c r="K44" s="4" t="str">
        <f>IFERROR(__xludf.DUMMYFUNCTION("""COMPUTED_VALUE"""),"5 - Can teach others")</f>
        <v>5 - Can teach others</v>
      </c>
      <c r="L44" s="4" t="str">
        <f>IFERROR(__xludf.DUMMYFUNCTION("""COMPUTED_VALUE"""),"5 - Can teach others")</f>
        <v>5 - Can teach others</v>
      </c>
    </row>
    <row r="45">
      <c r="A45" s="9"/>
      <c r="B45" s="8" t="str">
        <f>IFERROR(__xludf.DUMMYFUNCTION("""COMPUTED_VALUE"""),"Data Access / Persistency")</f>
        <v>Data Access / Persistency</v>
      </c>
      <c r="C45" s="8" t="str">
        <f>IFERROR(__xludf.DUMMYFUNCTION("""COMPUTED_VALUE"""),"Cache")</f>
        <v>Cache</v>
      </c>
      <c r="D45" s="8" t="str">
        <f>IFERROR(__xludf.DUMMYFUNCTION("""COMPUTED_VALUE"""),"Caching tools and frameworks")</f>
        <v>Caching tools and frameworks</v>
      </c>
      <c r="E45" s="8" t="str">
        <f>IFERROR(__xludf.DUMMYFUNCTION("""COMPUTED_VALUE"""),"At least one tool/library/framework
")</f>
        <v>At least one tool/library/framework
</v>
      </c>
      <c r="F45" s="8" t="str">
        <f>IFERROR(__xludf.DUMMYFUNCTION("""COMPUTED_VALUE"""),"Hazelcast")</f>
        <v>Hazelcast</v>
      </c>
      <c r="G45" s="4" t="str">
        <f>IFERROR(__xludf.DUMMYFUNCTION("""COMPUTED_VALUE"""),"1 - Cannot Perform")</f>
        <v>1 - Cannot Perform</v>
      </c>
      <c r="H45" s="4" t="str">
        <f>IFERROR(__xludf.DUMMYFUNCTION("""COMPUTED_VALUE"""),"1 - Cannot Perform")</f>
        <v>1 - Cannot Perform</v>
      </c>
      <c r="I45" s="4" t="str">
        <f>IFERROR(__xludf.DUMMYFUNCTION("""COMPUTED_VALUE"""),"2 - Can perform with supervision")</f>
        <v>2 - Can perform with supervision</v>
      </c>
      <c r="J45" s="4" t="str">
        <f>IFERROR(__xludf.DUMMYFUNCTION("""COMPUTED_VALUE"""),"3 - Can perform with limited supervision")</f>
        <v>3 - Can perform with limited supervision</v>
      </c>
      <c r="K45" s="4" t="str">
        <f>IFERROR(__xludf.DUMMYFUNCTION("""COMPUTED_VALUE"""),"4 - Can perform without supervision")</f>
        <v>4 - Can perform without supervision</v>
      </c>
      <c r="L45" s="4" t="str">
        <f>IFERROR(__xludf.DUMMYFUNCTION("""COMPUTED_VALUE"""),"5 - Can teach others")</f>
        <v>5 - Can teach others</v>
      </c>
    </row>
    <row r="46">
      <c r="A46" s="9"/>
      <c r="B46" s="8"/>
      <c r="C46" s="8"/>
      <c r="D46" s="8"/>
      <c r="E46" s="8"/>
      <c r="F46" s="8" t="str">
        <f>IFERROR(__xludf.DUMMYFUNCTION("""COMPUTED_VALUE"""),"EhCache")</f>
        <v>EhCache</v>
      </c>
      <c r="G46" s="4" t="str">
        <f>IFERROR(__xludf.DUMMYFUNCTION("""COMPUTED_VALUE"""),"1 - Cannot Perform")</f>
        <v>1 - Cannot Perform</v>
      </c>
      <c r="H46" s="4" t="str">
        <f>IFERROR(__xludf.DUMMYFUNCTION("""COMPUTED_VALUE"""),"1 - Cannot Perform")</f>
        <v>1 - Cannot Perform</v>
      </c>
      <c r="I46" s="4" t="str">
        <f>IFERROR(__xludf.DUMMYFUNCTION("""COMPUTED_VALUE"""),"2 - Can perform with supervision")</f>
        <v>2 - Can perform with supervision</v>
      </c>
      <c r="J46" s="4" t="str">
        <f>IFERROR(__xludf.DUMMYFUNCTION("""COMPUTED_VALUE"""),"3 - Can perform with limited supervision")</f>
        <v>3 - Can perform with limited supervision</v>
      </c>
      <c r="K46" s="4" t="str">
        <f>IFERROR(__xludf.DUMMYFUNCTION("""COMPUTED_VALUE"""),"4 - Can perform without supervision")</f>
        <v>4 - Can perform without supervision</v>
      </c>
      <c r="L46" s="4" t="str">
        <f>IFERROR(__xludf.DUMMYFUNCTION("""COMPUTED_VALUE"""),"5 - Can teach others")</f>
        <v>5 - Can teach others</v>
      </c>
    </row>
    <row r="47">
      <c r="A47" s="9"/>
      <c r="B47" s="8"/>
      <c r="C47" s="8"/>
      <c r="D47" s="8"/>
      <c r="E47" s="8"/>
      <c r="F47" s="8" t="str">
        <f>IFERROR(__xludf.DUMMYFUNCTION("""COMPUTED_VALUE"""),"Memcached")</f>
        <v>Memcached</v>
      </c>
      <c r="G47" s="4" t="str">
        <f>IFERROR(__xludf.DUMMYFUNCTION("""COMPUTED_VALUE"""),"1 - Cannot Perform")</f>
        <v>1 - Cannot Perform</v>
      </c>
      <c r="H47" s="4" t="str">
        <f>IFERROR(__xludf.DUMMYFUNCTION("""COMPUTED_VALUE"""),"1 - Cannot Perform")</f>
        <v>1 - Cannot Perform</v>
      </c>
      <c r="I47" s="4" t="str">
        <f>IFERROR(__xludf.DUMMYFUNCTION("""COMPUTED_VALUE"""),"2 - Can perform with supervision")</f>
        <v>2 - Can perform with supervision</v>
      </c>
      <c r="J47" s="4" t="str">
        <f>IFERROR(__xludf.DUMMYFUNCTION("""COMPUTED_VALUE"""),"3 - Can perform with limited supervision")</f>
        <v>3 - Can perform with limited supervision</v>
      </c>
      <c r="K47" s="4" t="str">
        <f>IFERROR(__xludf.DUMMYFUNCTION("""COMPUTED_VALUE"""),"4 - Can perform without supervision")</f>
        <v>4 - Can perform without supervision</v>
      </c>
      <c r="L47" s="4" t="str">
        <f>IFERROR(__xludf.DUMMYFUNCTION("""COMPUTED_VALUE"""),"5 - Can teach others")</f>
        <v>5 - Can teach others</v>
      </c>
    </row>
    <row r="48">
      <c r="A48" s="9"/>
      <c r="B48" s="8"/>
      <c r="C48" s="8"/>
      <c r="D48" s="8"/>
      <c r="E48" s="8"/>
      <c r="F48" s="8" t="str">
        <f>IFERROR(__xludf.DUMMYFUNCTION("""COMPUTED_VALUE"""),"Redis")</f>
        <v>Redis</v>
      </c>
      <c r="G48" s="4" t="str">
        <f>IFERROR(__xludf.DUMMYFUNCTION("""COMPUTED_VALUE"""),"1 - Cannot Perform")</f>
        <v>1 - Cannot Perform</v>
      </c>
      <c r="H48" s="4" t="str">
        <f>IFERROR(__xludf.DUMMYFUNCTION("""COMPUTED_VALUE"""),"1 - Cannot Perform")</f>
        <v>1 - Cannot Perform</v>
      </c>
      <c r="I48" s="4" t="str">
        <f>IFERROR(__xludf.DUMMYFUNCTION("""COMPUTED_VALUE"""),"2 - Can perform with supervision")</f>
        <v>2 - Can perform with supervision</v>
      </c>
      <c r="J48" s="4" t="str">
        <f>IFERROR(__xludf.DUMMYFUNCTION("""COMPUTED_VALUE"""),"3 - Can perform with limited supervision")</f>
        <v>3 - Can perform with limited supervision</v>
      </c>
      <c r="K48" s="4" t="str">
        <f>IFERROR(__xludf.DUMMYFUNCTION("""COMPUTED_VALUE"""),"4 - Can perform without supervision")</f>
        <v>4 - Can perform without supervision</v>
      </c>
      <c r="L48" s="4" t="str">
        <f>IFERROR(__xludf.DUMMYFUNCTION("""COMPUTED_VALUE"""),"5 - Can teach others")</f>
        <v>5 - Can teach others</v>
      </c>
    </row>
    <row r="49">
      <c r="A49" s="9"/>
      <c r="B49" s="8"/>
      <c r="C49" s="8"/>
      <c r="D49" s="8"/>
      <c r="E49" s="8"/>
      <c r="F49" s="8" t="str">
        <f>IFERROR(__xludf.DUMMYFUNCTION("""COMPUTED_VALUE"""),"Other")</f>
        <v>Other</v>
      </c>
      <c r="G49" s="4" t="str">
        <f>IFERROR(__xludf.DUMMYFUNCTION("""COMPUTED_VALUE"""),"1 - Cannot Perform")</f>
        <v>1 - Cannot Perform</v>
      </c>
      <c r="H49" s="4" t="str">
        <f>IFERROR(__xludf.DUMMYFUNCTION("""COMPUTED_VALUE"""),"1 - Cannot Perform")</f>
        <v>1 - Cannot Perform</v>
      </c>
      <c r="I49" s="4" t="str">
        <f>IFERROR(__xludf.DUMMYFUNCTION("""COMPUTED_VALUE"""),"2 - Can perform with supervision")</f>
        <v>2 - Can perform with supervision</v>
      </c>
      <c r="J49" s="4" t="str">
        <f>IFERROR(__xludf.DUMMYFUNCTION("""COMPUTED_VALUE"""),"3 - Can perform with limited supervision")</f>
        <v>3 - Can perform with limited supervision</v>
      </c>
      <c r="K49" s="4" t="str">
        <f>IFERROR(__xludf.DUMMYFUNCTION("""COMPUTED_VALUE"""),"4 - Can perform without supervision")</f>
        <v>4 - Can perform without supervision</v>
      </c>
      <c r="L49" s="4" t="str">
        <f>IFERROR(__xludf.DUMMYFUNCTION("""COMPUTED_VALUE"""),"5 - Can teach others")</f>
        <v>5 - Can teach others</v>
      </c>
    </row>
    <row r="50">
      <c r="A50" s="9"/>
      <c r="B50" s="8"/>
      <c r="C50" s="8" t="str">
        <f>IFERROR(__xludf.DUMMYFUNCTION("""COMPUTED_VALUE"""),"SQL")</f>
        <v>SQL</v>
      </c>
      <c r="D50" s="8" t="str">
        <f>IFERROR(__xludf.DUMMYFUNCTION("""COMPUTED_VALUE"""),"Knowledge of using a relational database")</f>
        <v>Knowledge of using a relational database</v>
      </c>
      <c r="E50" s="8" t="str">
        <f>IFERROR(__xludf.DUMMYFUNCTION("""COMPUTED_VALUE"""),"At least one tool/library/framework
")</f>
        <v>At least one tool/library/framework
</v>
      </c>
      <c r="F50" s="8" t="str">
        <f>IFERROR(__xludf.DUMMYFUNCTION("""COMPUTED_VALUE"""),"MySQL")</f>
        <v>MySQL</v>
      </c>
      <c r="G50" s="4" t="str">
        <f>IFERROR(__xludf.DUMMYFUNCTION("""COMPUTED_VALUE"""),"2 - Can perform with supervision")</f>
        <v>2 - Can perform with supervision</v>
      </c>
      <c r="H50" s="4" t="str">
        <f>IFERROR(__xludf.DUMMYFUNCTION("""COMPUTED_VALUE"""),"3 - Can perform with limited supervision")</f>
        <v>3 - Can perform with limited supervision</v>
      </c>
      <c r="I50" s="4" t="str">
        <f>IFERROR(__xludf.DUMMYFUNCTION("""COMPUTED_VALUE"""),"4 - Can perform without supervision")</f>
        <v>4 - Can perform without supervision</v>
      </c>
      <c r="J50" s="4" t="str">
        <f>IFERROR(__xludf.DUMMYFUNCTION("""COMPUTED_VALUE"""),"5 - Can teach others")</f>
        <v>5 - Can teach others</v>
      </c>
      <c r="K50" s="4" t="str">
        <f>IFERROR(__xludf.DUMMYFUNCTION("""COMPUTED_VALUE"""),"5 - Can teach others")</f>
        <v>5 - Can teach others</v>
      </c>
      <c r="L50" s="4" t="str">
        <f>IFERROR(__xludf.DUMMYFUNCTION("""COMPUTED_VALUE"""),"5 - Can teach others")</f>
        <v>5 - Can teach others</v>
      </c>
    </row>
    <row r="51">
      <c r="A51" s="9"/>
      <c r="B51" s="8"/>
      <c r="C51" s="8"/>
      <c r="D51" s="8"/>
      <c r="E51" s="8"/>
      <c r="F51" s="8" t="str">
        <f>IFERROR(__xludf.DUMMYFUNCTION("""COMPUTED_VALUE"""),"PostgreSQL")</f>
        <v>PostgreSQL</v>
      </c>
      <c r="G51" s="4" t="str">
        <f>IFERROR(__xludf.DUMMYFUNCTION("""COMPUTED_VALUE"""),"2 - Can perform with supervision")</f>
        <v>2 - Can perform with supervision</v>
      </c>
      <c r="H51" s="4" t="str">
        <f>IFERROR(__xludf.DUMMYFUNCTION("""COMPUTED_VALUE"""),"3 - Can perform with limited supervision")</f>
        <v>3 - Can perform with limited supervision</v>
      </c>
      <c r="I51" s="4" t="str">
        <f>IFERROR(__xludf.DUMMYFUNCTION("""COMPUTED_VALUE"""),"4 - Can perform without supervision")</f>
        <v>4 - Can perform without supervision</v>
      </c>
      <c r="J51" s="4" t="str">
        <f>IFERROR(__xludf.DUMMYFUNCTION("""COMPUTED_VALUE"""),"5 - Can teach others")</f>
        <v>5 - Can teach others</v>
      </c>
      <c r="K51" s="4" t="str">
        <f>IFERROR(__xludf.DUMMYFUNCTION("""COMPUTED_VALUE"""),"5 - Can teach others")</f>
        <v>5 - Can teach others</v>
      </c>
      <c r="L51" s="4" t="str">
        <f>IFERROR(__xludf.DUMMYFUNCTION("""COMPUTED_VALUE"""),"5 - Can teach others")</f>
        <v>5 - Can teach others</v>
      </c>
    </row>
    <row r="52">
      <c r="A52" s="9"/>
      <c r="B52" s="8"/>
      <c r="C52" s="8"/>
      <c r="D52" s="8"/>
      <c r="E52" s="8"/>
      <c r="F52" s="8" t="str">
        <f>IFERROR(__xludf.DUMMYFUNCTION("""COMPUTED_VALUE"""),"SQL Server")</f>
        <v>SQL Server</v>
      </c>
      <c r="G52" s="4" t="str">
        <f>IFERROR(__xludf.DUMMYFUNCTION("""COMPUTED_VALUE"""),"2 - Can perform with supervision")</f>
        <v>2 - Can perform with supervision</v>
      </c>
      <c r="H52" s="4" t="str">
        <f>IFERROR(__xludf.DUMMYFUNCTION("""COMPUTED_VALUE"""),"3 - Can perform with limited supervision")</f>
        <v>3 - Can perform with limited supervision</v>
      </c>
      <c r="I52" s="4" t="str">
        <f>IFERROR(__xludf.DUMMYFUNCTION("""COMPUTED_VALUE"""),"4 - Can perform without supervision")</f>
        <v>4 - Can perform without supervision</v>
      </c>
      <c r="J52" s="4" t="str">
        <f>IFERROR(__xludf.DUMMYFUNCTION("""COMPUTED_VALUE"""),"5 - Can teach others")</f>
        <v>5 - Can teach others</v>
      </c>
      <c r="K52" s="4" t="str">
        <f>IFERROR(__xludf.DUMMYFUNCTION("""COMPUTED_VALUE"""),"5 - Can teach others")</f>
        <v>5 - Can teach others</v>
      </c>
      <c r="L52" s="4" t="str">
        <f>IFERROR(__xludf.DUMMYFUNCTION("""COMPUTED_VALUE"""),"5 - Can teach others")</f>
        <v>5 - Can teach others</v>
      </c>
    </row>
    <row r="53">
      <c r="A53" s="9"/>
      <c r="B53" s="8"/>
      <c r="C53" s="8"/>
      <c r="D53" s="8"/>
      <c r="E53" s="8"/>
      <c r="F53" s="8" t="str">
        <f>IFERROR(__xludf.DUMMYFUNCTION("""COMPUTED_VALUE"""),"Oracle")</f>
        <v>Oracle</v>
      </c>
      <c r="G53" s="4" t="str">
        <f>IFERROR(__xludf.DUMMYFUNCTION("""COMPUTED_VALUE"""),"2 - Can perform with supervision")</f>
        <v>2 - Can perform with supervision</v>
      </c>
      <c r="H53" s="4" t="str">
        <f>IFERROR(__xludf.DUMMYFUNCTION("""COMPUTED_VALUE"""),"3 - Can perform with limited supervision")</f>
        <v>3 - Can perform with limited supervision</v>
      </c>
      <c r="I53" s="4" t="str">
        <f>IFERROR(__xludf.DUMMYFUNCTION("""COMPUTED_VALUE"""),"4 - Can perform without supervision")</f>
        <v>4 - Can perform without supervision</v>
      </c>
      <c r="J53" s="4" t="str">
        <f>IFERROR(__xludf.DUMMYFUNCTION("""COMPUTED_VALUE"""),"5 - Can teach others")</f>
        <v>5 - Can teach others</v>
      </c>
      <c r="K53" s="4" t="str">
        <f>IFERROR(__xludf.DUMMYFUNCTION("""COMPUTED_VALUE"""),"5 - Can teach others")</f>
        <v>5 - Can teach others</v>
      </c>
      <c r="L53" s="4" t="str">
        <f>IFERROR(__xludf.DUMMYFUNCTION("""COMPUTED_VALUE"""),"5 - Can teach others")</f>
        <v>5 - Can teach others</v>
      </c>
    </row>
    <row r="54">
      <c r="A54" s="9"/>
      <c r="B54" s="8"/>
      <c r="C54" s="8" t="str">
        <f>IFERROR(__xludf.DUMMYFUNCTION("""COMPUTED_VALUE"""),"NoSQL")</f>
        <v>NoSQL</v>
      </c>
      <c r="D54" s="8" t="str">
        <f>IFERROR(__xludf.DUMMYFUNCTION("""COMPUTED_VALUE"""),"Knowledge of using a non relational database")</f>
        <v>Knowledge of using a non relational database</v>
      </c>
      <c r="E54" s="8" t="str">
        <f>IFERROR(__xludf.DUMMYFUNCTION("""COMPUTED_VALUE"""),"At least one tool/library/framework
")</f>
        <v>At least one tool/library/framework
</v>
      </c>
      <c r="F54" s="8" t="str">
        <f>IFERROR(__xludf.DUMMYFUNCTION("""COMPUTED_VALUE"""),"MongoDB")</f>
        <v>MongoDB</v>
      </c>
      <c r="G54" s="4" t="str">
        <f>IFERROR(__xludf.DUMMYFUNCTION("""COMPUTED_VALUE"""),"1 - Cannot Perform")</f>
        <v>1 - Cannot Perform</v>
      </c>
      <c r="H54" s="4" t="str">
        <f>IFERROR(__xludf.DUMMYFUNCTION("""COMPUTED_VALUE"""),"1 - Cannot Perform")</f>
        <v>1 - Cannot Perform</v>
      </c>
      <c r="I54" s="4" t="str">
        <f>IFERROR(__xludf.DUMMYFUNCTION("""COMPUTED_VALUE"""),"2 - Can perform with supervision")</f>
        <v>2 - Can perform with supervision</v>
      </c>
      <c r="J54" s="4" t="str">
        <f>IFERROR(__xludf.DUMMYFUNCTION("""COMPUTED_VALUE"""),"3 - Can perform with limited supervision")</f>
        <v>3 - Can perform with limited supervision</v>
      </c>
      <c r="K54" s="4" t="str">
        <f>IFERROR(__xludf.DUMMYFUNCTION("""COMPUTED_VALUE"""),"4 - Can perform without supervision")</f>
        <v>4 - Can perform without supervision</v>
      </c>
      <c r="L54" s="4" t="str">
        <f>IFERROR(__xludf.DUMMYFUNCTION("""COMPUTED_VALUE"""),"5 - Can teach others")</f>
        <v>5 - Can teach others</v>
      </c>
    </row>
    <row r="55">
      <c r="A55" s="9"/>
      <c r="B55" s="8"/>
      <c r="C55" s="8"/>
      <c r="D55" s="8"/>
      <c r="E55" s="8"/>
      <c r="F55" s="8" t="str">
        <f>IFERROR(__xludf.DUMMYFUNCTION("""COMPUTED_VALUE"""),"Cassandra")</f>
        <v>Cassandra</v>
      </c>
      <c r="G55" s="4" t="str">
        <f>IFERROR(__xludf.DUMMYFUNCTION("""COMPUTED_VALUE"""),"1 - Cannot Perform")</f>
        <v>1 - Cannot Perform</v>
      </c>
      <c r="H55" s="4" t="str">
        <f>IFERROR(__xludf.DUMMYFUNCTION("""COMPUTED_VALUE"""),"1 - Cannot Perform")</f>
        <v>1 - Cannot Perform</v>
      </c>
      <c r="I55" s="4" t="str">
        <f>IFERROR(__xludf.DUMMYFUNCTION("""COMPUTED_VALUE"""),"2 - Can perform with supervision")</f>
        <v>2 - Can perform with supervision</v>
      </c>
      <c r="J55" s="4" t="str">
        <f>IFERROR(__xludf.DUMMYFUNCTION("""COMPUTED_VALUE"""),"3 - Can perform with limited supervision")</f>
        <v>3 - Can perform with limited supervision</v>
      </c>
      <c r="K55" s="4" t="str">
        <f>IFERROR(__xludf.DUMMYFUNCTION("""COMPUTED_VALUE"""),"4 - Can perform without supervision")</f>
        <v>4 - Can perform without supervision</v>
      </c>
      <c r="L55" s="4" t="str">
        <f>IFERROR(__xludf.DUMMYFUNCTION("""COMPUTED_VALUE"""),"5 - Can teach others")</f>
        <v>5 - Can teach others</v>
      </c>
    </row>
    <row r="56">
      <c r="A56" s="9"/>
      <c r="B56" s="8"/>
      <c r="C56" s="8"/>
      <c r="D56" s="8"/>
      <c r="E56" s="8"/>
      <c r="F56" s="8" t="str">
        <f>IFERROR(__xludf.DUMMYFUNCTION("""COMPUTED_VALUE"""),"ElasticSearch")</f>
        <v>ElasticSearch</v>
      </c>
      <c r="G56" s="4" t="str">
        <f>IFERROR(__xludf.DUMMYFUNCTION("""COMPUTED_VALUE"""),"1 - Cannot Perform")</f>
        <v>1 - Cannot Perform</v>
      </c>
      <c r="H56" s="4" t="str">
        <f>IFERROR(__xludf.DUMMYFUNCTION("""COMPUTED_VALUE"""),"1 - Cannot Perform")</f>
        <v>1 - Cannot Perform</v>
      </c>
      <c r="I56" s="4" t="str">
        <f>IFERROR(__xludf.DUMMYFUNCTION("""COMPUTED_VALUE"""),"2 - Can perform with supervision")</f>
        <v>2 - Can perform with supervision</v>
      </c>
      <c r="J56" s="4" t="str">
        <f>IFERROR(__xludf.DUMMYFUNCTION("""COMPUTED_VALUE"""),"3 - Can perform with limited supervision")</f>
        <v>3 - Can perform with limited supervision</v>
      </c>
      <c r="K56" s="4" t="str">
        <f>IFERROR(__xludf.DUMMYFUNCTION("""COMPUTED_VALUE"""),"4 - Can perform without supervision")</f>
        <v>4 - Can perform without supervision</v>
      </c>
      <c r="L56" s="4" t="str">
        <f>IFERROR(__xludf.DUMMYFUNCTION("""COMPUTED_VALUE"""),"5 - Can teach others")</f>
        <v>5 - Can teach others</v>
      </c>
    </row>
    <row r="57">
      <c r="A57" s="9"/>
      <c r="B57" s="8"/>
      <c r="C57" s="8"/>
      <c r="D57" s="8"/>
      <c r="E57" s="8"/>
      <c r="F57" s="8" t="str">
        <f>IFERROR(__xludf.DUMMYFUNCTION("""COMPUTED_VALUE"""),"Other")</f>
        <v>Other</v>
      </c>
      <c r="G57" s="4" t="str">
        <f>IFERROR(__xludf.DUMMYFUNCTION("""COMPUTED_VALUE"""),"1 - Cannot Perform")</f>
        <v>1 - Cannot Perform</v>
      </c>
      <c r="H57" s="4" t="str">
        <f>IFERROR(__xludf.DUMMYFUNCTION("""COMPUTED_VALUE"""),"1 - Cannot Perform")</f>
        <v>1 - Cannot Perform</v>
      </c>
      <c r="I57" s="4" t="str">
        <f>IFERROR(__xludf.DUMMYFUNCTION("""COMPUTED_VALUE"""),"2 - Can perform with supervision")</f>
        <v>2 - Can perform with supervision</v>
      </c>
      <c r="J57" s="4" t="str">
        <f>IFERROR(__xludf.DUMMYFUNCTION("""COMPUTED_VALUE"""),"3 - Can perform with limited supervision")</f>
        <v>3 - Can perform with limited supervision</v>
      </c>
      <c r="K57" s="4" t="str">
        <f>IFERROR(__xludf.DUMMYFUNCTION("""COMPUTED_VALUE"""),"4 - Can perform without supervision")</f>
        <v>4 - Can perform without supervision</v>
      </c>
      <c r="L57" s="4" t="str">
        <f>IFERROR(__xludf.DUMMYFUNCTION("""COMPUTED_VALUE"""),"5 - Can teach others")</f>
        <v>5 - Can teach others</v>
      </c>
    </row>
    <row r="58">
      <c r="A58" s="9"/>
      <c r="B58" s="8" t="str">
        <f>IFERROR(__xludf.DUMMYFUNCTION("""COMPUTED_VALUE"""),"Sys Integration")</f>
        <v>Sys Integration</v>
      </c>
      <c r="C58" s="8" t="str">
        <f>IFERROR(__xludf.DUMMYFUNCTION("""COMPUTED_VALUE"""),"Web Services")</f>
        <v>Web Services</v>
      </c>
      <c r="D58" s="8" t="str">
        <f>IFERROR(__xludf.DUMMYFUNCTION("""COMPUTED_VALUE"""),"Knowledge of designing and implementing integrations with web services")</f>
        <v>Knowledge of designing and implementing integrations with web services</v>
      </c>
      <c r="E58" s="8" t="str">
        <f>IFERROR(__xludf.DUMMYFUNCTION("""COMPUTED_VALUE"""),"Yes")</f>
        <v>Yes</v>
      </c>
      <c r="F58" s="8" t="str">
        <f>IFERROR(__xludf.DUMMYFUNCTION("""COMPUTED_VALUE"""),"RESTful")</f>
        <v>RESTful</v>
      </c>
      <c r="G58" s="4" t="str">
        <f>IFERROR(__xludf.DUMMYFUNCTION("""COMPUTED_VALUE"""),"1 - Cannot Perform")</f>
        <v>1 - Cannot Perform</v>
      </c>
      <c r="H58" s="4" t="str">
        <f>IFERROR(__xludf.DUMMYFUNCTION("""COMPUTED_VALUE"""),"2 - Can perform with supervision")</f>
        <v>2 - Can perform with supervision</v>
      </c>
      <c r="I58" s="4" t="str">
        <f>IFERROR(__xludf.DUMMYFUNCTION("""COMPUTED_VALUE"""),"3 - Can perform with limited supervision")</f>
        <v>3 - Can perform with limited supervision</v>
      </c>
      <c r="J58" s="4" t="str">
        <f>IFERROR(__xludf.DUMMYFUNCTION("""COMPUTED_VALUE"""),"4 - Can perform without supervision")</f>
        <v>4 - Can perform without supervision</v>
      </c>
      <c r="K58" s="4" t="str">
        <f>IFERROR(__xludf.DUMMYFUNCTION("""COMPUTED_VALUE"""),"5 - Can teach others")</f>
        <v>5 - Can teach others</v>
      </c>
      <c r="L58" s="4" t="str">
        <f>IFERROR(__xludf.DUMMYFUNCTION("""COMPUTED_VALUE"""),"5 - Can teach others")</f>
        <v>5 - Can teach others</v>
      </c>
    </row>
    <row r="59">
      <c r="A59" s="9"/>
      <c r="B59" s="8"/>
      <c r="C59" s="8"/>
      <c r="D59" s="8"/>
      <c r="E59" s="8"/>
      <c r="F59" s="8" t="str">
        <f>IFERROR(__xludf.DUMMYFUNCTION("""COMPUTED_VALUE"""),"SOAP")</f>
        <v>SOAP</v>
      </c>
      <c r="G59" s="4" t="str">
        <f>IFERROR(__xludf.DUMMYFUNCTION("""COMPUTED_VALUE"""),"1 - Cannot Perform")</f>
        <v>1 - Cannot Perform</v>
      </c>
      <c r="H59" s="4" t="str">
        <f>IFERROR(__xludf.DUMMYFUNCTION("""COMPUTED_VALUE"""),"1 - Cannot Perform")</f>
        <v>1 - Cannot Perform</v>
      </c>
      <c r="I59" s="4" t="str">
        <f>IFERROR(__xludf.DUMMYFUNCTION("""COMPUTED_VALUE"""),"2 - Can perform with supervision")</f>
        <v>2 - Can perform with supervision</v>
      </c>
      <c r="J59" s="4" t="str">
        <f>IFERROR(__xludf.DUMMYFUNCTION("""COMPUTED_VALUE"""),"4 - Can perform without supervision")</f>
        <v>4 - Can perform without supervision</v>
      </c>
      <c r="K59" s="4" t="str">
        <f>IFERROR(__xludf.DUMMYFUNCTION("""COMPUTED_VALUE"""),"5 - Can teach others")</f>
        <v>5 - Can teach others</v>
      </c>
      <c r="L59" s="4" t="str">
        <f>IFERROR(__xludf.DUMMYFUNCTION("""COMPUTED_VALUE"""),"5 - Can teach others")</f>
        <v>5 - Can teach others</v>
      </c>
    </row>
    <row r="60">
      <c r="A60" s="9"/>
      <c r="B60" s="8"/>
      <c r="C60" s="8"/>
      <c r="D60" s="8"/>
      <c r="E60" s="8"/>
      <c r="F60" s="8" t="str">
        <f>IFERROR(__xludf.DUMMYFUNCTION("""COMPUTED_VALUE"""),"Kinesis (or similar)")</f>
        <v>Kinesis (or similar)</v>
      </c>
      <c r="G60" s="4" t="str">
        <f>IFERROR(__xludf.DUMMYFUNCTION("""COMPUTED_VALUE"""),"1 - Cannot Perform")</f>
        <v>1 - Cannot Perform</v>
      </c>
      <c r="H60" s="4" t="str">
        <f>IFERROR(__xludf.DUMMYFUNCTION("""COMPUTED_VALUE"""),"1 - Cannot Perform")</f>
        <v>1 - Cannot Perform</v>
      </c>
      <c r="I60" s="4" t="str">
        <f>IFERROR(__xludf.DUMMYFUNCTION("""COMPUTED_VALUE"""),"2 - Can perform with supervision")</f>
        <v>2 - Can perform with supervision</v>
      </c>
      <c r="J60" s="4" t="str">
        <f>IFERROR(__xludf.DUMMYFUNCTION("""COMPUTED_VALUE"""),"3 - Can perform with limited supervision")</f>
        <v>3 - Can perform with limited supervision</v>
      </c>
      <c r="K60" s="4" t="str">
        <f>IFERROR(__xludf.DUMMYFUNCTION("""COMPUTED_VALUE"""),"4 - Can perform without supervision")</f>
        <v>4 - Can perform without supervision</v>
      </c>
      <c r="L60" s="4" t="str">
        <f>IFERROR(__xludf.DUMMYFUNCTION("""COMPUTED_VALUE"""),"5 - Can teach others")</f>
        <v>5 - Can teach others</v>
      </c>
    </row>
    <row r="61">
      <c r="A61" s="9"/>
      <c r="B61" s="8"/>
      <c r="C61" s="8"/>
      <c r="D61" s="8"/>
      <c r="E61" s="8"/>
      <c r="F61" s="8" t="str">
        <f>IFERROR(__xludf.DUMMYFUNCTION("""COMPUTED_VALUE"""),"Kafka")</f>
        <v>Kafka</v>
      </c>
      <c r="G61" s="4" t="str">
        <f>IFERROR(__xludf.DUMMYFUNCTION("""COMPUTED_VALUE"""),"1 - Cannot Perform")</f>
        <v>1 - Cannot Perform</v>
      </c>
      <c r="H61" s="4" t="str">
        <f>IFERROR(__xludf.DUMMYFUNCTION("""COMPUTED_VALUE"""),"1 - Cannot Perform")</f>
        <v>1 - Cannot Perform</v>
      </c>
      <c r="I61" s="4" t="str">
        <f>IFERROR(__xludf.DUMMYFUNCTION("""COMPUTED_VALUE"""),"2 - Can perform with supervision")</f>
        <v>2 - Can perform with supervision</v>
      </c>
      <c r="J61" s="4" t="str">
        <f>IFERROR(__xludf.DUMMYFUNCTION("""COMPUTED_VALUE"""),"3 - Can perform with limited supervision")</f>
        <v>3 - Can perform with limited supervision</v>
      </c>
      <c r="K61" s="4" t="str">
        <f>IFERROR(__xludf.DUMMYFUNCTION("""COMPUTED_VALUE"""),"4 - Can perform without supervision")</f>
        <v>4 - Can perform without supervision</v>
      </c>
      <c r="L61" s="4" t="str">
        <f>IFERROR(__xludf.DUMMYFUNCTION("""COMPUTED_VALUE"""),"5 - Can teach others")</f>
        <v>5 - Can teach others</v>
      </c>
    </row>
    <row r="62">
      <c r="A62" s="9"/>
      <c r="B62" s="8"/>
      <c r="C62" s="8" t="str">
        <f>IFERROR(__xludf.DUMMYFUNCTION("""COMPUTED_VALUE"""),"Other communication protocols")</f>
        <v>Other communication protocols</v>
      </c>
      <c r="D62" s="8" t="str">
        <f>IFERROR(__xludf.DUMMYFUNCTION("""COMPUTED_VALUE"""),"Integration protocols, syncronics and non-syncronics as well as new tools &amp; frameworks for applications integration or services serving.")</f>
        <v>Integration protocols, syncronics and non-syncronics as well as new tools &amp; frameworks for applications integration or services serving.</v>
      </c>
      <c r="E62" s="8"/>
      <c r="F62" s="8" t="str">
        <f>IFERROR(__xludf.DUMMYFUNCTION("""COMPUTED_VALUE"""),"Web Sockets")</f>
        <v>Web Sockets</v>
      </c>
      <c r="G62" s="4" t="str">
        <f>IFERROR(__xludf.DUMMYFUNCTION("""COMPUTED_VALUE"""),"1 - Cannot Perform")</f>
        <v>1 - Cannot Perform</v>
      </c>
      <c r="H62" s="4" t="str">
        <f>IFERROR(__xludf.DUMMYFUNCTION("""COMPUTED_VALUE"""),"1 - Cannot Perform")</f>
        <v>1 - Cannot Perform</v>
      </c>
      <c r="I62" s="4" t="str">
        <f>IFERROR(__xludf.DUMMYFUNCTION("""COMPUTED_VALUE"""),"2 - Can perform with supervision")</f>
        <v>2 - Can perform with supervision</v>
      </c>
      <c r="J62" s="4" t="str">
        <f>IFERROR(__xludf.DUMMYFUNCTION("""COMPUTED_VALUE"""),"3 - Can perform with limited supervision")</f>
        <v>3 - Can perform with limited supervision</v>
      </c>
      <c r="K62" s="4" t="str">
        <f>IFERROR(__xludf.DUMMYFUNCTION("""COMPUTED_VALUE"""),"4 - Can perform without supervision")</f>
        <v>4 - Can perform without supervision</v>
      </c>
      <c r="L62" s="4" t="str">
        <f>IFERROR(__xludf.DUMMYFUNCTION("""COMPUTED_VALUE"""),"5 - Can teach others")</f>
        <v>5 - Can teach others</v>
      </c>
    </row>
    <row r="63">
      <c r="A63" s="9"/>
      <c r="B63" s="8"/>
      <c r="C63" s="8"/>
      <c r="D63" s="8"/>
      <c r="E63" s="8"/>
      <c r="F63" s="8" t="str">
        <f>IFERROR(__xludf.DUMMYFUNCTION("""COMPUTED_VALUE"""),"gRPC - protobuf")</f>
        <v>gRPC - protobuf</v>
      </c>
      <c r="G63" s="4" t="str">
        <f>IFERROR(__xludf.DUMMYFUNCTION("""COMPUTED_VALUE"""),"1 - Cannot Perform")</f>
        <v>1 - Cannot Perform</v>
      </c>
      <c r="H63" s="4" t="str">
        <f>IFERROR(__xludf.DUMMYFUNCTION("""COMPUTED_VALUE"""),"1 - Cannot Perform")</f>
        <v>1 - Cannot Perform</v>
      </c>
      <c r="I63" s="4" t="str">
        <f>IFERROR(__xludf.DUMMYFUNCTION("""COMPUTED_VALUE"""),"2 - Can perform with supervision")</f>
        <v>2 - Can perform with supervision</v>
      </c>
      <c r="J63" s="4" t="str">
        <f>IFERROR(__xludf.DUMMYFUNCTION("""COMPUTED_VALUE"""),"3 - Can perform with limited supervision")</f>
        <v>3 - Can perform with limited supervision</v>
      </c>
      <c r="K63" s="4" t="str">
        <f>IFERROR(__xludf.DUMMYFUNCTION("""COMPUTED_VALUE"""),"4 - Can perform without supervision")</f>
        <v>4 - Can perform without supervision</v>
      </c>
      <c r="L63" s="4" t="str">
        <f>IFERROR(__xludf.DUMMYFUNCTION("""COMPUTED_VALUE"""),"5 - Can teach others")</f>
        <v>5 - Can teach others</v>
      </c>
    </row>
    <row r="64">
      <c r="A64" s="9"/>
      <c r="B64" s="8"/>
      <c r="C64" s="8"/>
      <c r="D64" s="8"/>
      <c r="E64" s="8"/>
      <c r="F64" s="8" t="str">
        <f>IFERROR(__xludf.DUMMYFUNCTION("""COMPUTED_VALUE"""),"graphQL")</f>
        <v>graphQL</v>
      </c>
      <c r="G64" s="4" t="str">
        <f>IFERROR(__xludf.DUMMYFUNCTION("""COMPUTED_VALUE"""),"1 - Cannot Perform")</f>
        <v>1 - Cannot Perform</v>
      </c>
      <c r="H64" s="4" t="str">
        <f>IFERROR(__xludf.DUMMYFUNCTION("""COMPUTED_VALUE"""),"1 - Cannot Perform")</f>
        <v>1 - Cannot Perform</v>
      </c>
      <c r="I64" s="4" t="str">
        <f>IFERROR(__xludf.DUMMYFUNCTION("""COMPUTED_VALUE"""),"2 - Can perform with supervision")</f>
        <v>2 - Can perform with supervision</v>
      </c>
      <c r="J64" s="4" t="str">
        <f>IFERROR(__xludf.DUMMYFUNCTION("""COMPUTED_VALUE"""),"3 - Can perform with limited supervision")</f>
        <v>3 - Can perform with limited supervision</v>
      </c>
      <c r="K64" s="4" t="str">
        <f>IFERROR(__xludf.DUMMYFUNCTION("""COMPUTED_VALUE"""),"4 - Can perform without supervision")</f>
        <v>4 - Can perform without supervision</v>
      </c>
      <c r="L64" s="4" t="str">
        <f>IFERROR(__xludf.DUMMYFUNCTION("""COMPUTED_VALUE"""),"5 - Can teach others")</f>
        <v>5 - Can teach others</v>
      </c>
    </row>
    <row r="65">
      <c r="A65" s="9"/>
      <c r="B65" s="8"/>
      <c r="C65" s="8" t="str">
        <f>IFERROR(__xludf.DUMMYFUNCTION("""COMPUTED_VALUE"""),"Containers")</f>
        <v>Containers</v>
      </c>
      <c r="D65" s="8" t="str">
        <f>IFERROR(__xludf.DUMMYFUNCTION("""COMPUTED_VALUE"""),"Knowledge about containers, how to build and deploy them")</f>
        <v>Knowledge about containers, how to build and deploy them</v>
      </c>
      <c r="E65" s="8" t="str">
        <f>IFERROR(__xludf.DUMMYFUNCTION("""COMPUTED_VALUE"""),"Yes")</f>
        <v>Yes</v>
      </c>
      <c r="F65" s="8" t="str">
        <f>IFERROR(__xludf.DUMMYFUNCTION("""COMPUTED_VALUE"""),"Docker")</f>
        <v>Docker</v>
      </c>
      <c r="G65" s="4" t="str">
        <f>IFERROR(__xludf.DUMMYFUNCTION("""COMPUTED_VALUE"""),"1 - Cannot Perform")</f>
        <v>1 - Cannot Perform</v>
      </c>
      <c r="H65" s="4" t="str">
        <f>IFERROR(__xludf.DUMMYFUNCTION("""COMPUTED_VALUE"""),"2 - Can perform with supervision")</f>
        <v>2 - Can perform with supervision</v>
      </c>
      <c r="I65" s="4" t="str">
        <f>IFERROR(__xludf.DUMMYFUNCTION("""COMPUTED_VALUE"""),"3 - Can perform with limited supervision")</f>
        <v>3 - Can perform with limited supervision</v>
      </c>
      <c r="J65" s="4" t="str">
        <f>IFERROR(__xludf.DUMMYFUNCTION("""COMPUTED_VALUE"""),"4 - Can perform without supervision")</f>
        <v>4 - Can perform without supervision</v>
      </c>
      <c r="K65" s="4" t="str">
        <f>IFERROR(__xludf.DUMMYFUNCTION("""COMPUTED_VALUE"""),"4 - Can perform without supervision")</f>
        <v>4 - Can perform without supervision</v>
      </c>
      <c r="L65" s="4" t="str">
        <f>IFERROR(__xludf.DUMMYFUNCTION("""COMPUTED_VALUE"""),"5 - Can teach others")</f>
        <v>5 - Can teach others</v>
      </c>
    </row>
    <row r="66">
      <c r="A66" s="9"/>
      <c r="B66" s="8"/>
      <c r="C66" s="8"/>
      <c r="D66" s="8"/>
      <c r="E66" s="8" t="str">
        <f>IFERROR(__xludf.DUMMYFUNCTION("""COMPUTED_VALUE"""),"Should")</f>
        <v>Should</v>
      </c>
      <c r="F66" s="8" t="str">
        <f>IFERROR(__xludf.DUMMYFUNCTION("""COMPUTED_VALUE"""),"Kubernetes")</f>
        <v>Kubernetes</v>
      </c>
      <c r="G66" s="4" t="str">
        <f>IFERROR(__xludf.DUMMYFUNCTION("""COMPUTED_VALUE"""),"1 - Cannot Perform")</f>
        <v>1 - Cannot Perform</v>
      </c>
      <c r="H66" s="4" t="str">
        <f>IFERROR(__xludf.DUMMYFUNCTION("""COMPUTED_VALUE"""),"2 - Can perform with supervision")</f>
        <v>2 - Can perform with supervision</v>
      </c>
      <c r="I66" s="4" t="str">
        <f>IFERROR(__xludf.DUMMYFUNCTION("""COMPUTED_VALUE"""),"3 - Can perform with limited supervision")</f>
        <v>3 - Can perform with limited supervision</v>
      </c>
      <c r="J66" s="4" t="str">
        <f>IFERROR(__xludf.DUMMYFUNCTION("""COMPUTED_VALUE"""),"4 - Can perform without supervision")</f>
        <v>4 - Can perform without supervision</v>
      </c>
      <c r="K66" s="4" t="str">
        <f>IFERROR(__xludf.DUMMYFUNCTION("""COMPUTED_VALUE"""),"4 - Can perform without supervision")</f>
        <v>4 - Can perform without supervision</v>
      </c>
      <c r="L66" s="4" t="str">
        <f>IFERROR(__xludf.DUMMYFUNCTION("""COMPUTED_VALUE"""),"5 - Can teach others")</f>
        <v>5 - Can teach others</v>
      </c>
    </row>
    <row r="67">
      <c r="A67" s="9"/>
      <c r="B67" s="8"/>
      <c r="C67" s="8"/>
      <c r="D67" s="8"/>
      <c r="E67" s="8" t="str">
        <f>IFERROR(__xludf.DUMMYFUNCTION("""COMPUTED_VALUE"""),"No")</f>
        <v>No</v>
      </c>
      <c r="F67" s="8" t="str">
        <f>IFERROR(__xludf.DUMMYFUNCTION("""COMPUTED_VALUE"""),"Docker swarm")</f>
        <v>Docker swarm</v>
      </c>
      <c r="G67" s="4" t="str">
        <f>IFERROR(__xludf.DUMMYFUNCTION("""COMPUTED_VALUE"""),"1 - Cannot Perform")</f>
        <v>1 - Cannot Perform</v>
      </c>
      <c r="H67" s="4" t="str">
        <f>IFERROR(__xludf.DUMMYFUNCTION("""COMPUTED_VALUE"""),"2 - Can perform with supervision")</f>
        <v>2 - Can perform with supervision</v>
      </c>
      <c r="I67" s="4" t="str">
        <f>IFERROR(__xludf.DUMMYFUNCTION("""COMPUTED_VALUE"""),"3 - Can perform with limited supervision")</f>
        <v>3 - Can perform with limited supervision</v>
      </c>
      <c r="J67" s="4" t="str">
        <f>IFERROR(__xludf.DUMMYFUNCTION("""COMPUTED_VALUE"""),"4 - Can perform without supervision")</f>
        <v>4 - Can perform without supervision</v>
      </c>
      <c r="K67" s="4" t="str">
        <f>IFERROR(__xludf.DUMMYFUNCTION("""COMPUTED_VALUE"""),"4 - Can perform without supervision")</f>
        <v>4 - Can perform without supervision</v>
      </c>
      <c r="L67" s="4" t="str">
        <f>IFERROR(__xludf.DUMMYFUNCTION("""COMPUTED_VALUE"""),"5 - Can teach others")</f>
        <v>5 - Can teach others</v>
      </c>
    </row>
    <row r="68">
      <c r="A68" s="9"/>
      <c r="B68" s="8"/>
      <c r="C68" s="8" t="str">
        <f>IFERROR(__xludf.DUMMYFUNCTION("""COMPUTED_VALUE"""),"Cloud providers")</f>
        <v>Cloud providers</v>
      </c>
      <c r="D68" s="8" t="str">
        <f>IFERROR(__xludf.DUMMYFUNCTION("""COMPUTED_VALUE"""),"Understanding of cloud commputing, the main services they provide and how to deploy, monitor, scale applicaions among other things ")</f>
        <v>Understanding of cloud commputing, the main services they provide and how to deploy, monitor, scale applicaions among other things </v>
      </c>
      <c r="E68" s="8" t="str">
        <f>IFERROR(__xludf.DUMMYFUNCTION("""COMPUTED_VALUE"""),"At least one cloud provider")</f>
        <v>At least one cloud provider</v>
      </c>
      <c r="F68" s="8" t="str">
        <f>IFERROR(__xludf.DUMMYFUNCTION("""COMPUTED_VALUE"""),"AWS")</f>
        <v>AWS</v>
      </c>
      <c r="G68" s="4" t="str">
        <f>IFERROR(__xludf.DUMMYFUNCTION("""COMPUTED_VALUE"""),"1 - Cannot Perform")</f>
        <v>1 - Cannot Perform</v>
      </c>
      <c r="H68" s="4" t="str">
        <f>IFERROR(__xludf.DUMMYFUNCTION("""COMPUTED_VALUE"""),"2 - Can perform with supervision")</f>
        <v>2 - Can perform with supervision</v>
      </c>
      <c r="I68" s="4" t="str">
        <f>IFERROR(__xludf.DUMMYFUNCTION("""COMPUTED_VALUE"""),"3 - Can perform with limited supervision")</f>
        <v>3 - Can perform with limited supervision</v>
      </c>
      <c r="J68" s="4" t="str">
        <f>IFERROR(__xludf.DUMMYFUNCTION("""COMPUTED_VALUE"""),"4 - Can perform without supervision")</f>
        <v>4 - Can perform without supervision</v>
      </c>
      <c r="K68" s="4" t="str">
        <f>IFERROR(__xludf.DUMMYFUNCTION("""COMPUTED_VALUE"""),"4 - Can perform without supervision")</f>
        <v>4 - Can perform without supervision</v>
      </c>
      <c r="L68" s="4" t="str">
        <f>IFERROR(__xludf.DUMMYFUNCTION("""COMPUTED_VALUE"""),"5 - Can teach others")</f>
        <v>5 - Can teach others</v>
      </c>
    </row>
    <row r="69">
      <c r="A69" s="9"/>
      <c r="B69" s="8"/>
      <c r="C69" s="8"/>
      <c r="D69" s="8"/>
      <c r="E69" s="8"/>
      <c r="F69" s="8" t="str">
        <f>IFERROR(__xludf.DUMMYFUNCTION("""COMPUTED_VALUE"""),"GCP")</f>
        <v>GCP</v>
      </c>
      <c r="G69" s="4" t="str">
        <f>IFERROR(__xludf.DUMMYFUNCTION("""COMPUTED_VALUE"""),"1 - Cannot Perform")</f>
        <v>1 - Cannot Perform</v>
      </c>
      <c r="H69" s="4" t="str">
        <f>IFERROR(__xludf.DUMMYFUNCTION("""COMPUTED_VALUE"""),"2 - Can perform with supervision")</f>
        <v>2 - Can perform with supervision</v>
      </c>
      <c r="I69" s="4" t="str">
        <f>IFERROR(__xludf.DUMMYFUNCTION("""COMPUTED_VALUE"""),"3 - Can perform with limited supervision")</f>
        <v>3 - Can perform with limited supervision</v>
      </c>
      <c r="J69" s="4" t="str">
        <f>IFERROR(__xludf.DUMMYFUNCTION("""COMPUTED_VALUE"""),"4 - Can perform without supervision")</f>
        <v>4 - Can perform without supervision</v>
      </c>
      <c r="K69" s="4" t="str">
        <f>IFERROR(__xludf.DUMMYFUNCTION("""COMPUTED_VALUE"""),"4 - Can perform without supervision")</f>
        <v>4 - Can perform without supervision</v>
      </c>
      <c r="L69" s="4" t="str">
        <f>IFERROR(__xludf.DUMMYFUNCTION("""COMPUTED_VALUE"""),"5 - Can teach others")</f>
        <v>5 - Can teach others</v>
      </c>
    </row>
    <row r="70">
      <c r="A70" s="9"/>
      <c r="B70" s="8"/>
      <c r="C70" s="8"/>
      <c r="D70" s="8"/>
      <c r="E70" s="8"/>
      <c r="F70" s="8" t="str">
        <f>IFERROR(__xludf.DUMMYFUNCTION("""COMPUTED_VALUE"""),"Azure")</f>
        <v>Azure</v>
      </c>
      <c r="G70" s="4" t="str">
        <f>IFERROR(__xludf.DUMMYFUNCTION("""COMPUTED_VALUE"""),"1 - Cannot Perform")</f>
        <v>1 - Cannot Perform</v>
      </c>
      <c r="H70" s="4" t="str">
        <f>IFERROR(__xludf.DUMMYFUNCTION("""COMPUTED_VALUE"""),"2 - Can perform with supervision")</f>
        <v>2 - Can perform with supervision</v>
      </c>
      <c r="I70" s="4" t="str">
        <f>IFERROR(__xludf.DUMMYFUNCTION("""COMPUTED_VALUE"""),"3 - Can perform with limited supervision")</f>
        <v>3 - Can perform with limited supervision</v>
      </c>
      <c r="J70" s="4" t="str">
        <f>IFERROR(__xludf.DUMMYFUNCTION("""COMPUTED_VALUE"""),"4 - Can perform without supervision")</f>
        <v>4 - Can perform without supervision</v>
      </c>
      <c r="K70" s="4" t="str">
        <f>IFERROR(__xludf.DUMMYFUNCTION("""COMPUTED_VALUE"""),"4 - Can perform without supervision")</f>
        <v>4 - Can perform without supervision</v>
      </c>
      <c r="L70" s="4" t="str">
        <f>IFERROR(__xludf.DUMMYFUNCTION("""COMPUTED_VALUE"""),"5 - Can teach others")</f>
        <v>5 - Can teach others</v>
      </c>
    </row>
    <row r="71">
      <c r="A71" s="9"/>
      <c r="B71" s="8"/>
      <c r="C71" s="8"/>
      <c r="D71" s="8"/>
      <c r="E71" s="8"/>
      <c r="F71" s="8" t="str">
        <f>IFERROR(__xludf.DUMMYFUNCTION("""COMPUTED_VALUE"""),"Other")</f>
        <v>Other</v>
      </c>
      <c r="G71" s="4" t="str">
        <f>IFERROR(__xludf.DUMMYFUNCTION("""COMPUTED_VALUE"""),"1 - Cannot Perform")</f>
        <v>1 - Cannot Perform</v>
      </c>
      <c r="H71" s="4" t="str">
        <f>IFERROR(__xludf.DUMMYFUNCTION("""COMPUTED_VALUE"""),"2 - Can perform with supervision")</f>
        <v>2 - Can perform with supervision</v>
      </c>
      <c r="I71" s="4" t="str">
        <f>IFERROR(__xludf.DUMMYFUNCTION("""COMPUTED_VALUE"""),"3 - Can perform with limited supervision")</f>
        <v>3 - Can perform with limited supervision</v>
      </c>
      <c r="J71" s="4" t="str">
        <f>IFERROR(__xludf.DUMMYFUNCTION("""COMPUTED_VALUE"""),"4 - Can perform without supervision")</f>
        <v>4 - Can perform without supervision</v>
      </c>
      <c r="K71" s="4" t="str">
        <f>IFERROR(__xludf.DUMMYFUNCTION("""COMPUTED_VALUE"""),"4 - Can perform without supervision")</f>
        <v>4 - Can perform without supervision</v>
      </c>
      <c r="L71" s="4" t="str">
        <f>IFERROR(__xludf.DUMMYFUNCTION("""COMPUTED_VALUE"""),"5 - Can teach others")</f>
        <v>5 - Can teach others</v>
      </c>
    </row>
    <row r="72">
      <c r="A72" s="9"/>
      <c r="B72" s="8" t="str">
        <f>IFERROR(__xludf.DUMMYFUNCTION("""COMPUTED_VALUE"""),"Concurrency")</f>
        <v>Concurrency</v>
      </c>
      <c r="C72" s="8" t="str">
        <f>IFERROR(__xludf.DUMMYFUNCTION("""COMPUTED_VALUE"""),"Go Concurrency")</f>
        <v>Go Concurrency</v>
      </c>
      <c r="D72" s="8" t="str">
        <f>IFERROR(__xludf.DUMMYFUNCTION("""COMPUTED_VALUE"""),"Knowledge to design and implement multithreading solutions")</f>
        <v>Knowledge to design and implement multithreading solutions</v>
      </c>
      <c r="E72" s="8" t="str">
        <f>IFERROR(__xludf.DUMMYFUNCTION("""COMPUTED_VALUE"""),"Yes")</f>
        <v>Yes</v>
      </c>
      <c r="F72" s="8" t="str">
        <f>IFERROR(__xludf.DUMMYFUNCTION("""COMPUTED_VALUE"""),"Goroutines")</f>
        <v>Goroutines</v>
      </c>
      <c r="G72" s="4" t="str">
        <f>IFERROR(__xludf.DUMMYFUNCTION("""COMPUTED_VALUE"""),"1 - Cannot Perform")</f>
        <v>1 - Cannot Perform</v>
      </c>
      <c r="H72" s="4" t="str">
        <f>IFERROR(__xludf.DUMMYFUNCTION("""COMPUTED_VALUE"""),"2 - Can perform with supervision")</f>
        <v>2 - Can perform with supervision</v>
      </c>
      <c r="I72" s="4" t="str">
        <f>IFERROR(__xludf.DUMMYFUNCTION("""COMPUTED_VALUE"""),"3 - Can perform with limited supervision")</f>
        <v>3 - Can perform with limited supervision</v>
      </c>
      <c r="J72" s="4" t="str">
        <f>IFERROR(__xludf.DUMMYFUNCTION("""COMPUTED_VALUE"""),"4 - Can perform without supervision")</f>
        <v>4 - Can perform without supervision</v>
      </c>
      <c r="K72" s="4" t="str">
        <f>IFERROR(__xludf.DUMMYFUNCTION("""COMPUTED_VALUE"""),"4 - Can perform without supervision")</f>
        <v>4 - Can perform without supervision</v>
      </c>
      <c r="L72" s="4" t="str">
        <f>IFERROR(__xludf.DUMMYFUNCTION("""COMPUTED_VALUE"""),"5 - Can teach others")</f>
        <v>5 - Can teach others</v>
      </c>
    </row>
    <row r="73">
      <c r="A73" s="9"/>
      <c r="B73" s="8"/>
      <c r="C73" s="8"/>
      <c r="D73" s="8"/>
      <c r="E73" s="8"/>
      <c r="F73" s="8" t="str">
        <f>IFERROR(__xludf.DUMMYFUNCTION("""COMPUTED_VALUE"""),"Channels (buffered / unbufferes)")</f>
        <v>Channels (buffered / unbufferes)</v>
      </c>
      <c r="G73" s="4" t="str">
        <f>IFERROR(__xludf.DUMMYFUNCTION("""COMPUTED_VALUE"""),"1 - Cannot Perform")</f>
        <v>1 - Cannot Perform</v>
      </c>
      <c r="H73" s="4" t="str">
        <f>IFERROR(__xludf.DUMMYFUNCTION("""COMPUTED_VALUE"""),"2 - Can perform with supervision")</f>
        <v>2 - Can perform with supervision</v>
      </c>
      <c r="I73" s="4" t="str">
        <f>IFERROR(__xludf.DUMMYFUNCTION("""COMPUTED_VALUE"""),"3 - Can perform with limited supervision")</f>
        <v>3 - Can perform with limited supervision</v>
      </c>
      <c r="J73" s="4" t="str">
        <f>IFERROR(__xludf.DUMMYFUNCTION("""COMPUTED_VALUE"""),"4 - Can perform without supervision")</f>
        <v>4 - Can perform without supervision</v>
      </c>
      <c r="K73" s="4" t="str">
        <f>IFERROR(__xludf.DUMMYFUNCTION("""COMPUTED_VALUE"""),"4 - Can perform without supervision")</f>
        <v>4 - Can perform without supervision</v>
      </c>
      <c r="L73" s="4" t="str">
        <f>IFERROR(__xludf.DUMMYFUNCTION("""COMPUTED_VALUE"""),"5 - Can teach others")</f>
        <v>5 - Can teach others</v>
      </c>
    </row>
    <row r="74">
      <c r="A74" s="9"/>
      <c r="B74" s="8"/>
      <c r="C74" s="8"/>
      <c r="D74" s="8"/>
      <c r="E74" s="8"/>
      <c r="F74" s="8" t="str">
        <f>IFERROR(__xludf.DUMMYFUNCTION("""COMPUTED_VALUE"""),"blocking channels")</f>
        <v>blocking channels</v>
      </c>
      <c r="G74" s="4" t="str">
        <f>IFERROR(__xludf.DUMMYFUNCTION("""COMPUTED_VALUE"""),"1 - Cannot Perform")</f>
        <v>1 - Cannot Perform</v>
      </c>
      <c r="H74" s="4" t="str">
        <f>IFERROR(__xludf.DUMMYFUNCTION("""COMPUTED_VALUE"""),"2 - Can perform with supervision")</f>
        <v>2 - Can perform with supervision</v>
      </c>
      <c r="I74" s="4" t="str">
        <f>IFERROR(__xludf.DUMMYFUNCTION("""COMPUTED_VALUE"""),"3 - Can perform with limited supervision")</f>
        <v>3 - Can perform with limited supervision</v>
      </c>
      <c r="J74" s="4" t="str">
        <f>IFERROR(__xludf.DUMMYFUNCTION("""COMPUTED_VALUE"""),"4 - Can perform without supervision")</f>
        <v>4 - Can perform without supervision</v>
      </c>
      <c r="K74" s="4" t="str">
        <f>IFERROR(__xludf.DUMMYFUNCTION("""COMPUTED_VALUE"""),"4 - Can perform without supervision")</f>
        <v>4 - Can perform without supervision</v>
      </c>
      <c r="L74" s="4" t="str">
        <f>IFERROR(__xludf.DUMMYFUNCTION("""COMPUTED_VALUE"""),"5 - Can teach others")</f>
        <v>5 - Can teach others</v>
      </c>
    </row>
    <row r="75">
      <c r="A75" s="9"/>
      <c r="B75" s="8"/>
      <c r="C75" s="8"/>
      <c r="D75" s="8"/>
      <c r="E75" s="8"/>
      <c r="F75" s="8" t="str">
        <f>IFERROR(__xludf.DUMMYFUNCTION("""COMPUTED_VALUE"""),"waitgroups")</f>
        <v>waitgroups</v>
      </c>
      <c r="G75" s="4" t="str">
        <f>IFERROR(__xludf.DUMMYFUNCTION("""COMPUTED_VALUE"""),"1 - Cannot Perform")</f>
        <v>1 - Cannot Perform</v>
      </c>
      <c r="H75" s="4" t="str">
        <f>IFERROR(__xludf.DUMMYFUNCTION("""COMPUTED_VALUE"""),"2 - Can perform with supervision")</f>
        <v>2 - Can perform with supervision</v>
      </c>
      <c r="I75" s="4" t="str">
        <f>IFERROR(__xludf.DUMMYFUNCTION("""COMPUTED_VALUE"""),"3 - Can perform with limited supervision")</f>
        <v>3 - Can perform with limited supervision</v>
      </c>
      <c r="J75" s="4" t="str">
        <f>IFERROR(__xludf.DUMMYFUNCTION("""COMPUTED_VALUE"""),"4 - Can perform without supervision")</f>
        <v>4 - Can perform without supervision</v>
      </c>
      <c r="K75" s="4" t="str">
        <f>IFERROR(__xludf.DUMMYFUNCTION("""COMPUTED_VALUE"""),"4 - Can perform without supervision")</f>
        <v>4 - Can perform without supervision</v>
      </c>
      <c r="L75" s="4" t="str">
        <f>IFERROR(__xludf.DUMMYFUNCTION("""COMPUTED_VALUE"""),"5 - Can teach others")</f>
        <v>5 - Can teach others</v>
      </c>
    </row>
    <row r="76">
      <c r="A76" s="9"/>
      <c r="B76" s="8"/>
      <c r="C76" s="8"/>
      <c r="D76" s="8"/>
      <c r="E76" s="8"/>
      <c r="F76" s="8" t="str">
        <f>IFERROR(__xludf.DUMMYFUNCTION("""COMPUTED_VALUE"""),"benchmarks")</f>
        <v>benchmarks</v>
      </c>
      <c r="G76" s="4" t="str">
        <f>IFERROR(__xludf.DUMMYFUNCTION("""COMPUTED_VALUE"""),"1 - Cannot Perform")</f>
        <v>1 - Cannot Perform</v>
      </c>
      <c r="H76" s="4" t="str">
        <f>IFERROR(__xludf.DUMMYFUNCTION("""COMPUTED_VALUE"""),"2 - Can perform with supervision")</f>
        <v>2 - Can perform with supervision</v>
      </c>
      <c r="I76" s="4" t="str">
        <f>IFERROR(__xludf.DUMMYFUNCTION("""COMPUTED_VALUE"""),"3 - Can perform with limited supervision")</f>
        <v>3 - Can perform with limited supervision</v>
      </c>
      <c r="J76" s="4" t="str">
        <f>IFERROR(__xludf.DUMMYFUNCTION("""COMPUTED_VALUE"""),"4 - Can perform without supervision")</f>
        <v>4 - Can perform without supervision</v>
      </c>
      <c r="K76" s="4" t="str">
        <f>IFERROR(__xludf.DUMMYFUNCTION("""COMPUTED_VALUE"""),"4 - Can perform without supervision")</f>
        <v>4 - Can perform without supervision</v>
      </c>
      <c r="L76" s="4" t="str">
        <f>IFERROR(__xludf.DUMMYFUNCTION("""COMPUTED_VALUE"""),"5 - Can teach others")</f>
        <v>5 - Can teach others</v>
      </c>
    </row>
    <row r="77">
      <c r="A77" s="9"/>
      <c r="B77" s="8"/>
      <c r="C77" s="8"/>
      <c r="D77" s="8"/>
      <c r="E77" s="8"/>
      <c r="F77" s="8" t="str">
        <f>IFERROR(__xludf.DUMMYFUNCTION("""COMPUTED_VALUE"""),"sync packages (mutex, etc)")</f>
        <v>sync packages (mutex, etc)</v>
      </c>
      <c r="G77" s="4" t="str">
        <f>IFERROR(__xludf.DUMMYFUNCTION("""COMPUTED_VALUE"""),"1 - Cannot Perform")</f>
        <v>1 - Cannot Perform</v>
      </c>
      <c r="H77" s="4" t="str">
        <f>IFERROR(__xludf.DUMMYFUNCTION("""COMPUTED_VALUE"""),"2 - Can perform with supervision")</f>
        <v>2 - Can perform with supervision</v>
      </c>
      <c r="I77" s="4" t="str">
        <f>IFERROR(__xludf.DUMMYFUNCTION("""COMPUTED_VALUE"""),"3 - Can perform with limited supervision")</f>
        <v>3 - Can perform with limited supervision</v>
      </c>
      <c r="J77" s="4" t="str">
        <f>IFERROR(__xludf.DUMMYFUNCTION("""COMPUTED_VALUE"""),"4 - Can perform without supervision")</f>
        <v>4 - Can perform without supervision</v>
      </c>
      <c r="K77" s="4" t="str">
        <f>IFERROR(__xludf.DUMMYFUNCTION("""COMPUTED_VALUE"""),"4 - Can perform without supervision")</f>
        <v>4 - Can perform without supervision</v>
      </c>
      <c r="L77" s="4" t="str">
        <f>IFERROR(__xludf.DUMMYFUNCTION("""COMPUTED_VALUE"""),"5 - Can teach others")</f>
        <v>5 - Can teach others</v>
      </c>
    </row>
    <row r="78">
      <c r="A78" s="9"/>
      <c r="B78" s="8" t="str">
        <f>IFERROR(__xludf.DUMMYFUNCTION("""COMPUTED_VALUE"""),"Non Functional Requirements")</f>
        <v>Non Functional Requirements</v>
      </c>
      <c r="C78" s="8" t="str">
        <f>IFERROR(__xludf.DUMMYFUNCTION("""COMPUTED_VALUE"""),"Performance")</f>
        <v>Performance</v>
      </c>
      <c r="D78" s="8" t="str">
        <f>IFERROR(__xludf.DUMMYFUNCTION("""COMPUTED_VALUE"""),"Understanding of resource management like cpu and memory usage")</f>
        <v>Understanding of resource management like cpu and memory usage</v>
      </c>
      <c r="E78" s="8" t="str">
        <f>IFERROR(__xludf.DUMMYFUNCTION("""COMPUTED_VALUE"""),"Yes")</f>
        <v>Yes</v>
      </c>
      <c r="F78" s="8" t="str">
        <f>IFERROR(__xludf.DUMMYFUNCTION("""COMPUTED_VALUE"""),"Profiling")</f>
        <v>Profiling</v>
      </c>
      <c r="G78" s="4" t="str">
        <f>IFERROR(__xludf.DUMMYFUNCTION("""COMPUTED_VALUE"""),"1 - Cannot Perform")</f>
        <v>1 - Cannot Perform</v>
      </c>
      <c r="H78" s="4" t="str">
        <f>IFERROR(__xludf.DUMMYFUNCTION("""COMPUTED_VALUE"""),"1 - Cannot Perform")</f>
        <v>1 - Cannot Perform</v>
      </c>
      <c r="I78" s="4" t="str">
        <f>IFERROR(__xludf.DUMMYFUNCTION("""COMPUTED_VALUE"""),"2 - Can perform with supervision")</f>
        <v>2 - Can perform with supervision</v>
      </c>
      <c r="J78" s="4" t="str">
        <f>IFERROR(__xludf.DUMMYFUNCTION("""COMPUTED_VALUE"""),"3 - Can perform with limited supervision")</f>
        <v>3 - Can perform with limited supervision</v>
      </c>
      <c r="K78" s="4" t="str">
        <f>IFERROR(__xludf.DUMMYFUNCTION("""COMPUTED_VALUE"""),"4 - Can perform without supervision")</f>
        <v>4 - Can perform without supervision</v>
      </c>
      <c r="L78" s="4" t="str">
        <f>IFERROR(__xludf.DUMMYFUNCTION("""COMPUTED_VALUE"""),"5 - Can teach others")</f>
        <v>5 - Can teach others</v>
      </c>
    </row>
    <row r="79">
      <c r="A79" s="9"/>
      <c r="B79" s="8"/>
      <c r="C79" s="8"/>
      <c r="D79" s="8"/>
      <c r="E79" s="8"/>
      <c r="F79" s="8" t="str">
        <f>IFERROR(__xludf.DUMMYFUNCTION("""COMPUTED_VALUE"""),"Tracing")</f>
        <v>Tracing</v>
      </c>
      <c r="G79" s="4" t="str">
        <f>IFERROR(__xludf.DUMMYFUNCTION("""COMPUTED_VALUE"""),"1 - Cannot Perform")</f>
        <v>1 - Cannot Perform</v>
      </c>
      <c r="H79" s="4" t="str">
        <f>IFERROR(__xludf.DUMMYFUNCTION("""COMPUTED_VALUE"""),"1 - Cannot Perform")</f>
        <v>1 - Cannot Perform</v>
      </c>
      <c r="I79" s="4" t="str">
        <f>IFERROR(__xludf.DUMMYFUNCTION("""COMPUTED_VALUE"""),"2 - Can perform with supervision")</f>
        <v>2 - Can perform with supervision</v>
      </c>
      <c r="J79" s="4" t="str">
        <f>IFERROR(__xludf.DUMMYFUNCTION("""COMPUTED_VALUE"""),"3 - Can perform with limited supervision")</f>
        <v>3 - Can perform with limited supervision</v>
      </c>
      <c r="K79" s="4" t="str">
        <f>IFERROR(__xludf.DUMMYFUNCTION("""COMPUTED_VALUE"""),"4 - Can perform without supervision")</f>
        <v>4 - Can perform without supervision</v>
      </c>
      <c r="L79" s="4" t="str">
        <f>IFERROR(__xludf.DUMMYFUNCTION("""COMPUTED_VALUE"""),"5 - Can teach others")</f>
        <v>5 - Can teach others</v>
      </c>
    </row>
    <row r="80">
      <c r="A80" s="9"/>
      <c r="B80" s="8"/>
      <c r="C80" s="8"/>
      <c r="D80" s="8"/>
      <c r="E80" s="8"/>
      <c r="F80" s="8" t="str">
        <f>IFERROR(__xludf.DUMMYFUNCTION("""COMPUTED_VALUE"""),"Debugging")</f>
        <v>Debugging</v>
      </c>
      <c r="G80" s="4" t="str">
        <f>IFERROR(__xludf.DUMMYFUNCTION("""COMPUTED_VALUE"""),"1 - Cannot Perform")</f>
        <v>1 - Cannot Perform</v>
      </c>
      <c r="H80" s="4" t="str">
        <f>IFERROR(__xludf.DUMMYFUNCTION("""COMPUTED_VALUE"""),"1 - Cannot Perform")</f>
        <v>1 - Cannot Perform</v>
      </c>
      <c r="I80" s="4" t="str">
        <f>IFERROR(__xludf.DUMMYFUNCTION("""COMPUTED_VALUE"""),"2 - Can perform with supervision")</f>
        <v>2 - Can perform with supervision</v>
      </c>
      <c r="J80" s="4" t="str">
        <f>IFERROR(__xludf.DUMMYFUNCTION("""COMPUTED_VALUE"""),"3 - Can perform with limited supervision")</f>
        <v>3 - Can perform with limited supervision</v>
      </c>
      <c r="K80" s="4" t="str">
        <f>IFERROR(__xludf.DUMMYFUNCTION("""COMPUTED_VALUE"""),"4 - Can perform without supervision")</f>
        <v>4 - Can perform without supervision</v>
      </c>
      <c r="L80" s="4" t="str">
        <f>IFERROR(__xludf.DUMMYFUNCTION("""COMPUTED_VALUE"""),"5 - Can teach others")</f>
        <v>5 - Can teach others</v>
      </c>
    </row>
    <row r="81">
      <c r="A81" s="9"/>
      <c r="B81" s="8"/>
      <c r="C81" s="8"/>
      <c r="D81" s="8"/>
      <c r="E81" s="8"/>
      <c r="F81" s="8" t="str">
        <f>IFERROR(__xludf.DUMMYFUNCTION("""COMPUTED_VALUE"""),"Runtime Statistics &amp; Events")</f>
        <v>Runtime Statistics &amp; Events</v>
      </c>
      <c r="G81" s="4" t="str">
        <f>IFERROR(__xludf.DUMMYFUNCTION("""COMPUTED_VALUE"""),"1 - Cannot Perform")</f>
        <v>1 - Cannot Perform</v>
      </c>
      <c r="H81" s="4" t="str">
        <f>IFERROR(__xludf.DUMMYFUNCTION("""COMPUTED_VALUE"""),"1 - Cannot Perform")</f>
        <v>1 - Cannot Perform</v>
      </c>
      <c r="I81" s="4" t="str">
        <f>IFERROR(__xludf.DUMMYFUNCTION("""COMPUTED_VALUE"""),"2 - Can perform with supervision")</f>
        <v>2 - Can perform with supervision</v>
      </c>
      <c r="J81" s="4" t="str">
        <f>IFERROR(__xludf.DUMMYFUNCTION("""COMPUTED_VALUE"""),"3 - Can perform with limited supervision")</f>
        <v>3 - Can perform with limited supervision</v>
      </c>
      <c r="K81" s="4" t="str">
        <f>IFERROR(__xludf.DUMMYFUNCTION("""COMPUTED_VALUE"""),"4 - Can perform without supervision")</f>
        <v>4 - Can perform without supervision</v>
      </c>
      <c r="L81" s="4" t="str">
        <f>IFERROR(__xludf.DUMMYFUNCTION("""COMPUTED_VALUE"""),"5 - Can teach others")</f>
        <v>5 - Can teach others</v>
      </c>
    </row>
    <row r="82">
      <c r="A82" s="9"/>
      <c r="B82" s="8"/>
      <c r="C82" s="8" t="str">
        <f>IFERROR(__xludf.DUMMYFUNCTION("""COMPUTED_VALUE"""),"Security")</f>
        <v>Security</v>
      </c>
      <c r="D82" s="8" t="str">
        <f>IFERROR(__xludf.DUMMYFUNCTION("""COMPUTED_VALUE"""),"Knowledge of security for applications and integrations")</f>
        <v>Knowledge of security for applications and integrations</v>
      </c>
      <c r="E82" s="8" t="str">
        <f>IFERROR(__xludf.DUMMYFUNCTION("""COMPUTED_VALUE"""),"Yes")</f>
        <v>Yes</v>
      </c>
      <c r="F82" s="8" t="str">
        <f>IFERROR(__xludf.DUMMYFUNCTION("""COMPUTED_VALUE"""),"Certificates")</f>
        <v>Certificates</v>
      </c>
      <c r="G82" s="4" t="str">
        <f>IFERROR(__xludf.DUMMYFUNCTION("""COMPUTED_VALUE"""),"1 - Cannot Perform")</f>
        <v>1 - Cannot Perform</v>
      </c>
      <c r="H82" s="4" t="str">
        <f>IFERROR(__xludf.DUMMYFUNCTION("""COMPUTED_VALUE"""),"1 - Cannot Perform")</f>
        <v>1 - Cannot Perform</v>
      </c>
      <c r="I82" s="4" t="str">
        <f>IFERROR(__xludf.DUMMYFUNCTION("""COMPUTED_VALUE"""),"2 - Can perform with supervision")</f>
        <v>2 - Can perform with supervision</v>
      </c>
      <c r="J82" s="4" t="str">
        <f>IFERROR(__xludf.DUMMYFUNCTION("""COMPUTED_VALUE"""),"3 - Can perform with limited supervision")</f>
        <v>3 - Can perform with limited supervision</v>
      </c>
      <c r="K82" s="4" t="str">
        <f>IFERROR(__xludf.DUMMYFUNCTION("""COMPUTED_VALUE"""),"4 - Can perform without supervision")</f>
        <v>4 - Can perform without supervision</v>
      </c>
      <c r="L82" s="4" t="str">
        <f>IFERROR(__xludf.DUMMYFUNCTION("""COMPUTED_VALUE"""),"5 - Can teach others")</f>
        <v>5 - Can teach others</v>
      </c>
    </row>
    <row r="83">
      <c r="A83" s="9"/>
      <c r="B83" s="8"/>
      <c r="C83" s="8"/>
      <c r="D83" s="8"/>
      <c r="E83" s="8"/>
      <c r="F83" s="8" t="str">
        <f>IFERROR(__xludf.DUMMYFUNCTION("""COMPUTED_VALUE"""),"Cryptography")</f>
        <v>Cryptography</v>
      </c>
      <c r="G83" s="4" t="str">
        <f>IFERROR(__xludf.DUMMYFUNCTION("""COMPUTED_VALUE"""),"1 - Cannot Perform")</f>
        <v>1 - Cannot Perform</v>
      </c>
      <c r="H83" s="4" t="str">
        <f>IFERROR(__xludf.DUMMYFUNCTION("""COMPUTED_VALUE"""),"1 - Cannot Perform")</f>
        <v>1 - Cannot Perform</v>
      </c>
      <c r="I83" s="4" t="str">
        <f>IFERROR(__xludf.DUMMYFUNCTION("""COMPUTED_VALUE"""),"1 - Cannot Perform")</f>
        <v>1 - Cannot Perform</v>
      </c>
      <c r="J83" s="4" t="str">
        <f>IFERROR(__xludf.DUMMYFUNCTION("""COMPUTED_VALUE"""),"2 - Can perform with supervision")</f>
        <v>2 - Can perform with supervision</v>
      </c>
      <c r="K83" s="4" t="str">
        <f>IFERROR(__xludf.DUMMYFUNCTION("""COMPUTED_VALUE"""),"3 - Can perform with limited supervision")</f>
        <v>3 - Can perform with limited supervision</v>
      </c>
      <c r="L83" s="4" t="str">
        <f>IFERROR(__xludf.DUMMYFUNCTION("""COMPUTED_VALUE"""),"4 - Can perform without supervision")</f>
        <v>4 - Can perform without supervision</v>
      </c>
    </row>
    <row r="84">
      <c r="A84" s="10" t="str">
        <f>IFERROR(__xludf.DUMMYFUNCTION("""COMPUTED_VALUE"""),"Software Engineer Practices")</f>
        <v>Software Engineer Practices</v>
      </c>
      <c r="B84" s="11"/>
      <c r="C84" s="11"/>
      <c r="D84" s="11"/>
      <c r="E84" s="11"/>
      <c r="F84" s="11"/>
      <c r="G84" s="4"/>
      <c r="H84" s="4"/>
      <c r="I84" s="4"/>
      <c r="J84" s="4"/>
      <c r="K84" s="4"/>
      <c r="L84" s="4"/>
    </row>
    <row r="85">
      <c r="A85" s="12"/>
      <c r="B85" s="11" t="str">
        <f>IFERROR(__xludf.DUMMYFUNCTION("""COMPUTED_VALUE"""),"SOLID/DRY")</f>
        <v>SOLID/DRY</v>
      </c>
      <c r="C85" s="11" t="str">
        <f>IFERROR(__xludf.DUMMYFUNCTION("""COMPUTED_VALUE"""),"SOLID/DRY")</f>
        <v>SOLID/DRY</v>
      </c>
      <c r="D85" s="11" t="str">
        <f>IFERROR(__xludf.DUMMYFUNCTION("""COMPUTED_VALUE"""),"Basic programming principles")</f>
        <v>Basic programming principles</v>
      </c>
      <c r="E85" s="11" t="str">
        <f>IFERROR(__xludf.DUMMYFUNCTION("""COMPUTED_VALUE"""),"Yes")</f>
        <v>Yes</v>
      </c>
      <c r="F85" s="11"/>
      <c r="G85" s="4" t="str">
        <f>IFERROR(__xludf.DUMMYFUNCTION("""COMPUTED_VALUE"""),"1 - Cannot Perform")</f>
        <v>1 - Cannot Perform</v>
      </c>
      <c r="H85" s="4" t="str">
        <f>IFERROR(__xludf.DUMMYFUNCTION("""COMPUTED_VALUE"""),"2 - Can perform with supervision")</f>
        <v>2 - Can perform with supervision</v>
      </c>
      <c r="I85" s="4" t="str">
        <f>IFERROR(__xludf.DUMMYFUNCTION("""COMPUTED_VALUE"""),"2 - Can perform with supervision")</f>
        <v>2 - Can perform with supervision</v>
      </c>
      <c r="J85" s="4" t="str">
        <f>IFERROR(__xludf.DUMMYFUNCTION("""COMPUTED_VALUE"""),"3 - Can perform with limited supervision")</f>
        <v>3 - Can perform with limited supervision</v>
      </c>
      <c r="K85" s="4" t="str">
        <f>IFERROR(__xludf.DUMMYFUNCTION("""COMPUTED_VALUE"""),"4 - Can perform without supervision")</f>
        <v>4 - Can perform without supervision</v>
      </c>
      <c r="L85" s="4" t="str">
        <f>IFERROR(__xludf.DUMMYFUNCTION("""COMPUTED_VALUE"""),"5 - Can teach others")</f>
        <v>5 - Can teach others</v>
      </c>
    </row>
    <row r="86">
      <c r="A86" s="12"/>
      <c r="B86" s="11" t="str">
        <f>IFERROR(__xludf.DUMMYFUNCTION("""COMPUTED_VALUE"""),"(T/B/D)DD")</f>
        <v>(T/B/D)DD</v>
      </c>
      <c r="C86" s="11" t="str">
        <f>IFERROR(__xludf.DUMMYFUNCTION("""COMPUTED_VALUE"""),"(T/B/D)DD")</f>
        <v>(T/B/D)DD</v>
      </c>
      <c r="D86" s="11" t="str">
        <f>IFERROR(__xludf.DUMMYFUNCTION("""COMPUTED_VALUE"""),"Test Driven Development, Behaviour Driven Development, Domain Driven Design")</f>
        <v>Test Driven Development, Behaviour Driven Development, Domain Driven Design</v>
      </c>
      <c r="E86" s="11" t="str">
        <f>IFERROR(__xludf.DUMMYFUNCTION("""COMPUTED_VALUE"""),"Yes")</f>
        <v>Yes</v>
      </c>
      <c r="F86" s="11" t="str">
        <f>IFERROR(__xludf.DUMMYFUNCTION("""COMPUTED_VALUE"""),"testify")</f>
        <v>testify</v>
      </c>
      <c r="G86" s="4" t="str">
        <f>IFERROR(__xludf.DUMMYFUNCTION("""COMPUTED_VALUE"""),"1 - Cannot Perform")</f>
        <v>1 - Cannot Perform</v>
      </c>
      <c r="H86" s="4" t="str">
        <f>IFERROR(__xludf.DUMMYFUNCTION("""COMPUTED_VALUE"""),"2 - Can perform with supervision")</f>
        <v>2 - Can perform with supervision</v>
      </c>
      <c r="I86" s="4" t="str">
        <f>IFERROR(__xludf.DUMMYFUNCTION("""COMPUTED_VALUE"""),"2 - Can perform with supervision")</f>
        <v>2 - Can perform with supervision</v>
      </c>
      <c r="J86" s="4" t="str">
        <f>IFERROR(__xludf.DUMMYFUNCTION("""COMPUTED_VALUE"""),"3 - Can perform with limited supervision")</f>
        <v>3 - Can perform with limited supervision</v>
      </c>
      <c r="K86" s="4" t="str">
        <f>IFERROR(__xludf.DUMMYFUNCTION("""COMPUTED_VALUE"""),"4 - Can perform without supervision")</f>
        <v>4 - Can perform without supervision</v>
      </c>
      <c r="L86" s="4" t="str">
        <f>IFERROR(__xludf.DUMMYFUNCTION("""COMPUTED_VALUE"""),"5 - Can teach others")</f>
        <v>5 - Can teach others</v>
      </c>
    </row>
    <row r="87">
      <c r="A87" s="12"/>
      <c r="B87" s="11"/>
      <c r="C87" s="11"/>
      <c r="D87" s="11"/>
      <c r="E87" s="11"/>
      <c r="F87" s="11" t="str">
        <f>IFERROR(__xludf.DUMMYFUNCTION("""COMPUTED_VALUE"""),"testing std lib")</f>
        <v>testing std lib</v>
      </c>
      <c r="G87" s="4" t="str">
        <f>IFERROR(__xludf.DUMMYFUNCTION("""COMPUTED_VALUE"""),"1 - Cannot Perform")</f>
        <v>1 - Cannot Perform</v>
      </c>
      <c r="H87" s="4" t="str">
        <f>IFERROR(__xludf.DUMMYFUNCTION("""COMPUTED_VALUE"""),"2 - Can perform with supervision")</f>
        <v>2 - Can perform with supervision</v>
      </c>
      <c r="I87" s="4" t="str">
        <f>IFERROR(__xludf.DUMMYFUNCTION("""COMPUTED_VALUE"""),"2 - Can perform with supervision")</f>
        <v>2 - Can perform with supervision</v>
      </c>
      <c r="J87" s="4" t="str">
        <f>IFERROR(__xludf.DUMMYFUNCTION("""COMPUTED_VALUE"""),"3 - Can perform with limited supervision")</f>
        <v>3 - Can perform with limited supervision</v>
      </c>
      <c r="K87" s="4" t="str">
        <f>IFERROR(__xludf.DUMMYFUNCTION("""COMPUTED_VALUE"""),"4 - Can perform without supervision")</f>
        <v>4 - Can perform without supervision</v>
      </c>
      <c r="L87" s="4" t="str">
        <f>IFERROR(__xludf.DUMMYFUNCTION("""COMPUTED_VALUE"""),"5 - Can teach others")</f>
        <v>5 - Can teach others</v>
      </c>
    </row>
    <row r="88">
      <c r="A88" s="12"/>
      <c r="B88" s="11"/>
      <c r="C88" s="11"/>
      <c r="D88" s="11"/>
      <c r="E88" s="11"/>
      <c r="F88" s="11" t="str">
        <f>IFERROR(__xludf.DUMMYFUNCTION("""COMPUTED_VALUE"""),"other")</f>
        <v>other</v>
      </c>
      <c r="G88" s="4" t="str">
        <f>IFERROR(__xludf.DUMMYFUNCTION("""COMPUTED_VALUE"""),"1 - Cannot Perform")</f>
        <v>1 - Cannot Perform</v>
      </c>
      <c r="H88" s="4" t="str">
        <f>IFERROR(__xludf.DUMMYFUNCTION("""COMPUTED_VALUE"""),"2 - Can perform with supervision")</f>
        <v>2 - Can perform with supervision</v>
      </c>
      <c r="I88" s="4" t="str">
        <f>IFERROR(__xludf.DUMMYFUNCTION("""COMPUTED_VALUE"""),"2 - Can perform with supervision")</f>
        <v>2 - Can perform with supervision</v>
      </c>
      <c r="J88" s="4" t="str">
        <f>IFERROR(__xludf.DUMMYFUNCTION("""COMPUTED_VALUE"""),"3 - Can perform with limited supervision")</f>
        <v>3 - Can perform with limited supervision</v>
      </c>
      <c r="K88" s="4" t="str">
        <f>IFERROR(__xludf.DUMMYFUNCTION("""COMPUTED_VALUE"""),"4 - Can perform without supervision")</f>
        <v>4 - Can perform without supervision</v>
      </c>
      <c r="L88" s="4" t="str">
        <f>IFERROR(__xludf.DUMMYFUNCTION("""COMPUTED_VALUE"""),"5 - Can teach others")</f>
        <v>5 - Can teach others</v>
      </c>
    </row>
    <row r="89">
      <c r="A89" s="12"/>
      <c r="B89" s="11"/>
      <c r="C89" s="11" t="str">
        <f>IFERROR(__xludf.DUMMYFUNCTION("""COMPUTED_VALUE"""),"Automated Tests")</f>
        <v>Automated Tests</v>
      </c>
      <c r="D89" s="11" t="str">
        <f>IFERROR(__xludf.DUMMYFUNCTION("""COMPUTED_VALUE"""),"Knowledge of designing and implementing automated test cases")</f>
        <v>Knowledge of designing and implementing automated test cases</v>
      </c>
      <c r="E89" s="11" t="str">
        <f>IFERROR(__xludf.DUMMYFUNCTION("""COMPUTED_VALUE"""),"No")</f>
        <v>No</v>
      </c>
      <c r="F89" s="11"/>
      <c r="G89" s="4" t="str">
        <f>IFERROR(__xludf.DUMMYFUNCTION("""COMPUTED_VALUE"""),"1 - Cannot Perform")</f>
        <v>1 - Cannot Perform</v>
      </c>
      <c r="H89" s="4" t="str">
        <f>IFERROR(__xludf.DUMMYFUNCTION("""COMPUTED_VALUE"""),"1 - Cannot Perform")</f>
        <v>1 - Cannot Perform</v>
      </c>
      <c r="I89" s="4" t="str">
        <f>IFERROR(__xludf.DUMMYFUNCTION("""COMPUTED_VALUE"""),"2 - Can perform with supervision")</f>
        <v>2 - Can perform with supervision</v>
      </c>
      <c r="J89" s="4" t="str">
        <f>IFERROR(__xludf.DUMMYFUNCTION("""COMPUTED_VALUE"""),"3 - Can perform with limited supervision")</f>
        <v>3 - Can perform with limited supervision</v>
      </c>
      <c r="K89" s="4" t="str">
        <f>IFERROR(__xludf.DUMMYFUNCTION("""COMPUTED_VALUE"""),"4 - Can perform without supervision")</f>
        <v>4 - Can perform without supervision</v>
      </c>
      <c r="L89" s="4" t="str">
        <f>IFERROR(__xludf.DUMMYFUNCTION("""COMPUTED_VALUE"""),"5 - Can teach others")</f>
        <v>5 - Can teach others</v>
      </c>
    </row>
    <row r="90">
      <c r="A90" s="12"/>
      <c r="B90" s="11"/>
      <c r="C90" s="11" t="str">
        <f>IFERROR(__xludf.DUMMYFUNCTION("""COMPUTED_VALUE"""),"Load and Performance Tests")</f>
        <v>Load and Performance Tests</v>
      </c>
      <c r="D90" s="11" t="str">
        <f>IFERROR(__xludf.DUMMYFUNCTION("""COMPUTED_VALUE"""),"Knowledge of designing and implementing load and performance test cases")</f>
        <v>Knowledge of designing and implementing load and performance test cases</v>
      </c>
      <c r="E90" s="11" t="str">
        <f>IFERROR(__xludf.DUMMYFUNCTION("""COMPUTED_VALUE"""),"No")</f>
        <v>No</v>
      </c>
      <c r="F90" s="11" t="str">
        <f>IFERROR(__xludf.DUMMYFUNCTION("""COMPUTED_VALUE"""),"benchmarking")</f>
        <v>benchmarking</v>
      </c>
      <c r="G90" s="4" t="str">
        <f>IFERROR(__xludf.DUMMYFUNCTION("""COMPUTED_VALUE"""),"1 - Cannot Perform")</f>
        <v>1 - Cannot Perform</v>
      </c>
      <c r="H90" s="4" t="str">
        <f>IFERROR(__xludf.DUMMYFUNCTION("""COMPUTED_VALUE"""),"1 - Cannot Perform")</f>
        <v>1 - Cannot Perform</v>
      </c>
      <c r="I90" s="4" t="str">
        <f>IFERROR(__xludf.DUMMYFUNCTION("""COMPUTED_VALUE"""),"2 - Can perform with supervision")</f>
        <v>2 - Can perform with supervision</v>
      </c>
      <c r="J90" s="4" t="str">
        <f>IFERROR(__xludf.DUMMYFUNCTION("""COMPUTED_VALUE"""),"3 - Can perform with limited supervision")</f>
        <v>3 - Can perform with limited supervision</v>
      </c>
      <c r="K90" s="4" t="str">
        <f>IFERROR(__xludf.DUMMYFUNCTION("""COMPUTED_VALUE"""),"4 - Can perform without supervision")</f>
        <v>4 - Can perform without supervision</v>
      </c>
      <c r="L90" s="4" t="str">
        <f>IFERROR(__xludf.DUMMYFUNCTION("""COMPUTED_VALUE"""),"5 - Can teach others")</f>
        <v>5 - Can teach others</v>
      </c>
    </row>
    <row r="91">
      <c r="A91" s="12"/>
      <c r="B91" s="11" t="str">
        <f>IFERROR(__xludf.DUMMYFUNCTION("""COMPUTED_VALUE"""),"Design Patterns")</f>
        <v>Design Patterns</v>
      </c>
      <c r="C91" s="11" t="str">
        <f>IFERROR(__xludf.DUMMYFUNCTION("""COMPUTED_VALUE"""),"Design Patterns")</f>
        <v>Design Patterns</v>
      </c>
      <c r="D91" s="11" t="str">
        <f>IFERROR(__xludf.DUMMYFUNCTION("""COMPUTED_VALUE"""),"Knowledge of common software design patterns, creational, behavioral, etc")</f>
        <v>Knowledge of common software design patterns, creational, behavioral, etc</v>
      </c>
      <c r="E91" s="11" t="str">
        <f>IFERROR(__xludf.DUMMYFUNCTION("""COMPUTED_VALUE"""),"Yes")</f>
        <v>Yes</v>
      </c>
      <c r="F91" s="11" t="str">
        <f>IFERROR(__xludf.DUMMYFUNCTION("""COMPUTED_VALUE"""),"onion, double dispatch, etc.")</f>
        <v>onion, double dispatch, etc.</v>
      </c>
      <c r="G91" s="4" t="str">
        <f>IFERROR(__xludf.DUMMYFUNCTION("""COMPUTED_VALUE"""),"2 - Can perform with supervision")</f>
        <v>2 - Can perform with supervision</v>
      </c>
      <c r="H91" s="4" t="str">
        <f>IFERROR(__xludf.DUMMYFUNCTION("""COMPUTED_VALUE"""),"3 - Can perform with limited supervision")</f>
        <v>3 - Can perform with limited supervision</v>
      </c>
      <c r="I91" s="4" t="str">
        <f>IFERROR(__xludf.DUMMYFUNCTION("""COMPUTED_VALUE"""),"4 - Can perform without supervision")</f>
        <v>4 - Can perform without supervision</v>
      </c>
      <c r="J91" s="4" t="str">
        <f>IFERROR(__xludf.DUMMYFUNCTION("""COMPUTED_VALUE"""),"5 - Can teach others")</f>
        <v>5 - Can teach others</v>
      </c>
      <c r="K91" s="4" t="str">
        <f>IFERROR(__xludf.DUMMYFUNCTION("""COMPUTED_VALUE"""),"5 - Can teach others")</f>
        <v>5 - Can teach others</v>
      </c>
      <c r="L91" s="4" t="str">
        <f>IFERROR(__xludf.DUMMYFUNCTION("""COMPUTED_VALUE"""),"5 - Can teach others")</f>
        <v>5 - Can teach others</v>
      </c>
    </row>
    <row r="92">
      <c r="A92" s="12"/>
      <c r="B92" s="11" t="str">
        <f>IFERROR(__xludf.DUMMYFUNCTION("""COMPUTED_VALUE"""),"Algorithm &amp; Structures")</f>
        <v>Algorithm &amp; Structures</v>
      </c>
      <c r="C92" s="11" t="str">
        <f>IFERROR(__xludf.DUMMYFUNCTION("""COMPUTED_VALUE"""),"Algorithm &amp; Structures")</f>
        <v>Algorithm &amp; Structures</v>
      </c>
      <c r="D92" s="11" t="str">
        <f>IFERROR(__xludf.DUMMYFUNCTION("""COMPUTED_VALUE"""),"Understanding of common algorithms such as sorting and data structures and how to use them")</f>
        <v>Understanding of common algorithms such as sorting and data structures and how to use them</v>
      </c>
      <c r="E92" s="11" t="str">
        <f>IFERROR(__xludf.DUMMYFUNCTION("""COMPUTED_VALUE"""),"Yes")</f>
        <v>Yes</v>
      </c>
      <c r="F92" s="11"/>
      <c r="G92" s="4" t="str">
        <f>IFERROR(__xludf.DUMMYFUNCTION("""COMPUTED_VALUE"""),"2 - Can perform with supervision")</f>
        <v>2 - Can perform with supervision</v>
      </c>
      <c r="H92" s="4" t="str">
        <f>IFERROR(__xludf.DUMMYFUNCTION("""COMPUTED_VALUE"""),"3 - Can perform with limited supervision")</f>
        <v>3 - Can perform with limited supervision</v>
      </c>
      <c r="I92" s="4" t="str">
        <f>IFERROR(__xludf.DUMMYFUNCTION("""COMPUTED_VALUE"""),"4 - Can perform without supervision")</f>
        <v>4 - Can perform without supervision</v>
      </c>
      <c r="J92" s="4" t="str">
        <f>IFERROR(__xludf.DUMMYFUNCTION("""COMPUTED_VALUE"""),"5 - Can teach others")</f>
        <v>5 - Can teach others</v>
      </c>
      <c r="K92" s="4" t="str">
        <f>IFERROR(__xludf.DUMMYFUNCTION("""COMPUTED_VALUE"""),"5 - Can teach others")</f>
        <v>5 - Can teach others</v>
      </c>
      <c r="L92" s="4" t="str">
        <f>IFERROR(__xludf.DUMMYFUNCTION("""COMPUTED_VALUE"""),"5 - Can teach others")</f>
        <v>5 - Can teach others</v>
      </c>
    </row>
    <row r="93">
      <c r="A93" s="12"/>
      <c r="B93" s="11"/>
      <c r="C93" s="11" t="str">
        <f>IFERROR(__xludf.DUMMYFUNCTION("""COMPUTED_VALUE"""),"Yrs. of Experience")</f>
        <v>Yrs. of Experience</v>
      </c>
      <c r="D93" s="11"/>
      <c r="E93" s="11"/>
      <c r="F93" s="11"/>
      <c r="G93" s="4" t="str">
        <f>IFERROR(__xludf.DUMMYFUNCTION("""COMPUTED_VALUE"""),"&lt; 1 year")</f>
        <v>&lt; 1 year</v>
      </c>
      <c r="H93" s="4" t="str">
        <f>IFERROR(__xludf.DUMMYFUNCTION("""COMPUTED_VALUE"""),"1 to 2 years")</f>
        <v>1 to 2 years</v>
      </c>
      <c r="I93" s="4" t="str">
        <f>IFERROR(__xludf.DUMMYFUNCTION("""COMPUTED_VALUE"""),"2 to 4 years")</f>
        <v>2 to 4 years</v>
      </c>
      <c r="J93" s="4" t="str">
        <f>IFERROR(__xludf.DUMMYFUNCTION("""COMPUTED_VALUE"""),"4 to 6 years")</f>
        <v>4 to 6 years</v>
      </c>
      <c r="K93" s="4" t="str">
        <f>IFERROR(__xludf.DUMMYFUNCTION("""COMPUTED_VALUE"""),"&gt; 6 years")</f>
        <v>&gt; 6 years</v>
      </c>
      <c r="L93" s="4" t="str">
        <f>IFERROR(__xludf.DUMMYFUNCTION("""COMPUTED_VALUE"""),"&gt; 8 years")</f>
        <v>&gt; 8 years</v>
      </c>
    </row>
    <row r="94">
      <c r="A94" s="13" t="str">
        <f>IFERROR(__xludf.DUMMYFUNCTION("""COMPUTED_VALUE"""),"Build &amp; Deploy")</f>
        <v>Build &amp; Deploy</v>
      </c>
      <c r="B94" s="14"/>
      <c r="C94" s="14"/>
      <c r="D94" s="14"/>
      <c r="E94" s="14"/>
      <c r="F94" s="14"/>
      <c r="G94" s="4"/>
      <c r="H94" s="4"/>
      <c r="I94" s="4"/>
      <c r="J94" s="4"/>
      <c r="K94" s="4"/>
      <c r="L94" s="4"/>
    </row>
    <row r="95">
      <c r="A95" s="15"/>
      <c r="B95" s="14" t="str">
        <f>IFERROR(__xludf.DUMMYFUNCTION("""COMPUTED_VALUE"""),"Code Organization (VCS)")</f>
        <v>Code Organization (VCS)</v>
      </c>
      <c r="C95" s="14" t="str">
        <f>IFERROR(__xludf.DUMMYFUNCTION("""COMPUTED_VALUE"""),"Code Organization (VCS)")</f>
        <v>Code Organization (VCS)</v>
      </c>
      <c r="D95" s="14" t="str">
        <f>IFERROR(__xludf.DUMMYFUNCTION("""COMPUTED_VALUE"""),"Knowledge and experience in code organization tools such as Git, SVN")</f>
        <v>Knowledge and experience in code organization tools such as Git, SVN</v>
      </c>
      <c r="E95" s="14" t="str">
        <f>IFERROR(__xludf.DUMMYFUNCTION("""COMPUTED_VALUE"""),"Yes")</f>
        <v>Yes</v>
      </c>
      <c r="F95" s="14" t="str">
        <f>IFERROR(__xludf.DUMMYFUNCTION("""COMPUTED_VALUE"""),"Git")</f>
        <v>Git</v>
      </c>
      <c r="G95" s="4" t="str">
        <f>IFERROR(__xludf.DUMMYFUNCTION("""COMPUTED_VALUE"""),"1 - Cannot Perform")</f>
        <v>1 - Cannot Perform</v>
      </c>
      <c r="H95" s="4" t="str">
        <f>IFERROR(__xludf.DUMMYFUNCTION("""COMPUTED_VALUE"""),"2 - Can perform with supervision")</f>
        <v>2 - Can perform with supervision</v>
      </c>
      <c r="I95" s="4" t="str">
        <f>IFERROR(__xludf.DUMMYFUNCTION("""COMPUTED_VALUE"""),"3 - Can perform with limited supervision")</f>
        <v>3 - Can perform with limited supervision</v>
      </c>
      <c r="J95" s="4" t="str">
        <f>IFERROR(__xludf.DUMMYFUNCTION("""COMPUTED_VALUE"""),"4 - Can perform without supervision")</f>
        <v>4 - Can perform without supervision</v>
      </c>
      <c r="K95" s="4" t="str">
        <f>IFERROR(__xludf.DUMMYFUNCTION("""COMPUTED_VALUE"""),"4 - Can perform without supervision")</f>
        <v>4 - Can perform without supervision</v>
      </c>
      <c r="L95" s="4" t="str">
        <f>IFERROR(__xludf.DUMMYFUNCTION("""COMPUTED_VALUE"""),"4 - Can perform without supervision")</f>
        <v>4 - Can perform without supervision</v>
      </c>
    </row>
    <row r="96">
      <c r="A96" s="15"/>
      <c r="B96" s="14"/>
      <c r="C96" s="14" t="str">
        <f>IFERROR(__xludf.DUMMYFUNCTION("""COMPUTED_VALUE"""),"Static code analysis")</f>
        <v>Static code analysis</v>
      </c>
      <c r="D96" s="14" t="str">
        <f>IFERROR(__xludf.DUMMYFUNCTION("""COMPUTED_VALUE"""),"Knowledge and abilities of tools to evaluate code and reduce technical debt")</f>
        <v>Knowledge and abilities of tools to evaluate code and reduce technical debt</v>
      </c>
      <c r="E96" s="14" t="str">
        <f>IFERROR(__xludf.DUMMYFUNCTION("""COMPUTED_VALUE"""),"Yes")</f>
        <v>Yes</v>
      </c>
      <c r="F96" s="14" t="str">
        <f>IFERROR(__xludf.DUMMYFUNCTION("""COMPUTED_VALUE"""),"Ciclomatic complexity")</f>
        <v>Ciclomatic complexity</v>
      </c>
      <c r="G96" s="4" t="str">
        <f>IFERROR(__xludf.DUMMYFUNCTION("""COMPUTED_VALUE"""),"1 - Cannot Perform")</f>
        <v>1 - Cannot Perform</v>
      </c>
      <c r="H96" s="4" t="str">
        <f>IFERROR(__xludf.DUMMYFUNCTION("""COMPUTED_VALUE"""),"1 - Cannot Perform")</f>
        <v>1 - Cannot Perform</v>
      </c>
      <c r="I96" s="4" t="str">
        <f>IFERROR(__xludf.DUMMYFUNCTION("""COMPUTED_VALUE"""),"2 - Can perform with supervision")</f>
        <v>2 - Can perform with supervision</v>
      </c>
      <c r="J96" s="4" t="str">
        <f>IFERROR(__xludf.DUMMYFUNCTION("""COMPUTED_VALUE"""),"3 - Can perform with limited supervision")</f>
        <v>3 - Can perform with limited supervision</v>
      </c>
      <c r="K96" s="4" t="str">
        <f>IFERROR(__xludf.DUMMYFUNCTION("""COMPUTED_VALUE"""),"4 - Can perform without supervision")</f>
        <v>4 - Can perform without supervision</v>
      </c>
      <c r="L96" s="4" t="str">
        <f>IFERROR(__xludf.DUMMYFUNCTION("""COMPUTED_VALUE"""),"4 - Can perform without supervision")</f>
        <v>4 - Can perform without supervision</v>
      </c>
    </row>
    <row r="97">
      <c r="A97" s="15"/>
      <c r="B97" s="14"/>
      <c r="C97" s="14"/>
      <c r="D97" s="14"/>
      <c r="E97" s="14"/>
      <c r="F97" s="14" t="str">
        <f>IFERROR(__xludf.DUMMYFUNCTION("""COMPUTED_VALUE"""),"Code coverage")</f>
        <v>Code coverage</v>
      </c>
      <c r="G97" s="4" t="str">
        <f>IFERROR(__xludf.DUMMYFUNCTION("""COMPUTED_VALUE"""),"1 - Cannot Perform")</f>
        <v>1 - Cannot Perform</v>
      </c>
      <c r="H97" s="4" t="str">
        <f>IFERROR(__xludf.DUMMYFUNCTION("""COMPUTED_VALUE"""),"1 - Cannot Perform")</f>
        <v>1 - Cannot Perform</v>
      </c>
      <c r="I97" s="4" t="str">
        <f>IFERROR(__xludf.DUMMYFUNCTION("""COMPUTED_VALUE"""),"2 - Can perform with supervision")</f>
        <v>2 - Can perform with supervision</v>
      </c>
      <c r="J97" s="4" t="str">
        <f>IFERROR(__xludf.DUMMYFUNCTION("""COMPUTED_VALUE"""),"3 - Can perform with limited supervision")</f>
        <v>3 - Can perform with limited supervision</v>
      </c>
      <c r="K97" s="4" t="str">
        <f>IFERROR(__xludf.DUMMYFUNCTION("""COMPUTED_VALUE"""),"4 - Can perform without supervision")</f>
        <v>4 - Can perform without supervision</v>
      </c>
      <c r="L97" s="4" t="str">
        <f>IFERROR(__xludf.DUMMYFUNCTION("""COMPUTED_VALUE"""),"5 - Can teach others")</f>
        <v>5 - Can teach others</v>
      </c>
    </row>
    <row r="98">
      <c r="A98" s="15"/>
      <c r="B98" s="14"/>
      <c r="C98" s="14"/>
      <c r="D98" s="14"/>
      <c r="E98" s="14"/>
      <c r="F98" s="14" t="str">
        <f>IFERROR(__xludf.DUMMYFUNCTION("""COMPUTED_VALUE"""),"Duplications")</f>
        <v>Duplications</v>
      </c>
      <c r="G98" s="4" t="str">
        <f>IFERROR(__xludf.DUMMYFUNCTION("""COMPUTED_VALUE"""),"1 - Cannot Perform")</f>
        <v>1 - Cannot Perform</v>
      </c>
      <c r="H98" s="4" t="str">
        <f>IFERROR(__xludf.DUMMYFUNCTION("""COMPUTED_VALUE"""),"1 - Cannot Perform")</f>
        <v>1 - Cannot Perform</v>
      </c>
      <c r="I98" s="4" t="str">
        <f>IFERROR(__xludf.DUMMYFUNCTION("""COMPUTED_VALUE"""),"2 - Can perform with supervision")</f>
        <v>2 - Can perform with supervision</v>
      </c>
      <c r="J98" s="4" t="str">
        <f>IFERROR(__xludf.DUMMYFUNCTION("""COMPUTED_VALUE"""),"3 - Can perform with limited supervision")</f>
        <v>3 - Can perform with limited supervision</v>
      </c>
      <c r="K98" s="4" t="str">
        <f>IFERROR(__xludf.DUMMYFUNCTION("""COMPUTED_VALUE"""),"4 - Can perform without supervision")</f>
        <v>4 - Can perform without supervision</v>
      </c>
      <c r="L98" s="4" t="str">
        <f>IFERROR(__xludf.DUMMYFUNCTION("""COMPUTED_VALUE"""),"5 - Can teach others")</f>
        <v>5 - Can teach others</v>
      </c>
    </row>
    <row r="99">
      <c r="A99" s="15"/>
      <c r="B99" s="14"/>
      <c r="C99" s="14"/>
      <c r="D99" s="14"/>
      <c r="E99" s="14"/>
      <c r="F99" s="14" t="str">
        <f>IFERROR(__xludf.DUMMYFUNCTION("""COMPUTED_VALUE"""),"SonarQube")</f>
        <v>SonarQube</v>
      </c>
      <c r="G99" s="4" t="str">
        <f>IFERROR(__xludf.DUMMYFUNCTION("""COMPUTED_VALUE"""),"1 - Cannot Perform")</f>
        <v>1 - Cannot Perform</v>
      </c>
      <c r="H99" s="4" t="str">
        <f>IFERROR(__xludf.DUMMYFUNCTION("""COMPUTED_VALUE"""),"1 - Cannot Perform")</f>
        <v>1 - Cannot Perform</v>
      </c>
      <c r="I99" s="4" t="str">
        <f>IFERROR(__xludf.DUMMYFUNCTION("""COMPUTED_VALUE"""),"2 - Can perform with supervision")</f>
        <v>2 - Can perform with supervision</v>
      </c>
      <c r="J99" s="4" t="str">
        <f>IFERROR(__xludf.DUMMYFUNCTION("""COMPUTED_VALUE"""),"3 - Can perform with limited supervision")</f>
        <v>3 - Can perform with limited supervision</v>
      </c>
      <c r="K99" s="4" t="str">
        <f>IFERROR(__xludf.DUMMYFUNCTION("""COMPUTED_VALUE"""),"4 - Can perform without supervision")</f>
        <v>4 - Can perform without supervision</v>
      </c>
      <c r="L99" s="4" t="str">
        <f>IFERROR(__xludf.DUMMYFUNCTION("""COMPUTED_VALUE"""),"5 - Can teach others")</f>
        <v>5 - Can teach others</v>
      </c>
    </row>
    <row r="100">
      <c r="A100" s="15"/>
      <c r="B100" s="14" t="str">
        <f>IFERROR(__xludf.DUMMYFUNCTION("""COMPUTED_VALUE"""),"Building/Packaging")</f>
        <v>Building/Packaging</v>
      </c>
      <c r="C100" s="14" t="str">
        <f>IFERROR(__xludf.DUMMYFUNCTION("""COMPUTED_VALUE"""),"Building/Packaging")</f>
        <v>Building/Packaging</v>
      </c>
      <c r="D100" s="14" t="str">
        <f>IFERROR(__xludf.DUMMYFUNCTION("""COMPUTED_VALUE"""),"Knowledge and abilities used in the build process, be that compiler, dependencies manager, etc. specific to the current working ecosystem")</f>
        <v>Knowledge and abilities used in the build process, be that compiler, dependencies manager, etc. specific to the current working ecosystem</v>
      </c>
      <c r="E100" s="14" t="str">
        <f>IFERROR(__xludf.DUMMYFUNCTION("""COMPUTED_VALUE"""),"At least one tool/library/framework
")</f>
        <v>At least one tool/library/framework
</v>
      </c>
      <c r="F100" s="14" t="str">
        <f>IFERROR(__xludf.DUMMYFUNCTION("""COMPUTED_VALUE"""),"Make")</f>
        <v>Make</v>
      </c>
      <c r="G100" s="4" t="str">
        <f>IFERROR(__xludf.DUMMYFUNCTION("""COMPUTED_VALUE"""),"1 - Cannot Perform")</f>
        <v>1 - Cannot Perform</v>
      </c>
      <c r="H100" s="4" t="str">
        <f>IFERROR(__xludf.DUMMYFUNCTION("""COMPUTED_VALUE"""),"2 - Can perform with supervision")</f>
        <v>2 - Can perform with supervision</v>
      </c>
      <c r="I100" s="4" t="str">
        <f>IFERROR(__xludf.DUMMYFUNCTION("""COMPUTED_VALUE"""),"3 - Can perform with limited supervision")</f>
        <v>3 - Can perform with limited supervision</v>
      </c>
      <c r="J100" s="4" t="str">
        <f>IFERROR(__xludf.DUMMYFUNCTION("""COMPUTED_VALUE"""),"4 - Can perform without supervision")</f>
        <v>4 - Can perform without supervision</v>
      </c>
      <c r="K100" s="4" t="str">
        <f>IFERROR(__xludf.DUMMYFUNCTION("""COMPUTED_VALUE"""),"5 - Can teach others")</f>
        <v>5 - Can teach others</v>
      </c>
      <c r="L100" s="4" t="str">
        <f>IFERROR(__xludf.DUMMYFUNCTION("""COMPUTED_VALUE"""),"5 - Can teach others")</f>
        <v>5 - Can teach others</v>
      </c>
    </row>
    <row r="101">
      <c r="A101" s="15"/>
      <c r="B101" s="14"/>
      <c r="C101" s="14"/>
      <c r="D101" s="14"/>
      <c r="E101" s="14"/>
      <c r="F101" s="14" t="str">
        <f>IFERROR(__xludf.DUMMYFUNCTION("""COMPUTED_VALUE"""),"Bash")</f>
        <v>Bash</v>
      </c>
      <c r="G101" s="4" t="str">
        <f>IFERROR(__xludf.DUMMYFUNCTION("""COMPUTED_VALUE"""),"1 - Cannot Perform")</f>
        <v>1 - Cannot Perform</v>
      </c>
      <c r="H101" s="4" t="str">
        <f>IFERROR(__xludf.DUMMYFUNCTION("""COMPUTED_VALUE"""),"2 - Can perform with supervision")</f>
        <v>2 - Can perform with supervision</v>
      </c>
      <c r="I101" s="4" t="str">
        <f>IFERROR(__xludf.DUMMYFUNCTION("""COMPUTED_VALUE"""),"3 - Can perform with limited supervision")</f>
        <v>3 - Can perform with limited supervision</v>
      </c>
      <c r="J101" s="4" t="str">
        <f>IFERROR(__xludf.DUMMYFUNCTION("""COMPUTED_VALUE"""),"4 - Can perform without supervision")</f>
        <v>4 - Can perform without supervision</v>
      </c>
      <c r="K101" s="4" t="str">
        <f>IFERROR(__xludf.DUMMYFUNCTION("""COMPUTED_VALUE"""),"5 - Can teach others")</f>
        <v>5 - Can teach others</v>
      </c>
      <c r="L101" s="4" t="str">
        <f>IFERROR(__xludf.DUMMYFUNCTION("""COMPUTED_VALUE"""),"5 - Can teach others")</f>
        <v>5 - Can teach others</v>
      </c>
    </row>
    <row r="102">
      <c r="A102" s="15"/>
      <c r="B102" s="14"/>
      <c r="C102" s="14"/>
      <c r="D102" s="14"/>
      <c r="E102" s="14"/>
      <c r="F102" s="14"/>
      <c r="G102" s="4" t="str">
        <f>IFERROR(__xludf.DUMMYFUNCTION("""COMPUTED_VALUE"""),"1 - Cannot Perform")</f>
        <v>1 - Cannot Perform</v>
      </c>
      <c r="H102" s="4" t="str">
        <f>IFERROR(__xludf.DUMMYFUNCTION("""COMPUTED_VALUE"""),"2 - Can perform with supervision")</f>
        <v>2 - Can perform with supervision</v>
      </c>
      <c r="I102" s="4" t="str">
        <f>IFERROR(__xludf.DUMMYFUNCTION("""COMPUTED_VALUE"""),"3 - Can perform with limited supervision")</f>
        <v>3 - Can perform with limited supervision</v>
      </c>
      <c r="J102" s="4" t="str">
        <f>IFERROR(__xludf.DUMMYFUNCTION("""COMPUTED_VALUE"""),"4 - Can perform without supervision")</f>
        <v>4 - Can perform without supervision</v>
      </c>
      <c r="K102" s="4" t="str">
        <f>IFERROR(__xludf.DUMMYFUNCTION("""COMPUTED_VALUE"""),"5 - Can teach others")</f>
        <v>5 - Can teach others</v>
      </c>
      <c r="L102" s="4" t="str">
        <f>IFERROR(__xludf.DUMMYFUNCTION("""COMPUTED_VALUE"""),"5 - Can teach others")</f>
        <v>5 - Can teach others</v>
      </c>
    </row>
    <row r="103">
      <c r="A103" s="15"/>
      <c r="B103" s="14"/>
      <c r="C103" s="14"/>
      <c r="D103" s="14"/>
      <c r="E103" s="14"/>
      <c r="F103" s="14"/>
      <c r="G103" s="4" t="str">
        <f>IFERROR(__xludf.DUMMYFUNCTION("""COMPUTED_VALUE"""),"1 - Cannot Perform")</f>
        <v>1 - Cannot Perform</v>
      </c>
      <c r="H103" s="4" t="str">
        <f>IFERROR(__xludf.DUMMYFUNCTION("""COMPUTED_VALUE"""),"2 - Can perform with supervision")</f>
        <v>2 - Can perform with supervision</v>
      </c>
      <c r="I103" s="4" t="str">
        <f>IFERROR(__xludf.DUMMYFUNCTION("""COMPUTED_VALUE"""),"3 - Can perform with limited supervision")</f>
        <v>3 - Can perform with limited supervision</v>
      </c>
      <c r="J103" s="4" t="str">
        <f>IFERROR(__xludf.DUMMYFUNCTION("""COMPUTED_VALUE"""),"4 - Can perform without supervision")</f>
        <v>4 - Can perform without supervision</v>
      </c>
      <c r="K103" s="4" t="str">
        <f>IFERROR(__xludf.DUMMYFUNCTION("""COMPUTED_VALUE"""),"5 - Can teach others")</f>
        <v>5 - Can teach others</v>
      </c>
      <c r="L103" s="4" t="str">
        <f>IFERROR(__xludf.DUMMYFUNCTION("""COMPUTED_VALUE"""),"5 - Can teach others")</f>
        <v>5 - Can teach others</v>
      </c>
    </row>
    <row r="104">
      <c r="A104" s="15"/>
      <c r="B104" s="14" t="str">
        <f>IFERROR(__xludf.DUMMYFUNCTION("""COMPUTED_VALUE"""),"CI/CD")</f>
        <v>CI/CD</v>
      </c>
      <c r="C104" s="14" t="str">
        <f>IFERROR(__xludf.DUMMYFUNCTION("""COMPUTED_VALUE"""),"CI/CD")</f>
        <v>CI/CD</v>
      </c>
      <c r="D104" s="14" t="str">
        <f>IFERROR(__xludf.DUMMYFUNCTION("""COMPUTED_VALUE"""),"Continuous Integration and Continuous Delivery, core concepts, practices and tools")</f>
        <v>Continuous Integration and Continuous Delivery, core concepts, practices and tools</v>
      </c>
      <c r="E104" s="14" t="str">
        <f>IFERROR(__xludf.DUMMYFUNCTION("""COMPUTED_VALUE"""),"At least one tool/library/framework
")</f>
        <v>At least one tool/library/framework
</v>
      </c>
      <c r="F104" s="14" t="str">
        <f>IFERROR(__xludf.DUMMYFUNCTION("""COMPUTED_VALUE"""),"Jenkins")</f>
        <v>Jenkins</v>
      </c>
      <c r="G104" s="4" t="str">
        <f>IFERROR(__xludf.DUMMYFUNCTION("""COMPUTED_VALUE"""),"1 - Cannot Perform")</f>
        <v>1 - Cannot Perform</v>
      </c>
      <c r="H104" s="4" t="str">
        <f>IFERROR(__xludf.DUMMYFUNCTION("""COMPUTED_VALUE"""),"2 - Can perform with supervision")</f>
        <v>2 - Can perform with supervision</v>
      </c>
      <c r="I104" s="4" t="str">
        <f>IFERROR(__xludf.DUMMYFUNCTION("""COMPUTED_VALUE"""),"3 - Can perform with limited supervision")</f>
        <v>3 - Can perform with limited supervision</v>
      </c>
      <c r="J104" s="4" t="str">
        <f>IFERROR(__xludf.DUMMYFUNCTION("""COMPUTED_VALUE"""),"4 - Can perform without supervision")</f>
        <v>4 - Can perform without supervision</v>
      </c>
      <c r="K104" s="4" t="str">
        <f>IFERROR(__xludf.DUMMYFUNCTION("""COMPUTED_VALUE"""),"5 - Can teach others")</f>
        <v>5 - Can teach others</v>
      </c>
      <c r="L104" s="4" t="str">
        <f>IFERROR(__xludf.DUMMYFUNCTION("""COMPUTED_VALUE"""),"5 - Can teach others")</f>
        <v>5 - Can teach others</v>
      </c>
    </row>
    <row r="105">
      <c r="A105" s="15"/>
      <c r="B105" s="14"/>
      <c r="C105" s="14"/>
      <c r="D105" s="14"/>
      <c r="E105" s="14"/>
      <c r="F105" s="14" t="str">
        <f>IFERROR(__xludf.DUMMYFUNCTION("""COMPUTED_VALUE"""),"Pipelines (github, gitlab, bitbucket, circleCI, etc)")</f>
        <v>Pipelines (github, gitlab, bitbucket, circleCI, etc)</v>
      </c>
      <c r="G105" s="4" t="str">
        <f>IFERROR(__xludf.DUMMYFUNCTION("""COMPUTED_VALUE"""),"1 - Cannot Perform")</f>
        <v>1 - Cannot Perform</v>
      </c>
      <c r="H105" s="4" t="str">
        <f>IFERROR(__xludf.DUMMYFUNCTION("""COMPUTED_VALUE"""),"2 - Can perform with supervision")</f>
        <v>2 - Can perform with supervision</v>
      </c>
      <c r="I105" s="4" t="str">
        <f>IFERROR(__xludf.DUMMYFUNCTION("""COMPUTED_VALUE"""),"3 - Can perform with limited supervision")</f>
        <v>3 - Can perform with limited supervision</v>
      </c>
      <c r="J105" s="4" t="str">
        <f>IFERROR(__xludf.DUMMYFUNCTION("""COMPUTED_VALUE"""),"4 - Can perform without supervision")</f>
        <v>4 - Can perform without supervision</v>
      </c>
      <c r="K105" s="4" t="str">
        <f>IFERROR(__xludf.DUMMYFUNCTION("""COMPUTED_VALUE"""),"5 - Can teach others")</f>
        <v>5 - Can teach others</v>
      </c>
      <c r="L105" s="4" t="str">
        <f>IFERROR(__xludf.DUMMYFUNCTION("""COMPUTED_VALUE"""),"5 - Can teach others")</f>
        <v>5 - Can teach others</v>
      </c>
    </row>
    <row r="106">
      <c r="A106" s="15"/>
      <c r="B106" s="14"/>
      <c r="C106" s="14"/>
      <c r="D106" s="14"/>
      <c r="E106" s="14"/>
      <c r="F106" s="14" t="str">
        <f>IFERROR(__xludf.DUMMYFUNCTION("""COMPUTED_VALUE"""),"Bamboo")</f>
        <v>Bamboo</v>
      </c>
      <c r="G106" s="4" t="str">
        <f>IFERROR(__xludf.DUMMYFUNCTION("""COMPUTED_VALUE"""),"1 - Cannot Perform")</f>
        <v>1 - Cannot Perform</v>
      </c>
      <c r="H106" s="4" t="str">
        <f>IFERROR(__xludf.DUMMYFUNCTION("""COMPUTED_VALUE"""),"2 - Can perform with supervision")</f>
        <v>2 - Can perform with supervision</v>
      </c>
      <c r="I106" s="4" t="str">
        <f>IFERROR(__xludf.DUMMYFUNCTION("""COMPUTED_VALUE"""),"3 - Can perform with limited supervision")</f>
        <v>3 - Can perform with limited supervision</v>
      </c>
      <c r="J106" s="4" t="str">
        <f>IFERROR(__xludf.DUMMYFUNCTION("""COMPUTED_VALUE"""),"4 - Can perform without supervision")</f>
        <v>4 - Can perform without supervision</v>
      </c>
      <c r="K106" s="4" t="str">
        <f>IFERROR(__xludf.DUMMYFUNCTION("""COMPUTED_VALUE"""),"5 - Can teach others")</f>
        <v>5 - Can teach others</v>
      </c>
      <c r="L106" s="4" t="str">
        <f>IFERROR(__xludf.DUMMYFUNCTION("""COMPUTED_VALUE"""),"5 - Can teach others")</f>
        <v>5 - Can teach others</v>
      </c>
    </row>
    <row r="107">
      <c r="A107" s="16" t="str">
        <f>IFERROR(__xludf.DUMMYFUNCTION("""COMPUTED_VALUE"""),"SDLC")</f>
        <v>SDLC</v>
      </c>
      <c r="B107" s="17"/>
      <c r="C107" s="17" t="str">
        <f>IFERROR(__xludf.DUMMYFUNCTION("""COMPUTED_VALUE"""),"N/A")</f>
        <v>N/A</v>
      </c>
      <c r="D107" s="17"/>
      <c r="E107" s="17"/>
      <c r="F107" s="17"/>
      <c r="G107" s="4"/>
      <c r="H107" s="4"/>
      <c r="I107" s="4"/>
      <c r="J107" s="4"/>
      <c r="K107" s="4"/>
      <c r="L107" s="4"/>
    </row>
    <row r="108">
      <c r="A108" s="18" t="str">
        <f>IFERROR(__xludf.DUMMYFUNCTION("""COMPUTED_VALUE"""),"Software Development Life Cycle")</f>
        <v>Software Development Life Cycle</v>
      </c>
      <c r="B108" s="17" t="str">
        <f>IFERROR(__xludf.DUMMYFUNCTION("""COMPUTED_VALUE"""),"Estimation (high level / high confidence)")</f>
        <v>Estimation (high level / high confidence)</v>
      </c>
      <c r="C108" s="17"/>
      <c r="D108" s="17"/>
      <c r="E108" s="17"/>
      <c r="F108" s="17"/>
      <c r="G108" s="4" t="str">
        <f>IFERROR(__xludf.DUMMYFUNCTION("""COMPUTED_VALUE"""),"1 - Cannot Perform")</f>
        <v>1 - Cannot Perform</v>
      </c>
      <c r="H108" s="4" t="str">
        <f>IFERROR(__xludf.DUMMYFUNCTION("""COMPUTED_VALUE"""),"2 - Can perform with supervision")</f>
        <v>2 - Can perform with supervision</v>
      </c>
      <c r="I108" s="4" t="str">
        <f>IFERROR(__xludf.DUMMYFUNCTION("""COMPUTED_VALUE"""),"3 - Can perform with limited supervision")</f>
        <v>3 - Can perform with limited supervision</v>
      </c>
      <c r="J108" s="4" t="str">
        <f>IFERROR(__xludf.DUMMYFUNCTION("""COMPUTED_VALUE"""),"4 - Can perform without supervision")</f>
        <v>4 - Can perform without supervision</v>
      </c>
      <c r="K108" s="4" t="str">
        <f>IFERROR(__xludf.DUMMYFUNCTION("""COMPUTED_VALUE"""),"4 - Can perform without supervision")</f>
        <v>4 - Can perform without supervision</v>
      </c>
      <c r="L108" s="4" t="str">
        <f>IFERROR(__xludf.DUMMYFUNCTION("""COMPUTED_VALUE"""),"4 - Can perform without supervision")</f>
        <v>4 - Can perform without supervision</v>
      </c>
    </row>
    <row r="109">
      <c r="A109" s="18"/>
      <c r="B109" s="17" t="str">
        <f>IFERROR(__xludf.DUMMYFUNCTION("""COMPUTED_VALUE"""),"Prioritization/Dependencies")</f>
        <v>Prioritization/Dependencies</v>
      </c>
      <c r="C109" s="17"/>
      <c r="D109" s="17"/>
      <c r="E109" s="17"/>
      <c r="F109" s="17"/>
      <c r="G109" s="4" t="str">
        <f>IFERROR(__xludf.DUMMYFUNCTION("""COMPUTED_VALUE"""),"1 - Cannot Perform")</f>
        <v>1 - Cannot Perform</v>
      </c>
      <c r="H109" s="4" t="str">
        <f>IFERROR(__xludf.DUMMYFUNCTION("""COMPUTED_VALUE"""),"1 - Cannot Perform")</f>
        <v>1 - Cannot Perform</v>
      </c>
      <c r="I109" s="4" t="str">
        <f>IFERROR(__xludf.DUMMYFUNCTION("""COMPUTED_VALUE"""),"2 - Can perform with supervision")</f>
        <v>2 - Can perform with supervision</v>
      </c>
      <c r="J109" s="4" t="str">
        <f>IFERROR(__xludf.DUMMYFUNCTION("""COMPUTED_VALUE"""),"4 - Can perform without supervision")</f>
        <v>4 - Can perform without supervision</v>
      </c>
      <c r="K109" s="4" t="str">
        <f>IFERROR(__xludf.DUMMYFUNCTION("""COMPUTED_VALUE"""),"4 - Can perform without supervision")</f>
        <v>4 - Can perform without supervision</v>
      </c>
      <c r="L109" s="4" t="str">
        <f>IFERROR(__xludf.DUMMYFUNCTION("""COMPUTED_VALUE"""),"4 - Can perform without supervision")</f>
        <v>4 - Can perform without supervision</v>
      </c>
    </row>
    <row r="110">
      <c r="A110" s="18"/>
      <c r="B110" s="17" t="str">
        <f>IFERROR(__xludf.DUMMYFUNCTION("""COMPUTED_VALUE"""),"Risk Mgmt")</f>
        <v>Risk Mgmt</v>
      </c>
      <c r="C110" s="17"/>
      <c r="D110" s="17"/>
      <c r="E110" s="17"/>
      <c r="F110" s="17"/>
      <c r="G110" s="4" t="str">
        <f>IFERROR(__xludf.DUMMYFUNCTION("""COMPUTED_VALUE"""),"1 - Cannot Perform")</f>
        <v>1 - Cannot Perform</v>
      </c>
      <c r="H110" s="4" t="str">
        <f>IFERROR(__xludf.DUMMYFUNCTION("""COMPUTED_VALUE"""),"1 - Cannot Perform")</f>
        <v>1 - Cannot Perform</v>
      </c>
      <c r="I110" s="4" t="str">
        <f>IFERROR(__xludf.DUMMYFUNCTION("""COMPUTED_VALUE"""),"2 - Can perform with supervision")</f>
        <v>2 - Can perform with supervision</v>
      </c>
      <c r="J110" s="4" t="str">
        <f>IFERROR(__xludf.DUMMYFUNCTION("""COMPUTED_VALUE"""),"3 - Can perform with limited supervision")</f>
        <v>3 - Can perform with limited supervision</v>
      </c>
      <c r="K110" s="4" t="str">
        <f>IFERROR(__xludf.DUMMYFUNCTION("""COMPUTED_VALUE"""),"4 - Can perform without supervision")</f>
        <v>4 - Can perform without supervision</v>
      </c>
      <c r="L110" s="4" t="str">
        <f>IFERROR(__xludf.DUMMYFUNCTION("""COMPUTED_VALUE"""),"4 - Can perform without supervision")</f>
        <v>4 - Can perform without supervision</v>
      </c>
    </row>
    <row r="111">
      <c r="A111" s="18"/>
      <c r="B111" s="17" t="str">
        <f>IFERROR(__xludf.DUMMYFUNCTION("""COMPUTED_VALUE"""),"Delegation &amp; Follow Up")</f>
        <v>Delegation &amp; Follow Up</v>
      </c>
      <c r="C111" s="17"/>
      <c r="D111" s="17"/>
      <c r="E111" s="17"/>
      <c r="F111" s="17"/>
      <c r="G111" s="4" t="str">
        <f>IFERROR(__xludf.DUMMYFUNCTION("""COMPUTED_VALUE"""),"1 - Cannot Perform")</f>
        <v>1 - Cannot Perform</v>
      </c>
      <c r="H111" s="4" t="str">
        <f>IFERROR(__xludf.DUMMYFUNCTION("""COMPUTED_VALUE"""),"1 - Cannot Perform")</f>
        <v>1 - Cannot Perform</v>
      </c>
      <c r="I111" s="4" t="str">
        <f>IFERROR(__xludf.DUMMYFUNCTION("""COMPUTED_VALUE"""),"2 - Can perform with supervision")</f>
        <v>2 - Can perform with supervision</v>
      </c>
      <c r="J111" s="4" t="str">
        <f>IFERROR(__xludf.DUMMYFUNCTION("""COMPUTED_VALUE"""),"3 - Can perform with limited supervision")</f>
        <v>3 - Can perform with limited supervision</v>
      </c>
      <c r="K111" s="4" t="str">
        <f>IFERROR(__xludf.DUMMYFUNCTION("""COMPUTED_VALUE"""),"4 - Can perform without supervision")</f>
        <v>4 - Can perform without supervision</v>
      </c>
      <c r="L111" s="4" t="str">
        <f>IFERROR(__xludf.DUMMYFUNCTION("""COMPUTED_VALUE"""),"4 - Can perform without supervision")</f>
        <v>4 - Can perform without supervision</v>
      </c>
    </row>
    <row r="112">
      <c r="A112" s="18"/>
      <c r="B112" s="17" t="str">
        <f>IFERROR(__xludf.DUMMYFUNCTION("""COMPUTED_VALUE"""),"Go-Live Support")</f>
        <v>Go-Live Support</v>
      </c>
      <c r="C112" s="17"/>
      <c r="D112" s="17"/>
      <c r="E112" s="17"/>
      <c r="F112" s="17"/>
      <c r="G112" s="4" t="str">
        <f>IFERROR(__xludf.DUMMYFUNCTION("""COMPUTED_VALUE"""),"1 - Cannot Perform")</f>
        <v>1 - Cannot Perform</v>
      </c>
      <c r="H112" s="4" t="str">
        <f>IFERROR(__xludf.DUMMYFUNCTION("""COMPUTED_VALUE"""),"1 - Cannot Perform")</f>
        <v>1 - Cannot Perform</v>
      </c>
      <c r="I112" s="4" t="str">
        <f>IFERROR(__xludf.DUMMYFUNCTION("""COMPUTED_VALUE"""),"2 - Can perform with supervision")</f>
        <v>2 - Can perform with supervision</v>
      </c>
      <c r="J112" s="4" t="str">
        <f>IFERROR(__xludf.DUMMYFUNCTION("""COMPUTED_VALUE"""),"3 - Can perform with limited supervision")</f>
        <v>3 - Can perform with limited supervision</v>
      </c>
      <c r="K112" s="4" t="str">
        <f>IFERROR(__xludf.DUMMYFUNCTION("""COMPUTED_VALUE"""),"4 - Can perform without supervision")</f>
        <v>4 - Can perform without supervision</v>
      </c>
      <c r="L112" s="4" t="str">
        <f>IFERROR(__xludf.DUMMYFUNCTION("""COMPUTED_VALUE"""),"4 - Can perform without supervision")</f>
        <v>4 - Can perform without supervision</v>
      </c>
    </row>
    <row r="113">
      <c r="A113" s="18"/>
      <c r="B113" s="17" t="str">
        <f>IFERROR(__xludf.DUMMYFUNCTION("""COMPUTED_VALUE"""),"Methodologies:")</f>
        <v>Methodologies:</v>
      </c>
      <c r="C113" s="17"/>
      <c r="D113" s="17"/>
      <c r="E113" s="17"/>
      <c r="F113" s="17"/>
      <c r="G113" s="4" t="str">
        <f>IFERROR(__xludf.DUMMYFUNCTION("""COMPUTED_VALUE"""),"1 - Cannot Perform")</f>
        <v>1 - Cannot Perform</v>
      </c>
      <c r="H113" s="4" t="str">
        <f>IFERROR(__xludf.DUMMYFUNCTION("""COMPUTED_VALUE"""),"1 - Cannot Perform")</f>
        <v>1 - Cannot Perform</v>
      </c>
      <c r="I113" s="4" t="str">
        <f>IFERROR(__xludf.DUMMYFUNCTION("""COMPUTED_VALUE"""),"2 - Can perform with supervision")</f>
        <v>2 - Can perform with supervision</v>
      </c>
      <c r="J113" s="4" t="str">
        <f>IFERROR(__xludf.DUMMYFUNCTION("""COMPUTED_VALUE"""),"4 - Can perform without supervision")</f>
        <v>4 - Can perform without supervision</v>
      </c>
      <c r="K113" s="4" t="str">
        <f>IFERROR(__xludf.DUMMYFUNCTION("""COMPUTED_VALUE"""),"4 - Can perform without supervision")</f>
        <v>4 - Can perform without supervision</v>
      </c>
      <c r="L113" s="4" t="str">
        <f>IFERROR(__xludf.DUMMYFUNCTION("""COMPUTED_VALUE"""),"4 - Can perform without supervision")</f>
        <v>4 - Can perform without supervision</v>
      </c>
    </row>
    <row r="114">
      <c r="A114" s="4"/>
      <c r="B114" s="4"/>
      <c r="C114" s="4"/>
      <c r="D114" s="4"/>
      <c r="E114" s="4"/>
      <c r="F114" s="4"/>
      <c r="G114" s="4"/>
      <c r="H114" s="4"/>
      <c r="I114" s="4"/>
      <c r="J114" s="4"/>
      <c r="K114" s="4"/>
      <c r="L114" s="4"/>
    </row>
    <row r="115">
      <c r="A115" s="4"/>
      <c r="B115" s="4"/>
      <c r="C115" s="4"/>
      <c r="D115" s="4"/>
      <c r="E115" s="4"/>
      <c r="F115" s="4"/>
      <c r="G115" s="4"/>
      <c r="H115" s="4"/>
      <c r="I115" s="4"/>
      <c r="J115" s="4"/>
      <c r="K115" s="4"/>
      <c r="L115" s="4"/>
    </row>
    <row r="116">
      <c r="A116" s="4"/>
      <c r="B116" s="4"/>
      <c r="C116" s="4"/>
      <c r="D116" s="4"/>
      <c r="E116" s="4"/>
      <c r="F116" s="4"/>
      <c r="G116" s="4"/>
      <c r="H116" s="4"/>
      <c r="I116" s="4"/>
      <c r="J116" s="4"/>
      <c r="K116" s="4"/>
      <c r="L116" s="4"/>
    </row>
    <row r="117">
      <c r="A117" s="4"/>
      <c r="B117" s="4"/>
      <c r="C117" s="4"/>
      <c r="D117" s="4"/>
      <c r="E117" s="4"/>
      <c r="F117" s="4"/>
      <c r="G117" s="4"/>
      <c r="H117" s="4"/>
      <c r="I117" s="4"/>
      <c r="J117" s="4"/>
      <c r="K117" s="4"/>
      <c r="L117" s="4"/>
    </row>
    <row r="118">
      <c r="A118" s="4"/>
      <c r="B118" s="4"/>
      <c r="C118" s="4"/>
      <c r="D118" s="4"/>
      <c r="E118" s="4"/>
      <c r="F118" s="4"/>
      <c r="G118" s="4"/>
      <c r="H118" s="4"/>
      <c r="I118" s="4"/>
      <c r="J118" s="4"/>
      <c r="K118" s="4"/>
      <c r="L118" s="4"/>
    </row>
    <row r="119">
      <c r="A119" s="4"/>
      <c r="B119" s="4"/>
      <c r="C119" s="4"/>
      <c r="D119" s="4"/>
      <c r="E119" s="4"/>
      <c r="F119" s="4"/>
      <c r="G119" s="4"/>
      <c r="H119" s="4"/>
      <c r="I119" s="4"/>
      <c r="J119" s="4"/>
      <c r="K119" s="4"/>
      <c r="L119"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65.5"/>
  </cols>
  <sheetData>
    <row r="1">
      <c r="A1" s="19" t="s">
        <v>0</v>
      </c>
      <c r="B1" s="20" t="s">
        <v>1</v>
      </c>
    </row>
    <row r="2">
      <c r="A2" s="21" t="s">
        <v>2</v>
      </c>
      <c r="B2" s="20" t="s">
        <v>3</v>
      </c>
    </row>
    <row r="3">
      <c r="A3" s="22" t="s">
        <v>4</v>
      </c>
      <c r="B3" s="20" t="s">
        <v>5</v>
      </c>
    </row>
    <row r="4">
      <c r="A4" s="23" t="s">
        <v>6</v>
      </c>
      <c r="B4" s="20" t="s">
        <v>7</v>
      </c>
    </row>
    <row r="5">
      <c r="A5" s="24" t="s">
        <v>8</v>
      </c>
      <c r="B5" s="20" t="s">
        <v>9</v>
      </c>
    </row>
    <row r="6">
      <c r="A6" s="25"/>
      <c r="B6" s="25"/>
    </row>
    <row r="7">
      <c r="A7" s="25"/>
      <c r="B7" s="25"/>
    </row>
    <row r="8">
      <c r="A8" s="25"/>
      <c r="B8" s="25"/>
    </row>
    <row r="9">
      <c r="A9" s="25"/>
      <c r="B9" s="25"/>
    </row>
    <row r="10">
      <c r="A10" s="25"/>
      <c r="B10" s="25"/>
    </row>
  </sheetData>
  <drawing r:id="rId1"/>
</worksheet>
</file>