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ttps://euroapotheca-my.sharepoint.com/personal/rytis_puodziunas_ev_lt/Documents/Dokumentai/"/>
    </mc:Choice>
  </mc:AlternateContent>
  <xr:revisionPtr revIDLastSave="0" documentId="8_{71EA0D42-04D3-4739-B1E3-3A90DC256278}" xr6:coauthVersionLast="47" xr6:coauthVersionMax="47" xr10:uidLastSave="{00000000-0000-0000-0000-000000000000}"/>
  <bookViews>
    <workbookView xWindow="30" yWindow="-16320" windowWidth="29040" windowHeight="15720" tabRatio="788" activeTab="11" xr2:uid="{00000000-000D-0000-FFFF-FFFF00000000}"/>
  </bookViews>
  <sheets>
    <sheet name="Sausis" sheetId="14" r:id="rId1"/>
    <sheet name="Vasaris" sheetId="15" r:id="rId2"/>
    <sheet name="Kovas" sheetId="16" r:id="rId3"/>
    <sheet name="Balandis" sheetId="17" r:id="rId4"/>
    <sheet name="Gegužė" sheetId="18" r:id="rId5"/>
    <sheet name="Birželis" sheetId="19" r:id="rId6"/>
    <sheet name="Liepa" sheetId="20" r:id="rId7"/>
    <sheet name="Rugpjūtis" sheetId="21" r:id="rId8"/>
    <sheet name="Rugsėjis" sheetId="22" r:id="rId9"/>
    <sheet name="Spalis" sheetId="23" r:id="rId10"/>
    <sheet name="Lapkritis" sheetId="24" r:id="rId11"/>
    <sheet name="Gruodis" sheetId="25" r:id="rId12"/>
  </sheets>
  <definedNames>
    <definedName name="ColumnTitleRegion1..H12.1">Sausis!$B$2</definedName>
    <definedName name="ColumnTitleRegion1..H12.10">Spalis!$B$2</definedName>
    <definedName name="ColumnTitleRegion1..H12.11">Lapkritis!$B$2</definedName>
    <definedName name="ColumnTitleRegion1..H12.12">Gruodis!$B$2</definedName>
    <definedName name="ColumnTitleRegion1..H12.2">Vasaris!$B$2</definedName>
    <definedName name="ColumnTitleRegion1..H12.3">Kovas!$B$2</definedName>
    <definedName name="ColumnTitleRegion1..H12.4">Balandis!$B$2</definedName>
    <definedName name="ColumnTitleRegion1..H12.5">Gegužė!$B$2</definedName>
    <definedName name="ColumnTitleRegion1..H12.6">Birželis!$B$2</definedName>
    <definedName name="ColumnTitleRegion1..H12.7">Liepa!$B$2</definedName>
    <definedName name="ColumnTitleRegion1..H12.8">Rugpjūtis!$B$2</definedName>
    <definedName name="ColumnTitleRegion1..H12.9">Rugsėjis!$B$2</definedName>
    <definedName name="ColumnTitleRegion2..C14.1">Sausis!$B$2</definedName>
    <definedName name="ColumnTitleRegion2..C14.10">Spalis!$B$2</definedName>
    <definedName name="ColumnTitleRegion2..C14.11">Lapkritis!$B$2</definedName>
    <definedName name="ColumnTitleRegion2..C14.12">Gruodis!$B$2</definedName>
    <definedName name="ColumnTitleRegion2..C14.2">Vasaris!$B$2</definedName>
    <definedName name="ColumnTitleRegion2..C14.3">Kovas!$B$2</definedName>
    <definedName name="ColumnTitleRegion2..C14.4">Balandis!$B$2</definedName>
    <definedName name="ColumnTitleRegion2..C14.5">Gegužė!$B$2</definedName>
    <definedName name="ColumnTitleRegion2..C14.6">Birželis!$B$2</definedName>
    <definedName name="ColumnTitleRegion2..C14.7">Liepa!$B$2</definedName>
    <definedName name="ColumnTitleRegion2..C14.8">Rugpjūtis!$B$2</definedName>
    <definedName name="ColumnTitleRegion2..C14.9">Rugsėjis!$B$2</definedName>
    <definedName name="DienosIrSavaitės">{0,1,2,3,4,5,6} + {0;1;2;3;4;5}*7</definedName>
    <definedName name="KalendoriniaiMetai">Sausis!$K$2</definedName>
    <definedName name="_xlnm.Print_Area" localSheetId="0">Sausis!$A$1:$H$14</definedName>
    <definedName name="RowTitleRegion1..K3">Sausis!$J$2</definedName>
    <definedName name="SavaitėsPradžia">Sausis!$K$3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5" l="1"/>
  <c r="B2" i="16"/>
  <c r="B2" i="17"/>
  <c r="B2" i="18"/>
  <c r="B2" i="19"/>
  <c r="B2" i="20"/>
  <c r="B2" i="21"/>
  <c r="B2" i="22"/>
  <c r="B2" i="23"/>
  <c r="B2" i="24"/>
  <c r="B2" i="25"/>
  <c r="K2" i="14" l="1"/>
  <c r="B1" i="25" s="1"/>
  <c r="B1" i="24" l="1"/>
  <c r="B1" i="23"/>
  <c r="B1" i="22"/>
  <c r="B1" i="21"/>
  <c r="B1" i="20"/>
  <c r="B1" i="19"/>
  <c r="B1" i="18"/>
  <c r="B1" i="17"/>
  <c r="B1" i="16"/>
  <c r="B1" i="15"/>
  <c r="B1" i="14"/>
  <c r="B13" i="15" a="1"/>
  <c r="B11" i="15" a="1"/>
  <c r="B9" i="15" a="1"/>
  <c r="B7" i="15" a="1"/>
  <c r="B5" i="15" a="1"/>
  <c r="B3" i="15" a="1"/>
  <c r="B13" i="16" a="1"/>
  <c r="B11" i="16" a="1"/>
  <c r="B9" i="16" a="1"/>
  <c r="B7" i="16" a="1"/>
  <c r="B5" i="16" a="1"/>
  <c r="B3" i="16" a="1"/>
  <c r="B13" i="17" a="1"/>
  <c r="B11" i="17" a="1"/>
  <c r="B9" i="17" a="1"/>
  <c r="B7" i="17" a="1"/>
  <c r="B5" i="17" a="1"/>
  <c r="B3" i="17" a="1"/>
  <c r="B13" i="18" a="1"/>
  <c r="B11" i="18" a="1"/>
  <c r="B9" i="18" a="1"/>
  <c r="B7" i="18" a="1"/>
  <c r="B5" i="18" a="1"/>
  <c r="B3" i="18" a="1"/>
  <c r="B13" i="20" a="1"/>
  <c r="B11" i="20" a="1"/>
  <c r="B9" i="20" a="1"/>
  <c r="B7" i="20" a="1"/>
  <c r="B5" i="20" a="1"/>
  <c r="B3" i="20" a="1"/>
  <c r="B13" i="22" a="1"/>
  <c r="B11" i="22" a="1"/>
  <c r="B9" i="22" a="1"/>
  <c r="B7" i="22" a="1"/>
  <c r="B5" i="22" a="1"/>
  <c r="B3" i="22" a="1"/>
  <c r="B13" i="24" a="1"/>
  <c r="B11" i="24" a="1"/>
  <c r="B9" i="24" a="1"/>
  <c r="B7" i="24" a="1"/>
  <c r="B5" i="24" a="1"/>
  <c r="B13" i="19" a="1"/>
  <c r="B11" i="19" a="1"/>
  <c r="B9" i="19" a="1"/>
  <c r="B7" i="19" a="1"/>
  <c r="B5" i="19" a="1"/>
  <c r="B3" i="19" a="1"/>
  <c r="B13" i="21" a="1"/>
  <c r="B11" i="21" a="1"/>
  <c r="B9" i="21" a="1"/>
  <c r="B7" i="21" a="1"/>
  <c r="B5" i="21" a="1"/>
  <c r="B3" i="21" a="1"/>
  <c r="B13" i="23" a="1"/>
  <c r="B9" i="23" a="1"/>
  <c r="B7" i="23" a="1"/>
  <c r="B5" i="23" a="1"/>
  <c r="B3" i="24" a="1"/>
  <c r="B13" i="25" a="1"/>
  <c r="B9" i="25" a="1"/>
  <c r="B5" i="25" a="1"/>
  <c r="B13" i="14" a="1"/>
  <c r="B9" i="14" a="1"/>
  <c r="B5" i="14" a="1"/>
  <c r="B11" i="23" a="1"/>
  <c r="B3" i="23" a="1"/>
  <c r="B11" i="25" a="1"/>
  <c r="B7" i="25" a="1"/>
  <c r="B3" i="25" a="1"/>
  <c r="B11" i="14" a="1"/>
  <c r="B7" i="14" a="1"/>
  <c r="B3" i="14" a="1"/>
  <c r="H7" i="14" l="1"/>
  <c r="F7" i="14"/>
  <c r="D7" i="14"/>
  <c r="B7" i="14"/>
  <c r="G7" i="14"/>
  <c r="E7" i="14"/>
  <c r="C7" i="14"/>
  <c r="H3" i="25"/>
  <c r="H2" i="25" s="1"/>
  <c r="F3" i="25"/>
  <c r="D3" i="25"/>
  <c r="D2" i="25" s="1"/>
  <c r="B3" i="25"/>
  <c r="G3" i="25"/>
  <c r="G2" i="25" s="1"/>
  <c r="E3" i="25"/>
  <c r="E2" i="25" s="1"/>
  <c r="C3" i="25"/>
  <c r="C2" i="25" s="1"/>
  <c r="H11" i="25"/>
  <c r="F11" i="25"/>
  <c r="D11" i="25"/>
  <c r="B11" i="25"/>
  <c r="G11" i="25"/>
  <c r="E11" i="25"/>
  <c r="C11" i="25"/>
  <c r="H11" i="23"/>
  <c r="F11" i="23"/>
  <c r="D11" i="23"/>
  <c r="B11" i="23"/>
  <c r="G11" i="23"/>
  <c r="C11" i="23"/>
  <c r="E11" i="23"/>
  <c r="H9" i="14"/>
  <c r="F9" i="14"/>
  <c r="D9" i="14"/>
  <c r="B9" i="14"/>
  <c r="G9" i="14"/>
  <c r="E9" i="14"/>
  <c r="C9" i="14"/>
  <c r="H5" i="25"/>
  <c r="F5" i="25"/>
  <c r="D5" i="25"/>
  <c r="B5" i="25"/>
  <c r="G5" i="25"/>
  <c r="E5" i="25"/>
  <c r="C5" i="25"/>
  <c r="B13" i="25"/>
  <c r="C13" i="25"/>
  <c r="H5" i="23"/>
  <c r="F5" i="23"/>
  <c r="D5" i="23"/>
  <c r="B5" i="23"/>
  <c r="G5" i="23"/>
  <c r="C5" i="23"/>
  <c r="E5" i="23"/>
  <c r="H9" i="23"/>
  <c r="F9" i="23"/>
  <c r="D9" i="23"/>
  <c r="B9" i="23"/>
  <c r="G9" i="23"/>
  <c r="C9" i="23"/>
  <c r="E9" i="23"/>
  <c r="H3" i="21"/>
  <c r="H2" i="21" s="1"/>
  <c r="F3" i="21"/>
  <c r="F2" i="21" s="1"/>
  <c r="D3" i="21"/>
  <c r="D2" i="21" s="1"/>
  <c r="B3" i="21"/>
  <c r="G3" i="21"/>
  <c r="G2" i="21" s="1"/>
  <c r="C3" i="21"/>
  <c r="C2" i="21" s="1"/>
  <c r="E3" i="21"/>
  <c r="H7" i="21"/>
  <c r="F7" i="21"/>
  <c r="D7" i="21"/>
  <c r="B7" i="21"/>
  <c r="G7" i="21"/>
  <c r="C7" i="21"/>
  <c r="E7" i="21"/>
  <c r="H11" i="21"/>
  <c r="F11" i="21"/>
  <c r="D11" i="21"/>
  <c r="B11" i="21"/>
  <c r="G11" i="21"/>
  <c r="C11" i="21"/>
  <c r="E11" i="21"/>
  <c r="H3" i="19"/>
  <c r="H2" i="19" s="1"/>
  <c r="F3" i="19"/>
  <c r="D3" i="19"/>
  <c r="D2" i="19" s="1"/>
  <c r="B3" i="19"/>
  <c r="G3" i="19"/>
  <c r="G2" i="19" s="1"/>
  <c r="C3" i="19"/>
  <c r="C2" i="19" s="1"/>
  <c r="E3" i="19"/>
  <c r="E2" i="19" s="1"/>
  <c r="H7" i="19"/>
  <c r="F7" i="19"/>
  <c r="D7" i="19"/>
  <c r="B7" i="19"/>
  <c r="G7" i="19"/>
  <c r="C7" i="19"/>
  <c r="E7" i="19"/>
  <c r="H11" i="19"/>
  <c r="F11" i="19"/>
  <c r="D11" i="19"/>
  <c r="B11" i="19"/>
  <c r="G11" i="19"/>
  <c r="C11" i="19"/>
  <c r="E11" i="19"/>
  <c r="H5" i="24"/>
  <c r="F5" i="24"/>
  <c r="D5" i="24"/>
  <c r="B5" i="24"/>
  <c r="E5" i="24"/>
  <c r="G5" i="24"/>
  <c r="C5" i="24"/>
  <c r="H9" i="24"/>
  <c r="F9" i="24"/>
  <c r="D9" i="24"/>
  <c r="B9" i="24"/>
  <c r="E9" i="24"/>
  <c r="G9" i="24"/>
  <c r="C9" i="24"/>
  <c r="B13" i="24"/>
  <c r="C13" i="24"/>
  <c r="H5" i="22"/>
  <c r="F5" i="22"/>
  <c r="D5" i="22"/>
  <c r="B5" i="22"/>
  <c r="E5" i="22"/>
  <c r="G5" i="22"/>
  <c r="C5" i="22"/>
  <c r="H9" i="22"/>
  <c r="F9" i="22"/>
  <c r="D9" i="22"/>
  <c r="B9" i="22"/>
  <c r="E9" i="22"/>
  <c r="C9" i="22"/>
  <c r="G9" i="22"/>
  <c r="B13" i="22"/>
  <c r="C13" i="22"/>
  <c r="H5" i="20"/>
  <c r="F5" i="20"/>
  <c r="D5" i="20"/>
  <c r="B5" i="20"/>
  <c r="E5" i="20"/>
  <c r="G5" i="20"/>
  <c r="C5" i="20"/>
  <c r="H9" i="20"/>
  <c r="F9" i="20"/>
  <c r="D9" i="20"/>
  <c r="B9" i="20"/>
  <c r="E9" i="20"/>
  <c r="G9" i="20"/>
  <c r="C9" i="20"/>
  <c r="B13" i="20"/>
  <c r="C13" i="20"/>
  <c r="G5" i="18"/>
  <c r="E5" i="18"/>
  <c r="C5" i="18"/>
  <c r="F5" i="18"/>
  <c r="B5" i="18"/>
  <c r="H5" i="18"/>
  <c r="D5" i="18"/>
  <c r="G9" i="18"/>
  <c r="E9" i="18"/>
  <c r="C9" i="18"/>
  <c r="F9" i="18"/>
  <c r="B9" i="18"/>
  <c r="H9" i="18"/>
  <c r="D9" i="18"/>
  <c r="C13" i="18"/>
  <c r="B13" i="18"/>
  <c r="G5" i="17"/>
  <c r="E5" i="17"/>
  <c r="C5" i="17"/>
  <c r="F5" i="17"/>
  <c r="B5" i="17"/>
  <c r="H5" i="17"/>
  <c r="D5" i="17"/>
  <c r="G9" i="17"/>
  <c r="E9" i="17"/>
  <c r="C9" i="17"/>
  <c r="F9" i="17"/>
  <c r="B9" i="17"/>
  <c r="H9" i="17"/>
  <c r="D9" i="17"/>
  <c r="C13" i="17"/>
  <c r="B13" i="17"/>
  <c r="G5" i="16"/>
  <c r="E5" i="16"/>
  <c r="C5" i="16"/>
  <c r="F5" i="16"/>
  <c r="B5" i="16"/>
  <c r="H5" i="16"/>
  <c r="D5" i="16"/>
  <c r="G9" i="16"/>
  <c r="E9" i="16"/>
  <c r="C9" i="16"/>
  <c r="F9" i="16"/>
  <c r="B9" i="16"/>
  <c r="H9" i="16"/>
  <c r="D9" i="16"/>
  <c r="C13" i="16"/>
  <c r="B13" i="16"/>
  <c r="G5" i="15"/>
  <c r="E5" i="15"/>
  <c r="C5" i="15"/>
  <c r="F5" i="15"/>
  <c r="B5" i="15"/>
  <c r="H5" i="15"/>
  <c r="D5" i="15"/>
  <c r="G9" i="15"/>
  <c r="E9" i="15"/>
  <c r="C9" i="15"/>
  <c r="F9" i="15"/>
  <c r="B9" i="15"/>
  <c r="H9" i="15"/>
  <c r="D9" i="15"/>
  <c r="C13" i="15"/>
  <c r="B13" i="15"/>
  <c r="H3" i="14"/>
  <c r="F3" i="14"/>
  <c r="D3" i="14"/>
  <c r="B3" i="14"/>
  <c r="G3" i="14"/>
  <c r="E3" i="14"/>
  <c r="C3" i="14"/>
  <c r="H11" i="14"/>
  <c r="F11" i="14"/>
  <c r="D11" i="14"/>
  <c r="B11" i="14"/>
  <c r="G11" i="14"/>
  <c r="E11" i="14"/>
  <c r="C11" i="14"/>
  <c r="H7" i="25"/>
  <c r="F7" i="25"/>
  <c r="D7" i="25"/>
  <c r="B7" i="25"/>
  <c r="G7" i="25"/>
  <c r="E7" i="25"/>
  <c r="C7" i="25"/>
  <c r="H3" i="23"/>
  <c r="H2" i="23" s="1"/>
  <c r="F3" i="23"/>
  <c r="F2" i="23" s="1"/>
  <c r="D3" i="23"/>
  <c r="D2" i="23" s="1"/>
  <c r="B3" i="23"/>
  <c r="G3" i="23"/>
  <c r="G2" i="23" s="1"/>
  <c r="C3" i="23"/>
  <c r="C2" i="23" s="1"/>
  <c r="E3" i="23"/>
  <c r="E2" i="23" s="1"/>
  <c r="H5" i="14"/>
  <c r="F5" i="14"/>
  <c r="D5" i="14"/>
  <c r="B5" i="14"/>
  <c r="G5" i="14"/>
  <c r="E5" i="14"/>
  <c r="C5" i="14"/>
  <c r="B13" i="14"/>
  <c r="C13" i="14"/>
  <c r="H9" i="25"/>
  <c r="F9" i="25"/>
  <c r="D9" i="25"/>
  <c r="B9" i="25"/>
  <c r="G9" i="25"/>
  <c r="E9" i="25"/>
  <c r="C9" i="25"/>
  <c r="H3" i="24"/>
  <c r="H2" i="24" s="1"/>
  <c r="F3" i="24"/>
  <c r="F2" i="24" s="1"/>
  <c r="D3" i="24"/>
  <c r="D2" i="24" s="1"/>
  <c r="E3" i="24"/>
  <c r="E2" i="24" s="1"/>
  <c r="B3" i="24"/>
  <c r="G3" i="24"/>
  <c r="G2" i="24" s="1"/>
  <c r="C3" i="24"/>
  <c r="C2" i="24" s="1"/>
  <c r="H7" i="23"/>
  <c r="F7" i="23"/>
  <c r="D7" i="23"/>
  <c r="B7" i="23"/>
  <c r="G7" i="23"/>
  <c r="C7" i="23"/>
  <c r="E7" i="23"/>
  <c r="B13" i="23"/>
  <c r="C13" i="23"/>
  <c r="H5" i="21"/>
  <c r="F5" i="21"/>
  <c r="D5" i="21"/>
  <c r="B5" i="21"/>
  <c r="G5" i="21"/>
  <c r="C5" i="21"/>
  <c r="E5" i="21"/>
  <c r="H9" i="21"/>
  <c r="F9" i="21"/>
  <c r="D9" i="21"/>
  <c r="B9" i="21"/>
  <c r="G9" i="21"/>
  <c r="C9" i="21"/>
  <c r="E9" i="21"/>
  <c r="B13" i="21"/>
  <c r="C13" i="21"/>
  <c r="H5" i="19"/>
  <c r="F5" i="19"/>
  <c r="D5" i="19"/>
  <c r="B5" i="19"/>
  <c r="G5" i="19"/>
  <c r="C5" i="19"/>
  <c r="E5" i="19"/>
  <c r="H9" i="19"/>
  <c r="F9" i="19"/>
  <c r="D9" i="19"/>
  <c r="B9" i="19"/>
  <c r="G9" i="19"/>
  <c r="C9" i="19"/>
  <c r="E9" i="19"/>
  <c r="B13" i="19"/>
  <c r="C13" i="19"/>
  <c r="H7" i="24"/>
  <c r="F7" i="24"/>
  <c r="D7" i="24"/>
  <c r="B7" i="24"/>
  <c r="E7" i="24"/>
  <c r="G7" i="24"/>
  <c r="C7" i="24"/>
  <c r="H11" i="24"/>
  <c r="F11" i="24"/>
  <c r="D11" i="24"/>
  <c r="B11" i="24"/>
  <c r="E11" i="24"/>
  <c r="G11" i="24"/>
  <c r="C11" i="24"/>
  <c r="H3" i="22"/>
  <c r="H2" i="22" s="1"/>
  <c r="F3" i="22"/>
  <c r="F2" i="22" s="1"/>
  <c r="D3" i="22"/>
  <c r="D2" i="22" s="1"/>
  <c r="B3" i="22"/>
  <c r="E3" i="22"/>
  <c r="E2" i="22" s="1"/>
  <c r="C3" i="22"/>
  <c r="C2" i="22" s="1"/>
  <c r="G3" i="22"/>
  <c r="G2" i="22" s="1"/>
  <c r="H7" i="22"/>
  <c r="F7" i="22"/>
  <c r="D7" i="22"/>
  <c r="B7" i="22"/>
  <c r="E7" i="22"/>
  <c r="G7" i="22"/>
  <c r="C7" i="22"/>
  <c r="H11" i="22"/>
  <c r="F11" i="22"/>
  <c r="D11" i="22"/>
  <c r="B11" i="22"/>
  <c r="E11" i="22"/>
  <c r="G11" i="22"/>
  <c r="C11" i="22"/>
  <c r="H3" i="20"/>
  <c r="H2" i="20" s="1"/>
  <c r="F3" i="20"/>
  <c r="F2" i="20" s="1"/>
  <c r="D3" i="20"/>
  <c r="D2" i="20" s="1"/>
  <c r="B3" i="20"/>
  <c r="E3" i="20"/>
  <c r="E2" i="20" s="1"/>
  <c r="G3" i="20"/>
  <c r="G2" i="20" s="1"/>
  <c r="C3" i="20"/>
  <c r="C2" i="20" s="1"/>
  <c r="H7" i="20"/>
  <c r="F7" i="20"/>
  <c r="D7" i="20"/>
  <c r="B7" i="20"/>
  <c r="E7" i="20"/>
  <c r="G7" i="20"/>
  <c r="C7" i="20"/>
  <c r="H11" i="20"/>
  <c r="F11" i="20"/>
  <c r="D11" i="20"/>
  <c r="B11" i="20"/>
  <c r="E11" i="20"/>
  <c r="G11" i="20"/>
  <c r="C11" i="20"/>
  <c r="G3" i="18"/>
  <c r="G2" i="18" s="1"/>
  <c r="F3" i="18"/>
  <c r="F2" i="18" s="1"/>
  <c r="D3" i="18"/>
  <c r="D2" i="18" s="1"/>
  <c r="B3" i="18"/>
  <c r="H3" i="18"/>
  <c r="H2" i="18" s="1"/>
  <c r="E3" i="18"/>
  <c r="E2" i="18" s="1"/>
  <c r="C3" i="18"/>
  <c r="C2" i="18" s="1"/>
  <c r="G7" i="18"/>
  <c r="E7" i="18"/>
  <c r="C7" i="18"/>
  <c r="F7" i="18"/>
  <c r="B7" i="18"/>
  <c r="H7" i="18"/>
  <c r="D7" i="18"/>
  <c r="G11" i="18"/>
  <c r="E11" i="18"/>
  <c r="C11" i="18"/>
  <c r="F11" i="18"/>
  <c r="B11" i="18"/>
  <c r="H11" i="18"/>
  <c r="D11" i="18"/>
  <c r="G3" i="17"/>
  <c r="G2" i="17" s="1"/>
  <c r="E3" i="17"/>
  <c r="E2" i="17" s="1"/>
  <c r="C3" i="17"/>
  <c r="C2" i="17" s="1"/>
  <c r="F3" i="17"/>
  <c r="F2" i="17" s="1"/>
  <c r="B3" i="17"/>
  <c r="H3" i="17"/>
  <c r="H2" i="17" s="1"/>
  <c r="D3" i="17"/>
  <c r="D2" i="17" s="1"/>
  <c r="G7" i="17"/>
  <c r="E7" i="17"/>
  <c r="C7" i="17"/>
  <c r="F7" i="17"/>
  <c r="B7" i="17"/>
  <c r="H7" i="17"/>
  <c r="D7" i="17"/>
  <c r="G11" i="17"/>
  <c r="E11" i="17"/>
  <c r="C11" i="17"/>
  <c r="F11" i="17"/>
  <c r="B11" i="17"/>
  <c r="H11" i="17"/>
  <c r="D11" i="17"/>
  <c r="G3" i="16"/>
  <c r="G2" i="16" s="1"/>
  <c r="E3" i="16"/>
  <c r="E2" i="16" s="1"/>
  <c r="C3" i="16"/>
  <c r="C2" i="16" s="1"/>
  <c r="F3" i="16"/>
  <c r="F2" i="16" s="1"/>
  <c r="B3" i="16"/>
  <c r="H3" i="16"/>
  <c r="H2" i="16" s="1"/>
  <c r="D3" i="16"/>
  <c r="D2" i="16" s="1"/>
  <c r="G7" i="16"/>
  <c r="E7" i="16"/>
  <c r="C7" i="16"/>
  <c r="F7" i="16"/>
  <c r="B7" i="16"/>
  <c r="H7" i="16"/>
  <c r="D7" i="16"/>
  <c r="G11" i="16"/>
  <c r="E11" i="16"/>
  <c r="C11" i="16"/>
  <c r="F11" i="16"/>
  <c r="B11" i="16"/>
  <c r="H11" i="16"/>
  <c r="D11" i="16"/>
  <c r="G3" i="15"/>
  <c r="G2" i="15" s="1"/>
  <c r="E3" i="15"/>
  <c r="E2" i="15" s="1"/>
  <c r="C3" i="15"/>
  <c r="C2" i="15" s="1"/>
  <c r="F3" i="15"/>
  <c r="F2" i="15" s="1"/>
  <c r="B3" i="15"/>
  <c r="H3" i="15"/>
  <c r="H2" i="15" s="1"/>
  <c r="D3" i="15"/>
  <c r="D2" i="15" s="1"/>
  <c r="G7" i="15"/>
  <c r="E7" i="15"/>
  <c r="C7" i="15"/>
  <c r="F7" i="15"/>
  <c r="B7" i="15"/>
  <c r="H7" i="15"/>
  <c r="D7" i="15"/>
  <c r="G11" i="15"/>
  <c r="E11" i="15"/>
  <c r="C11" i="15"/>
  <c r="F11" i="15"/>
  <c r="B11" i="15"/>
  <c r="H11" i="15"/>
  <c r="D11" i="15"/>
  <c r="F2" i="25"/>
  <c r="E2" i="21"/>
  <c r="F2" i="19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<sst xmlns="http://schemas.openxmlformats.org/spreadsheetml/2006/main" count="26" uniqueCount="6">
  <si>
    <t>PASTABOS</t>
  </si>
  <si>
    <t>KALENDORIAUS PARAMETRAI</t>
  </si>
  <si>
    <t>METAI</t>
  </si>
  <si>
    <t>SAVAITĖS PRADŽIA</t>
  </si>
  <si>
    <t>PIRMADIENIS</t>
  </si>
  <si>
    <t>LLBM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</si>
</sst>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d"/>
    <numFmt numFmtId="167" formatCode="_([$EUR]\ * #,##0.00_);_([$EUR]\ * \(#,##0.00\);_([$EUR]\ * &quot;-&quot;??_);_(@_)"/>
    <numFmt numFmtId="168" formatCode="_([$EUR]\ * #,##0_);_([$EUR]\ * \(#,##0\);_([$EUR]\ * &quot;-&quot;_);_(@_)"/>
  </numFmts>
  <fonts count="26">
    <font>
      <sz val="11"/>
      <color theme="1" tint="0.24994659260841701"/>
      <name val="Sylfaen"/>
      <family val="2"/>
      <scheme val="minor"/>
    </font>
    <font>
      <sz val="11"/>
      <color theme="1"/>
      <name val="Sylfaen"/>
      <family val="2"/>
      <charset val="134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35"/>
      <color theme="4"/>
      <name val="Sylfaen"/>
      <family val="2"/>
      <scheme val="minor"/>
    </font>
    <font>
      <sz val="12"/>
      <color theme="4" tint="-0.24994659260841701"/>
      <name val="Sylfaen"/>
      <family val="1"/>
      <scheme val="major"/>
    </font>
    <font>
      <sz val="11"/>
      <color theme="1" tint="0.34998626667073579"/>
      <name val="Sylfaen"/>
      <family val="2"/>
      <scheme val="minor"/>
    </font>
    <font>
      <sz val="11"/>
      <color theme="4" tint="-0.24994659260841701"/>
      <name val="Sylfaen"/>
      <family val="2"/>
      <scheme val="minor"/>
    </font>
    <font>
      <sz val="11"/>
      <color indexed="63"/>
      <name val="Sylfaen"/>
      <family val="2"/>
      <scheme val="minor"/>
    </font>
    <font>
      <sz val="11"/>
      <name val="Sylfaen"/>
      <family val="2"/>
      <scheme val="minor"/>
    </font>
    <font>
      <b/>
      <sz val="11"/>
      <color theme="1" tint="0.34998626667073579"/>
      <name val="Sylfaen"/>
      <family val="2"/>
      <scheme val="minor"/>
    </font>
    <font>
      <sz val="11"/>
      <color theme="1" tint="0.24994659260841701"/>
      <name val="Sylfaen"/>
      <family val="2"/>
      <scheme val="minor"/>
    </font>
    <font>
      <sz val="11"/>
      <color rgb="FF006100"/>
      <name val="Sylfaen"/>
      <family val="2"/>
      <charset val="134"/>
      <scheme val="minor"/>
    </font>
    <font>
      <sz val="11"/>
      <color rgb="FF9C0006"/>
      <name val="Sylfaen"/>
      <family val="2"/>
      <charset val="134"/>
      <scheme val="minor"/>
    </font>
    <font>
      <sz val="11"/>
      <color rgb="FF9C5700"/>
      <name val="Sylfaen"/>
      <family val="2"/>
      <charset val="134"/>
      <scheme val="minor"/>
    </font>
    <font>
      <sz val="11"/>
      <color rgb="FF3F3F76"/>
      <name val="Sylfaen"/>
      <family val="2"/>
      <charset val="134"/>
      <scheme val="minor"/>
    </font>
    <font>
      <b/>
      <sz val="11"/>
      <color rgb="FF3F3F3F"/>
      <name val="Sylfaen"/>
      <family val="2"/>
      <charset val="134"/>
      <scheme val="minor"/>
    </font>
    <font>
      <b/>
      <sz val="11"/>
      <color rgb="FFFA7D00"/>
      <name val="Sylfaen"/>
      <family val="2"/>
      <charset val="134"/>
      <scheme val="minor"/>
    </font>
    <font>
      <sz val="11"/>
      <color rgb="FFFA7D00"/>
      <name val="Sylfaen"/>
      <family val="2"/>
      <charset val="134"/>
      <scheme val="minor"/>
    </font>
    <font>
      <b/>
      <sz val="11"/>
      <color theme="0"/>
      <name val="Sylfaen"/>
      <family val="2"/>
      <charset val="134"/>
      <scheme val="minor"/>
    </font>
    <font>
      <sz val="11"/>
      <color rgb="FFFF0000"/>
      <name val="Sylfaen"/>
      <family val="2"/>
      <charset val="134"/>
      <scheme val="minor"/>
    </font>
    <font>
      <i/>
      <sz val="11"/>
      <color rgb="FF7F7F7F"/>
      <name val="Sylfaen"/>
      <family val="2"/>
      <charset val="134"/>
      <scheme val="minor"/>
    </font>
    <font>
      <b/>
      <sz val="11"/>
      <color theme="1"/>
      <name val="Sylfaen"/>
      <family val="2"/>
      <charset val="134"/>
      <scheme val="minor"/>
    </font>
    <font>
      <sz val="11"/>
      <color theme="0"/>
      <name val="Sylfaen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top"/>
    </xf>
    <xf numFmtId="0" fontId="10" fillId="3" borderId="0" applyNumberFormat="0" applyBorder="0" applyAlignment="0" applyProtection="0"/>
    <xf numFmtId="0" fontId="9" fillId="0" borderId="3" applyNumberFormat="0" applyFill="0" applyProtection="0">
      <alignment horizontal="left" vertical="center" indent="1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0" fontId="6" fillId="0" borderId="0" applyFill="0" applyBorder="0" applyProtection="0">
      <alignment vertical="center"/>
    </xf>
    <xf numFmtId="165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6" borderId="0" applyBorder="0" applyProtection="0">
      <alignment horizontal="left" vertical="top" wrapText="1" indent="1"/>
    </xf>
    <xf numFmtId="166" fontId="8" fillId="0" borderId="0">
      <alignment horizontal="left" indent="1"/>
    </xf>
    <xf numFmtId="0" fontId="11" fillId="6" borderId="0" applyNumberFormat="0" applyFont="0" applyBorder="0" applyAlignment="0">
      <alignment horizontal="left" vertical="center" indent="1"/>
    </xf>
    <xf numFmtId="0" fontId="7" fillId="0" borderId="0">
      <alignment horizontal="left" indent="1"/>
    </xf>
    <xf numFmtId="0" fontId="9" fillId="0" borderId="0" applyFill="0" applyProtection="0"/>
    <xf numFmtId="0" fontId="13" fillId="0" borderId="0" applyFill="0" applyProtection="0"/>
    <xf numFmtId="0" fontId="14" fillId="7" borderId="0" applyNumberFormat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7" fillId="10" borderId="4" applyNumberFormat="0" applyAlignment="0" applyProtection="0"/>
    <xf numFmtId="0" fontId="18" fillId="11" borderId="5" applyNumberFormat="0" applyAlignment="0" applyProtection="0"/>
    <xf numFmtId="0" fontId="19" fillId="11" borderId="4" applyNumberFormat="0" applyAlignment="0" applyProtection="0"/>
    <xf numFmtId="0" fontId="20" fillId="0" borderId="6" applyNumberFormat="0" applyFill="0" applyAlignment="0" applyProtection="0"/>
    <xf numFmtId="0" fontId="21" fillId="12" borderId="7" applyNumberFormat="0" applyAlignment="0" applyProtection="0"/>
    <xf numFmtId="0" fontId="22" fillId="0" borderId="0" applyNumberFormat="0" applyFill="0" applyBorder="0" applyAlignment="0" applyProtection="0"/>
    <xf numFmtId="0" fontId="13" fillId="13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5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21">
    <xf numFmtId="0" fontId="0" fillId="0" borderId="0" xfId="0">
      <alignment vertical="top"/>
    </xf>
    <xf numFmtId="0" fontId="0" fillId="2" borderId="0" xfId="0" applyFill="1">
      <alignment vertical="top"/>
    </xf>
    <xf numFmtId="0" fontId="3" fillId="0" borderId="0" xfId="0" applyFont="1">
      <alignment vertical="top"/>
    </xf>
    <xf numFmtId="0" fontId="9" fillId="2" borderId="0" xfId="2" applyFill="1" applyBorder="1" applyAlignment="1">
      <alignment vertical="center"/>
    </xf>
    <xf numFmtId="0" fontId="6" fillId="0" borderId="0" xfId="5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6" fillId="2" borderId="0" xfId="5" applyFill="1" applyAlignment="1">
      <alignment horizontal="left" vertical="center"/>
    </xf>
    <xf numFmtId="0" fontId="9" fillId="0" borderId="3" xfId="2" applyFill="1">
      <alignment horizontal="left" vertical="center" indent="1"/>
    </xf>
    <xf numFmtId="0" fontId="7" fillId="0" borderId="0" xfId="14">
      <alignment horizontal="left" indent="1"/>
    </xf>
    <xf numFmtId="0" fontId="13" fillId="0" borderId="0" xfId="16"/>
    <xf numFmtId="0" fontId="0" fillId="6" borderId="0" xfId="13" applyFont="1" applyAlignment="1">
      <alignment vertical="top"/>
    </xf>
    <xf numFmtId="14" fontId="0" fillId="0" borderId="0" xfId="0" applyNumberFormat="1">
      <alignment vertical="top"/>
    </xf>
    <xf numFmtId="166" fontId="8" fillId="0" borderId="0" xfId="12">
      <alignment horizontal="left" indent="1"/>
    </xf>
    <xf numFmtId="166" fontId="8" fillId="6" borderId="0" xfId="13" applyNumberFormat="1" applyFont="1" applyAlignment="1">
      <alignment horizontal="left" wrapText="1" indent="1"/>
    </xf>
    <xf numFmtId="166" fontId="8" fillId="6" borderId="0" xfId="13" applyNumberFormat="1" applyFont="1" applyAlignment="1">
      <alignment horizontal="left" indent="1"/>
    </xf>
    <xf numFmtId="0" fontId="12" fillId="6" borderId="0" xfId="11">
      <alignment horizontal="left" vertical="top" wrapText="1" indent="1"/>
    </xf>
    <xf numFmtId="0" fontId="0" fillId="6" borderId="0" xfId="13" applyFont="1" applyAlignment="1">
      <alignment vertical="top"/>
    </xf>
    <xf numFmtId="0" fontId="9" fillId="2" borderId="0" xfId="15" applyFill="1"/>
    <xf numFmtId="0" fontId="6" fillId="2" borderId="0" xfId="5" applyFill="1" applyBorder="1">
      <alignment vertical="center"/>
    </xf>
    <xf numFmtId="0" fontId="6" fillId="2" borderId="0" xfId="5" applyFill="1" applyBorder="1" applyAlignment="1">
      <alignment horizontal="left" vertical="center"/>
    </xf>
  </cellXfs>
  <cellStyles count="50">
    <cellStyle name="20% - Accent1" xfId="29" builtinId="30" customBuiltin="1"/>
    <cellStyle name="20% - Accent2" xfId="32" builtinId="34" customBuiltin="1"/>
    <cellStyle name="20% - Accent3" xfId="36" builtinId="38" customBuiltin="1"/>
    <cellStyle name="20% - Accent4" xfId="40" builtinId="42" customBuiltin="1"/>
    <cellStyle name="20% - Accent5" xfId="43" builtinId="46" customBuiltin="1"/>
    <cellStyle name="20% - Accent6" xfId="47" builtinId="50" customBuiltin="1"/>
    <cellStyle name="40% - Accent1" xfId="1" builtinId="31" customBuiltin="1"/>
    <cellStyle name="40% - Accent2" xfId="33" builtinId="35" customBuiltin="1"/>
    <cellStyle name="40% - Accent3" xfId="37" builtinId="39" customBuiltin="1"/>
    <cellStyle name="40% - Accent4" xfId="41" builtinId="43" customBuiltin="1"/>
    <cellStyle name="40% - Accent5" xfId="44" builtinId="47" customBuiltin="1"/>
    <cellStyle name="40% - Accent6" xfId="48" builtinId="51" customBuiltin="1"/>
    <cellStyle name="60% - Accent1" xfId="30" builtinId="32" customBuiltin="1"/>
    <cellStyle name="60% - Accent2" xfId="34" builtinId="36" customBuiltin="1"/>
    <cellStyle name="60% - Accent3" xfId="38" builtinId="40" customBuiltin="1"/>
    <cellStyle name="60% - Accent4" xfId="42" builtinId="44" customBuiltin="1"/>
    <cellStyle name="60% - Accent5" xfId="45" builtinId="48" customBuiltin="1"/>
    <cellStyle name="60% - Accent6" xfId="49" builtinId="52" customBuiltin="1"/>
    <cellStyle name="Accent1" xfId="3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" builtinId="45" customBuiltin="1"/>
    <cellStyle name="Accent6" xfId="46" builtinId="49" customBuiltin="1"/>
    <cellStyle name="Bad" xfId="18" builtinId="27" customBuiltin="1"/>
    <cellStyle name="Calculation" xfId="22" builtinId="22" customBuiltin="1"/>
    <cellStyle name="Check Cell" xfId="24" builtinId="23" customBuiltin="1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iena" xfId="12" xr:uid="{00000000-0005-0000-0000-000008000000}"/>
    <cellStyle name="Explanatory Text" xfId="27" builtinId="53" customBuiltin="1"/>
    <cellStyle name="Good" xfId="17" builtinId="26" customBuiltin="1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Input" xfId="20" builtinId="20" customBuiltin="1"/>
    <cellStyle name="Juostinis" xfId="13" xr:uid="{00000000-0005-0000-0000-000003000000}"/>
    <cellStyle name="Linked Cell" xfId="23" builtinId="24" customBuiltin="1"/>
    <cellStyle name="Neutral" xfId="19" builtinId="28" customBuiltin="1"/>
    <cellStyle name="Normal" xfId="0" builtinId="0" customBuiltin="1"/>
    <cellStyle name="Note" xfId="26" builtinId="10" customBuiltin="1"/>
    <cellStyle name="Output" xfId="21" builtinId="21" customBuiltin="1"/>
    <cellStyle name="Parametrų įrašas" xfId="14" xr:uid="{00000000-0005-0000-0000-00000F000000}"/>
    <cellStyle name="Percent" xfId="10" builtinId="5" customBuiltin="1"/>
    <cellStyle name="Title" xfId="5" builtinId="15" customBuiltin="1"/>
    <cellStyle name="Total" xfId="28" builtinId="25" customBuiltin="1"/>
    <cellStyle name="Warning Text" xfId="25" builtinId="11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K14"/>
  <sheetViews>
    <sheetView showGridLines="0" zoomScaleNormal="100" workbookViewId="0"/>
  </sheetViews>
  <sheetFormatPr defaultColWidth="8.7265625" defaultRowHeight="14.5"/>
  <cols>
    <col min="1" max="1" width="2.6328125" customWidth="1"/>
    <col min="2" max="2" width="18.26953125" customWidth="1"/>
    <col min="3" max="8" width="17.6328125" customWidth="1"/>
    <col min="9" max="9" width="2.6328125" customWidth="1"/>
    <col min="10" max="10" width="18.6328125" bestFit="1" customWidth="1"/>
    <col min="11" max="11" width="15.6328125" bestFit="1" customWidth="1"/>
  </cols>
  <sheetData>
    <row r="1" spans="1:11" s="1" customFormat="1" ht="60" customHeight="1">
      <c r="A1"/>
      <c r="B1" s="19" t="str">
        <f ca="1">KalendoriniaiMetai&amp;" Sausis"</f>
        <v>2023 Sausis</v>
      </c>
      <c r="C1" s="19"/>
      <c r="D1" s="19"/>
      <c r="E1" s="3"/>
      <c r="F1" s="3"/>
      <c r="G1" s="3"/>
      <c r="H1" s="7"/>
      <c r="J1" s="18" t="s">
        <v>1</v>
      </c>
      <c r="K1" s="18"/>
    </row>
    <row r="2" spans="1:11" s="2" customFormat="1" ht="21.75" customHeight="1" thickBot="1">
      <c r="A2"/>
      <c r="B2" s="8" t="str">
        <f>SavaitėsPradžia</f>
        <v>PIRMADIENIS</v>
      </c>
      <c r="C2" s="8" t="str">
        <f t="shared" ref="C2:H2" ca="1" si="0">UPPER(TEXT(C3,"dddd"))</f>
        <v>ANTRADIENIS</v>
      </c>
      <c r="D2" s="8" t="str">
        <f ca="1">UPPER(TEXT(D3,"dddd"))</f>
        <v>TREČIADIENIS</v>
      </c>
      <c r="E2" s="8" t="str">
        <f t="shared" ca="1" si="0"/>
        <v>KETVIRTADIENIS</v>
      </c>
      <c r="F2" s="8" t="str">
        <f t="shared" ca="1" si="0"/>
        <v>PENKTADIENIS</v>
      </c>
      <c r="G2" s="8" t="str">
        <f t="shared" ca="1" si="0"/>
        <v>ŠEŠTADIENIS</v>
      </c>
      <c r="H2" s="8" t="str">
        <f t="shared" ca="1" si="0"/>
        <v>SEKMADIENIS</v>
      </c>
      <c r="J2" s="10" t="s">
        <v>2</v>
      </c>
      <c r="K2" s="9">
        <f ca="1">YEAR(TODAY())</f>
        <v>2023</v>
      </c>
    </row>
    <row r="3" spans="1:11" s="5" customFormat="1" ht="19.5" customHeight="1">
      <c r="A3"/>
      <c r="B3" s="13">
        <f t="array" aca="1" ref="B3:H3" ca="1">DienosIrSavaitės+DATE(KalendoriniaiMetai,1,1)-WEEKDAY(DATE(KalendoriniaiMetai,1,1),(SavaitėsPradžia="PIRMADIENIS")+1)+1</f>
        <v>44921</v>
      </c>
      <c r="C3" s="13">
        <f ca="1"/>
        <v>44922</v>
      </c>
      <c r="D3" s="13">
        <f ca="1"/>
        <v>44923</v>
      </c>
      <c r="E3" s="13">
        <f ca="1"/>
        <v>44924</v>
      </c>
      <c r="F3" s="13">
        <f ca="1"/>
        <v>44925</v>
      </c>
      <c r="G3" s="13">
        <f ca="1"/>
        <v>44926</v>
      </c>
      <c r="H3" s="13">
        <f ca="1"/>
        <v>44927</v>
      </c>
      <c r="J3" s="10" t="s">
        <v>3</v>
      </c>
      <c r="K3" s="9" t="s">
        <v>4</v>
      </c>
    </row>
    <row r="4" spans="1:11" ht="58" customHeight="1">
      <c r="J4" s="12"/>
    </row>
    <row r="5" spans="1:11" s="5" customFormat="1" ht="19.5" customHeight="1">
      <c r="A5"/>
      <c r="B5" s="14">
        <f t="array" aca="1" ref="B5:H5" ca="1">DienosIrSavaitės+DATE(KalendoriniaiMetai,1,1)-WEEKDAY(DATE(KalendoriniaiMetai,1,1),(SavaitėsPradžia="PIRMADIENIS")+1)+8</f>
        <v>44928</v>
      </c>
      <c r="C5" s="14">
        <f ca="1"/>
        <v>44929</v>
      </c>
      <c r="D5" s="14">
        <f ca="1"/>
        <v>44930</v>
      </c>
      <c r="E5" s="14">
        <f ca="1"/>
        <v>44931</v>
      </c>
      <c r="F5" s="14">
        <f ca="1"/>
        <v>44932</v>
      </c>
      <c r="G5" s="14">
        <f ca="1"/>
        <v>44933</v>
      </c>
      <c r="H5" s="14">
        <f ca="1"/>
        <v>44934</v>
      </c>
    </row>
    <row r="6" spans="1:11" ht="58" customHeight="1">
      <c r="B6" s="11"/>
      <c r="C6" s="11"/>
      <c r="D6" s="11"/>
      <c r="E6" s="11"/>
      <c r="F6" s="11"/>
      <c r="G6" s="11"/>
      <c r="H6" s="11"/>
      <c r="J6" s="6"/>
    </row>
    <row r="7" spans="1:11" s="5" customFormat="1" ht="19.5" customHeight="1">
      <c r="A7"/>
      <c r="B7" s="13">
        <f t="array" aca="1" ref="B7:H7" ca="1">DienosIrSavaitės+DATE(KalendoriniaiMetai,1,1)-WEEKDAY(DATE(KalendoriniaiMetai,1,1),(SavaitėsPradžia="PIRMADIENIS")+1)+15</f>
        <v>44935</v>
      </c>
      <c r="C7" s="13">
        <f ca="1"/>
        <v>44936</v>
      </c>
      <c r="D7" s="13">
        <f ca="1"/>
        <v>44937</v>
      </c>
      <c r="E7" s="13">
        <f ca="1"/>
        <v>44938</v>
      </c>
      <c r="F7" s="13">
        <f ca="1"/>
        <v>44939</v>
      </c>
      <c r="G7" s="13">
        <f ca="1"/>
        <v>44940</v>
      </c>
      <c r="H7" s="13">
        <f ca="1"/>
        <v>44941</v>
      </c>
      <c r="J7" s="6"/>
    </row>
    <row r="8" spans="1:11" ht="58" customHeight="1"/>
    <row r="9" spans="1:11" s="5" customFormat="1" ht="19.5" customHeight="1">
      <c r="A9"/>
      <c r="B9" s="14">
        <f t="array" aca="1" ref="B9:H9" ca="1">DienosIrSavaitės+DATE(KalendoriniaiMetai,1,1)-WEEKDAY(DATE(KalendoriniaiMetai,1,1),(SavaitėsPradžia="PIRMADIENIS")+1)+22</f>
        <v>44942</v>
      </c>
      <c r="C9" s="14">
        <f ca="1"/>
        <v>44943</v>
      </c>
      <c r="D9" s="14">
        <f ca="1"/>
        <v>44944</v>
      </c>
      <c r="E9" s="14">
        <f ca="1"/>
        <v>44945</v>
      </c>
      <c r="F9" s="14">
        <f ca="1"/>
        <v>44946</v>
      </c>
      <c r="G9" s="14">
        <f ca="1"/>
        <v>44947</v>
      </c>
      <c r="H9" s="14">
        <f ca="1"/>
        <v>44948</v>
      </c>
    </row>
    <row r="10" spans="1:11" ht="58" customHeight="1">
      <c r="B10" s="11"/>
      <c r="C10" s="11"/>
      <c r="D10" s="11"/>
      <c r="E10" s="11"/>
      <c r="F10" s="11"/>
      <c r="G10" s="11"/>
      <c r="H10" s="11"/>
    </row>
    <row r="11" spans="1:11" s="5" customFormat="1" ht="19.5" customHeight="1">
      <c r="A11"/>
      <c r="B11" s="13">
        <f t="array" aca="1" ref="B11:H11" ca="1">DienosIrSavaitės+DATE(KalendoriniaiMetai,1,1)-WEEKDAY(DATE(KalendoriniaiMetai,1,1),(SavaitėsPradžia="PIRMADIENIS")+1)+29</f>
        <v>44949</v>
      </c>
      <c r="C11" s="13">
        <f ca="1"/>
        <v>44950</v>
      </c>
      <c r="D11" s="13">
        <f ca="1"/>
        <v>44951</v>
      </c>
      <c r="E11" s="13">
        <f ca="1"/>
        <v>44952</v>
      </c>
      <c r="F11" s="13">
        <f ca="1"/>
        <v>44953</v>
      </c>
      <c r="G11" s="13">
        <f ca="1"/>
        <v>44954</v>
      </c>
      <c r="H11" s="13">
        <f ca="1"/>
        <v>44955</v>
      </c>
    </row>
    <row r="12" spans="1:11" ht="58" customHeight="1"/>
    <row r="13" spans="1:11" s="5" customFormat="1" ht="19.5" customHeight="1">
      <c r="A13"/>
      <c r="B13" s="14">
        <f t="array" aca="1" ref="B13:C13" ca="1">DienosIrSavaitės+DATE(KalendoriniaiMetai,1,1)-WEEKDAY(DATE(KalendoriniaiMetai,1,1),(SavaitėsPradžia="PIRMADIENIS")+1)+36</f>
        <v>44956</v>
      </c>
      <c r="C13" s="14">
        <f ca="1"/>
        <v>44957</v>
      </c>
      <c r="D13" s="16" t="s">
        <v>0</v>
      </c>
      <c r="E13" s="17"/>
      <c r="F13" s="17"/>
      <c r="G13" s="17"/>
      <c r="H13" s="17"/>
    </row>
    <row r="14" spans="1:11" ht="58" customHeight="1">
      <c r="B14" s="11"/>
      <c r="C14" s="11"/>
      <c r="D14" s="16"/>
      <c r="E14" s="17"/>
      <c r="F14" s="17"/>
      <c r="G14" s="17"/>
      <c r="H14" s="17"/>
    </row>
  </sheetData>
  <mergeCells count="4">
    <mergeCell ref="D13:D14"/>
    <mergeCell ref="E13:H14"/>
    <mergeCell ref="J1:K1"/>
    <mergeCell ref="B1:D1"/>
  </mergeCells>
  <phoneticPr fontId="2" type="noConversion"/>
  <conditionalFormatting sqref="B3:G3">
    <cfRule type="expression" dxfId="23" priority="23">
      <formula>DAY(B3)&gt;8</formula>
    </cfRule>
  </conditionalFormatting>
  <conditionalFormatting sqref="B11:H11 B13:C13">
    <cfRule type="expression" dxfId="22" priority="24">
      <formula>AND(DAY(B11)&gt;=1,DAY(B11)&lt;=15)</formula>
    </cfRule>
  </conditionalFormatting>
  <dataValidations count="13">
    <dataValidation type="list" errorStyle="warning" allowBlank="1" showInputMessage="1" showErrorMessage="1" error="Sąraše pasirinkite dieną. Pasirinkite ATŠAUKTI, tada paspauskite ALT + RODYKLĖ ŽEMYN, kad pasirinktumėte iš išplečiamojo sąrašo" prompt="Langelyje pasirinkite savaitės pradžios dieną. Paspauskite ALT + rodyklė žemyn ir atidarykite išplečiamąjį sąrašą, tada paspauskite rodyklę žemyn ir ENTER, kad pasirinktumėte." sqref="K3" xr:uid="{00000000-0002-0000-0000-000000000000}">
      <formula1>"SEKMADIENIS,PIRMADIENIS"</formula1>
    </dataValidation>
    <dataValidation allowBlank="1" showInputMessage="1" showErrorMessage="1" prompt="Šioje darbaknygėje sukurkite pasirinktinius vieno mėnesio kalendorius. Tinkinkite visų mėnesių metus ir savaitės pradžios dieną naudodami šį darbalapį Sausis. Kiekvienas mėnuo yra atskirame darbalapyje" sqref="A1" xr:uid="{00000000-0002-0000-0000-000001000000}"/>
    <dataValidation allowBlank="1" showInputMessage="1" showErrorMessage="1" prompt="Įveskite metus ir pasirinkite kalendoriaus pradžios dieną žemiau esančiuose langeliuose. Šie kalendoriaus parametrų langeliai nespausdinami" sqref="J1:K1" xr:uid="{00000000-0002-0000-0000-000002000000}"/>
    <dataValidation allowBlank="1" showInputMessage="1" showErrorMessage="1" prompt="Įveskite metus langelyje dešinėje" sqref="J2" xr:uid="{00000000-0002-0000-0000-000003000000}"/>
    <dataValidation allowBlank="1" showInputMessage="1" showErrorMessage="1" prompt="Langelyje dešinėje pasirinkite savaitės pradžios dieną" sqref="J3" xr:uid="{00000000-0002-0000-0000-000004000000}"/>
    <dataValidation allowBlank="1" showInputMessage="1" showErrorMessage="1" prompt="Šiame langelyje įveskite metus" sqref="K2" xr:uid="{00000000-0002-0000-0000-000005000000}"/>
    <dataValidation allowBlank="1" showInputMessage="1" showErrorMessage="1" prompt="Šioje eilutėje pateikiamos šio kalendoriaus savaitės dienos. Šiame langelyje pateikiama savaitės pradžios diena. Norėdami pakeisti savaitės pradžios dieną, šio darbalapio langelyje K3 įveskite naują savaitės dieną" sqref="B2" xr:uid="{00000000-0002-0000-0000-000006000000}"/>
    <dataValidation allowBlank="1" showInputMessage="1" showErrorMessage="1" prompt="Ši eilutė ir eilutės 5, 7, 9, 11 ir 13 apima savaitės kalendorines dienas. Jei šiame langelyje nėra skaičiaus 1, tai yra diena iš ankstesnio mėnesio. Langelyje E13 įveskite pastabas" sqref="B3" xr:uid="{00000000-0002-0000-0000-000007000000}"/>
    <dataValidation allowBlank="1" showInputMessage="1" showErrorMessage="1" prompt="Metai šiame langelyje automatiškai atnaujinami pagal langelyje K2 įvestus metus. Toliau pateiktas kalendorius apima ankstesnio ir kito mėnesio datas, kurių šriftas yra šviesesnis" sqref="B1:D1" xr:uid="{00000000-0002-0000-0000-000008000000}"/>
    <dataValidation allowBlank="1" showInputMessage="1" showErrorMessage="1" prompt="Automatiškai nustatyta savaitės diena" sqref="C2:H2" xr:uid="{00000000-0002-0000-0000-000009000000}"/>
    <dataValidation allowBlank="1" showInputMessage="1" showErrorMessage="1" prompt="Ši eilutė ir eilutės 6, 8, 10, 12 ir 14 yra langeliai, skirti įvesti kasdienes pastabas, susijusias su viršuje esančio langelio kalendorine diena" sqref="B4" xr:uid="{00000000-0002-0000-0000-00000A000000}"/>
    <dataValidation allowBlank="1" showInputMessage="1" showErrorMessage="1" prompt="Šiame langelyje įveskite pastabas" sqref="E13:H14" xr:uid="{00000000-0002-0000-0000-00000B000000}"/>
    <dataValidation allowBlank="1" showInputMessage="1" showErrorMessage="1" prompt="Įveskite pastabas langelyje dešinėje" sqref="D13:D14" xr:uid="{00000000-0002-0000-0000-00000C000000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H14"/>
  <sheetViews>
    <sheetView showGridLines="0" workbookViewId="0"/>
  </sheetViews>
  <sheetFormatPr defaultColWidth="8.7265625" defaultRowHeight="14.5"/>
  <cols>
    <col min="1" max="1" width="2.6328125" customWidth="1"/>
    <col min="2" max="2" width="18.26953125" customWidth="1"/>
    <col min="3" max="8" width="17.6328125" customWidth="1"/>
    <col min="9" max="9" width="2.6328125" customWidth="1"/>
    <col min="10" max="10" width="12" customWidth="1"/>
  </cols>
  <sheetData>
    <row r="1" spans="1:8" s="1" customFormat="1" ht="60" customHeight="1">
      <c r="A1"/>
      <c r="B1" s="20" t="str">
        <f ca="1">KalendoriniaiMetai&amp;" Vasaris"</f>
        <v>2023 Vasaris</v>
      </c>
      <c r="C1" s="20"/>
      <c r="D1" s="20"/>
      <c r="E1" s="3"/>
      <c r="F1" s="3"/>
      <c r="G1" s="3"/>
      <c r="H1" s="4"/>
    </row>
    <row r="2" spans="1:8" s="2" customFormat="1" ht="21.75" customHeight="1" thickBot="1">
      <c r="A2"/>
      <c r="B2" s="8" t="str">
        <f>IF(SavaitėsPradžia="SEKMADIENIS", "SEKMADIENIS","PIRMADIENIS")</f>
        <v>PIRMADIENIS</v>
      </c>
      <c r="C2" s="8" t="str">
        <f t="shared" ref="C2:H2" ca="1" si="0">UPPER(TEXT(C3,"dddd"))</f>
        <v>ANTRADIENIS</v>
      </c>
      <c r="D2" s="8" t="str">
        <f t="shared" ca="1" si="0"/>
        <v>TREČIADIENIS</v>
      </c>
      <c r="E2" s="8" t="str">
        <f t="shared" ca="1" si="0"/>
        <v>KETVIRTADIENIS</v>
      </c>
      <c r="F2" s="8" t="str">
        <f t="shared" ca="1" si="0"/>
        <v>PENKTADIENIS</v>
      </c>
      <c r="G2" s="8" t="str">
        <f t="shared" ca="1" si="0"/>
        <v>ŠEŠTADIENIS</v>
      </c>
      <c r="H2" s="8" t="str">
        <f t="shared" ca="1" si="0"/>
        <v>SEKMADIENIS</v>
      </c>
    </row>
    <row r="3" spans="1:8" s="5" customFormat="1" ht="19.5" customHeight="1">
      <c r="A3"/>
      <c r="B3" s="13">
        <f t="array" aca="1" ref="B3:H3" ca="1">DienosIrSavaitės+DATE(KalendoriniaiMetai,2,1)-WEEKDAY(DATE(KalendoriniaiMetai,2,1),(SavaitėsPradžia="PIRMADIENIS")+1)+1</f>
        <v>44956</v>
      </c>
      <c r="C3" s="13">
        <f ca="1"/>
        <v>44957</v>
      </c>
      <c r="D3" s="13">
        <f ca="1"/>
        <v>44958</v>
      </c>
      <c r="E3" s="13">
        <f ca="1"/>
        <v>44959</v>
      </c>
      <c r="F3" s="13">
        <f ca="1"/>
        <v>44960</v>
      </c>
      <c r="G3" s="13">
        <f ca="1"/>
        <v>44961</v>
      </c>
      <c r="H3" s="13">
        <f ca="1"/>
        <v>44962</v>
      </c>
    </row>
    <row r="4" spans="1:8" ht="58" customHeight="1"/>
    <row r="5" spans="1:8" s="5" customFormat="1" ht="19.5" customHeight="1">
      <c r="A5"/>
      <c r="B5" s="15">
        <f t="array" aca="1" ref="B5:H5" ca="1">DienosIrSavaitės+DATE(KalendoriniaiMetai,2,1)-WEEKDAY(DATE(KalendoriniaiMetai,2,1),(SavaitėsPradžia="PIRMADIENIS")+1)+8</f>
        <v>44963</v>
      </c>
      <c r="C5" s="15">
        <f ca="1"/>
        <v>44964</v>
      </c>
      <c r="D5" s="15">
        <f ca="1"/>
        <v>44965</v>
      </c>
      <c r="E5" s="15">
        <f ca="1"/>
        <v>44966</v>
      </c>
      <c r="F5" s="15">
        <f ca="1"/>
        <v>44967</v>
      </c>
      <c r="G5" s="15">
        <f ca="1"/>
        <v>44968</v>
      </c>
      <c r="H5" s="15">
        <f ca="1"/>
        <v>44969</v>
      </c>
    </row>
    <row r="6" spans="1:8" ht="58" customHeight="1">
      <c r="B6" s="11"/>
      <c r="C6" s="11"/>
      <c r="D6" s="11"/>
      <c r="E6" s="11"/>
      <c r="F6" s="11"/>
      <c r="G6" s="11"/>
      <c r="H6" s="11"/>
    </row>
    <row r="7" spans="1:8" s="5" customFormat="1" ht="19.5" customHeight="1">
      <c r="A7"/>
      <c r="B7" s="13">
        <f t="array" aca="1" ref="B7:H7" ca="1">DienosIrSavaitės+DATE(KalendoriniaiMetai,2,1)-WEEKDAY(DATE(KalendoriniaiMetai,2,1),(SavaitėsPradžia="PIRMADIENIS")+1)+15</f>
        <v>44970</v>
      </c>
      <c r="C7" s="13">
        <f ca="1"/>
        <v>44971</v>
      </c>
      <c r="D7" s="13">
        <f ca="1"/>
        <v>44972</v>
      </c>
      <c r="E7" s="13">
        <f ca="1"/>
        <v>44973</v>
      </c>
      <c r="F7" s="13">
        <f ca="1"/>
        <v>44974</v>
      </c>
      <c r="G7" s="13">
        <f ca="1"/>
        <v>44975</v>
      </c>
      <c r="H7" s="13">
        <f ca="1"/>
        <v>44976</v>
      </c>
    </row>
    <row r="8" spans="1:8" ht="58" customHeight="1"/>
    <row r="9" spans="1:8" s="5" customFormat="1" ht="19.5" customHeight="1">
      <c r="A9"/>
      <c r="B9" s="15">
        <f t="array" aca="1" ref="B9:H9" ca="1">DienosIrSavaitės+DATE(KalendoriniaiMetai,2,1)-WEEKDAY(DATE(KalendoriniaiMetai,2,1),(SavaitėsPradžia="PIRMADIENIS")+1)+22</f>
        <v>44977</v>
      </c>
      <c r="C9" s="15">
        <f ca="1"/>
        <v>44978</v>
      </c>
      <c r="D9" s="15">
        <f ca="1"/>
        <v>44979</v>
      </c>
      <c r="E9" s="15">
        <f ca="1"/>
        <v>44980</v>
      </c>
      <c r="F9" s="15">
        <f ca="1"/>
        <v>44981</v>
      </c>
      <c r="G9" s="15">
        <f ca="1"/>
        <v>44982</v>
      </c>
      <c r="H9" s="15">
        <f ca="1"/>
        <v>44983</v>
      </c>
    </row>
    <row r="10" spans="1:8" ht="58" customHeight="1">
      <c r="B10" s="11"/>
      <c r="C10" s="11"/>
      <c r="D10" s="11"/>
      <c r="E10" s="11"/>
      <c r="F10" s="11"/>
      <c r="G10" s="11"/>
      <c r="H10" s="11"/>
    </row>
    <row r="11" spans="1:8" s="5" customFormat="1" ht="19.5" customHeight="1">
      <c r="A11"/>
      <c r="B11" s="13">
        <f t="array" aca="1" ref="B11:H11" ca="1">DienosIrSavaitės+DATE(KalendoriniaiMetai,2,1)-WEEKDAY(DATE(KalendoriniaiMetai,2,1),(SavaitėsPradžia="PIRMADIENIS")+1)+29</f>
        <v>44984</v>
      </c>
      <c r="C11" s="13">
        <f ca="1"/>
        <v>44985</v>
      </c>
      <c r="D11" s="13">
        <f ca="1"/>
        <v>44986</v>
      </c>
      <c r="E11" s="13">
        <f ca="1"/>
        <v>44987</v>
      </c>
      <c r="F11" s="13">
        <f ca="1"/>
        <v>44988</v>
      </c>
      <c r="G11" s="13">
        <f ca="1"/>
        <v>44989</v>
      </c>
      <c r="H11" s="13">
        <f ca="1"/>
        <v>44990</v>
      </c>
    </row>
    <row r="12" spans="1:8" ht="58" customHeight="1"/>
    <row r="13" spans="1:8" s="5" customFormat="1" ht="19.5" customHeight="1">
      <c r="A13"/>
      <c r="B13" s="15">
        <f t="array" aca="1" ref="B13:C13" ca="1">DienosIrSavaitės+DATE(KalendoriniaiMetai,2,1)-WEEKDAY(DATE(KalendoriniaiMetai,2,1),(SavaitėsPradžia="PIRMADIENIS")+1)+36</f>
        <v>44991</v>
      </c>
      <c r="C13" s="15">
        <f ca="1"/>
        <v>44992</v>
      </c>
      <c r="D13" s="16" t="s">
        <v>0</v>
      </c>
      <c r="E13" s="17"/>
      <c r="F13" s="17"/>
      <c r="G13" s="17"/>
      <c r="H13" s="17"/>
    </row>
    <row r="14" spans="1:8" ht="58" customHeight="1">
      <c r="B14" s="11"/>
      <c r="C14" s="11"/>
      <c r="D14" s="16"/>
      <c r="E14" s="17"/>
      <c r="F14" s="17"/>
      <c r="G14" s="17"/>
      <c r="H14" s="17"/>
    </row>
  </sheetData>
  <mergeCells count="3">
    <mergeCell ref="D13:D14"/>
    <mergeCell ref="E13:H14"/>
    <mergeCell ref="B1:D1"/>
  </mergeCells>
  <conditionalFormatting sqref="B3:G3">
    <cfRule type="expression" dxfId="21" priority="1">
      <formula>DAY(B3)&gt;8</formula>
    </cfRule>
  </conditionalFormatting>
  <conditionalFormatting sqref="B11:H11 B13:C13">
    <cfRule type="expression" dxfId="20" priority="2">
      <formula>AND(DAY(B11)&gt;=1,DAY(B11)&lt;=15)</formula>
    </cfRule>
  </conditionalFormatting>
  <dataValidations count="8">
    <dataValidation allowBlank="1" showInputMessage="1" showErrorMessage="1" prompt="Automatiškai nustatyta savaitės diena" sqref="C2:H2" xr:uid="{00000000-0002-0000-0100-000000000000}"/>
    <dataValidation allowBlank="1" showInputMessage="1" showErrorMessage="1" prompt="Metai šiame langelyje automatiškai atnaujinami pagal metus, įvestus sausio darbalapyje. Toliau pateiktas kalendorius apima ankstesnio ir kito mėnesio datas, kurių šriftas yra šviesesnis" sqref="B1:D1" xr:uid="{00000000-0002-0000-0100-000001000000}"/>
    <dataValidation allowBlank="1" showInputMessage="1" showErrorMessage="1" prompt="Ši eilutė ir eilutės 5, 7, 9, 11 ir 13 apima savaitės kalendorines dienas. Jei šiame langelyje nėra skaičiaus 1, tai yra diena iš ankstesnio mėnesio. Langelyje E13 įveskite pastabas" sqref="B3" xr:uid="{00000000-0002-0000-0100-000002000000}"/>
    <dataValidation allowBlank="1" showInputMessage="1" showErrorMessage="1" prompt="Šioje eilutėje pateikiamos šio kalendoriaus savaitės dienos. Šiame langelyje pateikiama savaitės pradžios diena. Norėdami pakeisti savaitės pradžios dieną, sausio darbalapio langelyje K3 pasirinkite naują savaitės dieną" sqref="B2" xr:uid="{00000000-0002-0000-0100-000003000000}"/>
    <dataValidation allowBlank="1" showInputMessage="1" showErrorMessage="1" prompt="Vasario mėnesio kalendorius" sqref="A1" xr:uid="{00000000-0002-0000-0100-000004000000}"/>
    <dataValidation allowBlank="1" showInputMessage="1" showErrorMessage="1" prompt="Įveskite pastabas langelyje dešinėje" sqref="D13:D14" xr:uid="{00000000-0002-0000-0100-000005000000}"/>
    <dataValidation allowBlank="1" showInputMessage="1" showErrorMessage="1" prompt="Šiame langelyje įveskite pastabas" sqref="E13:H14" xr:uid="{00000000-0002-0000-0100-000006000000}"/>
    <dataValidation allowBlank="1" showInputMessage="1" showErrorMessage="1" prompt="Ši eilutė ir eilutės 6, 8, 10, 12 ir 14 yra langeliai, skirti įvesti kasdienes pastabas, susijusias su viršuje esančio langelio kalendorine diena" sqref="B4" xr:uid="{00000000-0002-0000-0100-000007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B1:H14"/>
  <sheetViews>
    <sheetView showGridLines="0" workbookViewId="0"/>
  </sheetViews>
  <sheetFormatPr defaultColWidth="8.7265625" defaultRowHeight="14.5"/>
  <cols>
    <col min="1" max="1" width="2.6328125" customWidth="1"/>
    <col min="2" max="2" width="18.26953125" customWidth="1"/>
    <col min="3" max="8" width="17.6328125" customWidth="1"/>
    <col min="9" max="9" width="2.6328125" customWidth="1"/>
    <col min="10" max="10" width="12" customWidth="1"/>
  </cols>
  <sheetData>
    <row r="1" spans="2:8" ht="60" customHeight="1">
      <c r="B1" s="20" t="str">
        <f ca="1">KalendoriniaiMetai&amp;" Kovas"</f>
        <v>2023 Kovas</v>
      </c>
      <c r="C1" s="20"/>
      <c r="D1" s="20"/>
      <c r="E1" s="3"/>
      <c r="F1" s="3"/>
      <c r="G1" s="3"/>
      <c r="H1" s="4"/>
    </row>
    <row r="2" spans="2:8" ht="21.75" customHeight="1" thickBot="1">
      <c r="B2" s="8" t="str">
        <f>IF(SavaitėsPradžia="SEKMADIENIS", "SEKMADIENIS","PIRMADIENIS")</f>
        <v>PIRMADIENIS</v>
      </c>
      <c r="C2" s="8" t="str">
        <f t="shared" ref="C2:H2" ca="1" si="0">UPPER(TEXT(C3,"dddd"))</f>
        <v>ANTRADIENIS</v>
      </c>
      <c r="D2" s="8" t="str">
        <f t="shared" ca="1" si="0"/>
        <v>TREČIADIENIS</v>
      </c>
      <c r="E2" s="8" t="str">
        <f t="shared" ca="1" si="0"/>
        <v>KETVIRTADIENIS</v>
      </c>
      <c r="F2" s="8" t="str">
        <f t="shared" ca="1" si="0"/>
        <v>PENKTADIENIS</v>
      </c>
      <c r="G2" s="8" t="str">
        <f t="shared" ca="1" si="0"/>
        <v>ŠEŠTADIENIS</v>
      </c>
      <c r="H2" s="8" t="str">
        <f t="shared" ca="1" si="0"/>
        <v>SEKMADIENIS</v>
      </c>
    </row>
    <row r="3" spans="2:8" ht="19.5" customHeight="1">
      <c r="B3" s="13">
        <f t="array" aca="1" ref="B3:H3" ca="1">DienosIrSavaitės+DATE(KalendoriniaiMetai,3,1)-WEEKDAY(DATE(KalendoriniaiMetai,3,1),(SavaitėsPradžia="PIRMADIENIS")+1)+1</f>
        <v>44984</v>
      </c>
      <c r="C3" s="13">
        <f ca="1"/>
        <v>44985</v>
      </c>
      <c r="D3" s="13">
        <f ca="1"/>
        <v>44986</v>
      </c>
      <c r="E3" s="13">
        <f ca="1"/>
        <v>44987</v>
      </c>
      <c r="F3" s="13">
        <f ca="1"/>
        <v>44988</v>
      </c>
      <c r="G3" s="13">
        <f ca="1"/>
        <v>44989</v>
      </c>
      <c r="H3" s="13">
        <f ca="1"/>
        <v>44990</v>
      </c>
    </row>
    <row r="4" spans="2:8" ht="58" customHeight="1"/>
    <row r="5" spans="2:8" ht="19.5" customHeight="1">
      <c r="B5" s="15">
        <f t="array" aca="1" ref="B5:H5" ca="1">DienosIrSavaitės+DATE(KalendoriniaiMetai,3,1)-WEEKDAY(DATE(KalendoriniaiMetai,3,1),(SavaitėsPradžia="PIRMADIENIS")+1)+8</f>
        <v>44991</v>
      </c>
      <c r="C5" s="15">
        <f ca="1"/>
        <v>44992</v>
      </c>
      <c r="D5" s="15">
        <f ca="1"/>
        <v>44993</v>
      </c>
      <c r="E5" s="15">
        <f ca="1"/>
        <v>44994</v>
      </c>
      <c r="F5" s="15">
        <f ca="1"/>
        <v>44995</v>
      </c>
      <c r="G5" s="15">
        <f ca="1"/>
        <v>44996</v>
      </c>
      <c r="H5" s="15">
        <f ca="1"/>
        <v>44997</v>
      </c>
    </row>
    <row r="6" spans="2:8" ht="58" customHeight="1">
      <c r="B6" s="11"/>
      <c r="C6" s="11"/>
      <c r="D6" s="11"/>
      <c r="E6" s="11"/>
      <c r="F6" s="11"/>
      <c r="G6" s="11"/>
      <c r="H6" s="11"/>
    </row>
    <row r="7" spans="2:8" ht="19.5" customHeight="1">
      <c r="B7" s="13">
        <f t="array" aca="1" ref="B7:H7" ca="1">DienosIrSavaitės+DATE(KalendoriniaiMetai,3,1)-WEEKDAY(DATE(KalendoriniaiMetai,3,1),(SavaitėsPradžia="PIRMADIENIS")+1)+15</f>
        <v>44998</v>
      </c>
      <c r="C7" s="13">
        <f ca="1"/>
        <v>44999</v>
      </c>
      <c r="D7" s="13">
        <f ca="1"/>
        <v>45000</v>
      </c>
      <c r="E7" s="13">
        <f ca="1"/>
        <v>45001</v>
      </c>
      <c r="F7" s="13">
        <f ca="1"/>
        <v>45002</v>
      </c>
      <c r="G7" s="13">
        <f ca="1"/>
        <v>45003</v>
      </c>
      <c r="H7" s="13">
        <f ca="1"/>
        <v>45004</v>
      </c>
    </row>
    <row r="8" spans="2:8" ht="58" customHeight="1"/>
    <row r="9" spans="2:8" ht="19.5" customHeight="1">
      <c r="B9" s="15">
        <f t="array" aca="1" ref="B9:H9" ca="1">DienosIrSavaitės+DATE(KalendoriniaiMetai,3,1)-WEEKDAY(DATE(KalendoriniaiMetai,3,1),(SavaitėsPradžia="PIRMADIENIS")+1)+22</f>
        <v>45005</v>
      </c>
      <c r="C9" s="15">
        <f ca="1"/>
        <v>45006</v>
      </c>
      <c r="D9" s="15">
        <f ca="1"/>
        <v>45007</v>
      </c>
      <c r="E9" s="15">
        <f ca="1"/>
        <v>45008</v>
      </c>
      <c r="F9" s="15">
        <f ca="1"/>
        <v>45009</v>
      </c>
      <c r="G9" s="15">
        <f ca="1"/>
        <v>45010</v>
      </c>
      <c r="H9" s="15">
        <f ca="1"/>
        <v>45011</v>
      </c>
    </row>
    <row r="10" spans="2:8" ht="58" customHeight="1">
      <c r="B10" s="11"/>
      <c r="C10" s="11"/>
      <c r="D10" s="11"/>
      <c r="E10" s="11"/>
      <c r="F10" s="11"/>
      <c r="G10" s="11"/>
      <c r="H10" s="11"/>
    </row>
    <row r="11" spans="2:8" ht="19.5" customHeight="1">
      <c r="B11" s="13">
        <f t="array" aca="1" ref="B11:H11" ca="1">DienosIrSavaitės+DATE(KalendoriniaiMetai,3,1)-WEEKDAY(DATE(KalendoriniaiMetai,3,1),(SavaitėsPradžia="PIRMADIENIS")+1)+29</f>
        <v>45012</v>
      </c>
      <c r="C11" s="13">
        <f ca="1"/>
        <v>45013</v>
      </c>
      <c r="D11" s="13">
        <f ca="1"/>
        <v>45014</v>
      </c>
      <c r="E11" s="13">
        <f ca="1"/>
        <v>45015</v>
      </c>
      <c r="F11" s="13">
        <f ca="1"/>
        <v>45016</v>
      </c>
      <c r="G11" s="13">
        <f ca="1"/>
        <v>45017</v>
      </c>
      <c r="H11" s="13">
        <f ca="1"/>
        <v>45018</v>
      </c>
    </row>
    <row r="12" spans="2:8" ht="58" customHeight="1"/>
    <row r="13" spans="2:8" ht="19.5" customHeight="1">
      <c r="B13" s="15">
        <f t="array" aca="1" ref="B13:C13" ca="1">DienosIrSavaitės+DATE(KalendoriniaiMetai,3,1)-WEEKDAY(DATE(KalendoriniaiMetai,3,1),(SavaitėsPradžia="PIRMADIENIS")+1)+36</f>
        <v>45019</v>
      </c>
      <c r="C13" s="15">
        <f ca="1"/>
        <v>45020</v>
      </c>
      <c r="D13" s="16" t="s">
        <v>0</v>
      </c>
      <c r="E13" s="17"/>
      <c r="F13" s="17"/>
      <c r="G13" s="17"/>
      <c r="H13" s="17"/>
    </row>
    <row r="14" spans="2:8" ht="58" customHeight="1">
      <c r="B14" s="11"/>
      <c r="C14" s="11"/>
      <c r="D14" s="16"/>
      <c r="E14" s="17"/>
      <c r="F14" s="17"/>
      <c r="G14" s="17"/>
      <c r="H14" s="17"/>
    </row>
  </sheetData>
  <mergeCells count="3">
    <mergeCell ref="D13:D14"/>
    <mergeCell ref="E13:H14"/>
    <mergeCell ref="B1:D1"/>
  </mergeCells>
  <conditionalFormatting sqref="B3:G3">
    <cfRule type="expression" dxfId="19" priority="1">
      <formula>DAY(B3)&gt;8</formula>
    </cfRule>
  </conditionalFormatting>
  <conditionalFormatting sqref="B11:H11 B13:C13">
    <cfRule type="expression" dxfId="18" priority="2">
      <formula>AND(DAY(B11)&gt;=1,DAY(B11)&lt;=15)</formula>
    </cfRule>
  </conditionalFormatting>
  <dataValidations count="8">
    <dataValidation allowBlank="1" showInputMessage="1" showErrorMessage="1" prompt="Ši eilutė ir eilutės 6, 8, 10, 12 ir 14 yra langeliai, skirti įvesti kasdienes pastabas, susijusias su viršuje esančio langelio kalendorine diena" sqref="B4" xr:uid="{00000000-0002-0000-0200-000000000000}"/>
    <dataValidation allowBlank="1" showInputMessage="1" showErrorMessage="1" prompt="Šiame langelyje įveskite pastabas" sqref="E13:H14" xr:uid="{00000000-0002-0000-0200-000001000000}"/>
    <dataValidation allowBlank="1" showInputMessage="1" showErrorMessage="1" prompt="Įveskite pastabas langelyje dešinėje" sqref="D13:D14" xr:uid="{00000000-0002-0000-0200-000002000000}"/>
    <dataValidation allowBlank="1" showInputMessage="1" showErrorMessage="1" prompt="Kovo mėnesio kalendorius" sqref="A1" xr:uid="{00000000-0002-0000-0200-000003000000}"/>
    <dataValidation allowBlank="1" showInputMessage="1" showErrorMessage="1" prompt="Ši eilutė ir eilutės 5, 7, 9, 11 ir 13 apima savaitės kalendorines dienas. Jei šiame langelyje nėra skaičiaus 1, tai yra diena iš ankstesnio mėnesio. Langelyje E13 įveskite pastabas" sqref="B3" xr:uid="{00000000-0002-0000-0200-000004000000}"/>
    <dataValidation allowBlank="1" showInputMessage="1" showErrorMessage="1" prompt="Metai šiame langelyje automatiškai atnaujinami pagal metus, įvestus sausio darbalapyje. Toliau pateiktas kalendorius apima ankstesnio ir kito mėnesio datas, kurių šriftas yra šviesesnis" sqref="B1:D1" xr:uid="{00000000-0002-0000-0200-000005000000}"/>
    <dataValidation allowBlank="1" showInputMessage="1" showErrorMessage="1" prompt="Automatiškai nustatyta savaitės diena" sqref="C2:H2" xr:uid="{00000000-0002-0000-0200-000006000000}"/>
    <dataValidation allowBlank="1" showInputMessage="1" showErrorMessage="1" prompt="Šioje eilutėje pateikiamos šio kalendoriaus savaitės dienos. Šiame langelyje pateikiama savaitės pradžios diena. Norėdami pakeisti savaitės pradžios dieną, sausio darbalapio langelyje K3 pasirinkite naują savaitės dieną" sqref="B2" xr:uid="{00000000-0002-0000-0200-000007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fitToPage="1"/>
  </sheetPr>
  <dimension ref="B1:H14"/>
  <sheetViews>
    <sheetView showGridLines="0" workbookViewId="0"/>
  </sheetViews>
  <sheetFormatPr defaultColWidth="8.7265625" defaultRowHeight="14.5"/>
  <cols>
    <col min="1" max="1" width="2.6328125" customWidth="1"/>
    <col min="2" max="2" width="18.26953125" customWidth="1"/>
    <col min="3" max="8" width="17.6328125" customWidth="1"/>
    <col min="9" max="9" width="2.6328125" customWidth="1"/>
    <col min="10" max="10" width="12" customWidth="1"/>
  </cols>
  <sheetData>
    <row r="1" spans="2:8" ht="60" customHeight="1">
      <c r="B1" s="20" t="str">
        <f ca="1">KalendoriniaiMetai&amp;" Balandis"</f>
        <v>2023 Balandis</v>
      </c>
      <c r="C1" s="20"/>
      <c r="D1" s="20"/>
      <c r="E1" s="3"/>
      <c r="F1" s="3"/>
      <c r="G1" s="3"/>
      <c r="H1" s="4"/>
    </row>
    <row r="2" spans="2:8" ht="21.75" customHeight="1" thickBot="1">
      <c r="B2" s="8" t="str">
        <f>IF(SavaitėsPradžia="SEKMADIENIS", "SEKMADIENIS","PIRMADIENIS")</f>
        <v>PIRMADIENIS</v>
      </c>
      <c r="C2" s="8" t="str">
        <f t="shared" ref="C2:H2" ca="1" si="0">UPPER(TEXT(C3,"dddd"))</f>
        <v>ANTRADIENIS</v>
      </c>
      <c r="D2" s="8" t="str">
        <f t="shared" ca="1" si="0"/>
        <v>TREČIADIENIS</v>
      </c>
      <c r="E2" s="8" t="str">
        <f t="shared" ca="1" si="0"/>
        <v>KETVIRTADIENIS</v>
      </c>
      <c r="F2" s="8" t="str">
        <f t="shared" ca="1" si="0"/>
        <v>PENKTADIENIS</v>
      </c>
      <c r="G2" s="8" t="str">
        <f t="shared" ca="1" si="0"/>
        <v>ŠEŠTADIENIS</v>
      </c>
      <c r="H2" s="8" t="str">
        <f t="shared" ca="1" si="0"/>
        <v>SEKMADIENIS</v>
      </c>
    </row>
    <row r="3" spans="2:8" ht="19.5" customHeight="1">
      <c r="B3" s="13">
        <f t="array" aca="1" ref="B3:H3" ca="1">DienosIrSavaitės+DATE(KalendoriniaiMetai,4,1)-WEEKDAY(DATE(KalendoriniaiMetai,4,1),(SavaitėsPradžia="PIRMADIENIS")+1)+1</f>
        <v>45012</v>
      </c>
      <c r="C3" s="13">
        <f ca="1"/>
        <v>45013</v>
      </c>
      <c r="D3" s="13">
        <f ca="1"/>
        <v>45014</v>
      </c>
      <c r="E3" s="13">
        <f ca="1"/>
        <v>45015</v>
      </c>
      <c r="F3" s="13">
        <f ca="1"/>
        <v>45016</v>
      </c>
      <c r="G3" s="13">
        <f ca="1"/>
        <v>45017</v>
      </c>
      <c r="H3" s="13">
        <f ca="1"/>
        <v>45018</v>
      </c>
    </row>
    <row r="4" spans="2:8" ht="58" customHeight="1"/>
    <row r="5" spans="2:8" ht="19.5" customHeight="1">
      <c r="B5" s="15">
        <f t="array" aca="1" ref="B5:H5" ca="1">DienosIrSavaitės+DATE(KalendoriniaiMetai,4,1)-WEEKDAY(DATE(KalendoriniaiMetai,4,1),(SavaitėsPradžia="PIRMADIENIS")+1)+8</f>
        <v>45019</v>
      </c>
      <c r="C5" s="15">
        <f ca="1"/>
        <v>45020</v>
      </c>
      <c r="D5" s="15">
        <f ca="1"/>
        <v>45021</v>
      </c>
      <c r="E5" s="15">
        <f ca="1"/>
        <v>45022</v>
      </c>
      <c r="F5" s="15">
        <f ca="1"/>
        <v>45023</v>
      </c>
      <c r="G5" s="15">
        <f ca="1"/>
        <v>45024</v>
      </c>
      <c r="H5" s="15">
        <f ca="1"/>
        <v>45025</v>
      </c>
    </row>
    <row r="6" spans="2:8" ht="58" customHeight="1">
      <c r="B6" s="11"/>
      <c r="C6" s="11"/>
      <c r="D6" s="11"/>
      <c r="E6" s="11"/>
      <c r="F6" s="11"/>
      <c r="G6" s="11"/>
      <c r="H6" s="11"/>
    </row>
    <row r="7" spans="2:8" ht="19.5" customHeight="1">
      <c r="B7" s="13">
        <f t="array" aca="1" ref="B7:H7" ca="1">DienosIrSavaitės+DATE(KalendoriniaiMetai,4,1)-WEEKDAY(DATE(KalendoriniaiMetai,4,1),(SavaitėsPradžia="PIRMADIENIS")+1)+15</f>
        <v>45026</v>
      </c>
      <c r="C7" s="13">
        <f ca="1"/>
        <v>45027</v>
      </c>
      <c r="D7" s="13">
        <f ca="1"/>
        <v>45028</v>
      </c>
      <c r="E7" s="13">
        <f ca="1"/>
        <v>45029</v>
      </c>
      <c r="F7" s="13">
        <f ca="1"/>
        <v>45030</v>
      </c>
      <c r="G7" s="13">
        <f ca="1"/>
        <v>45031</v>
      </c>
      <c r="H7" s="13">
        <f ca="1"/>
        <v>45032</v>
      </c>
    </row>
    <row r="8" spans="2:8" ht="58" customHeight="1"/>
    <row r="9" spans="2:8" ht="19.5" customHeight="1">
      <c r="B9" s="15">
        <f t="array" aca="1" ref="B9:H9" ca="1">DienosIrSavaitės+DATE(KalendoriniaiMetai,4,1)-WEEKDAY(DATE(KalendoriniaiMetai,4,1),(SavaitėsPradžia="PIRMADIENIS")+1)+22</f>
        <v>45033</v>
      </c>
      <c r="C9" s="15">
        <f ca="1"/>
        <v>45034</v>
      </c>
      <c r="D9" s="15">
        <f ca="1"/>
        <v>45035</v>
      </c>
      <c r="E9" s="15">
        <f ca="1"/>
        <v>45036</v>
      </c>
      <c r="F9" s="15">
        <f ca="1"/>
        <v>45037</v>
      </c>
      <c r="G9" s="15">
        <f ca="1"/>
        <v>45038</v>
      </c>
      <c r="H9" s="15">
        <f ca="1"/>
        <v>45039</v>
      </c>
    </row>
    <row r="10" spans="2:8" ht="58" customHeight="1">
      <c r="B10" s="11"/>
      <c r="C10" s="11"/>
      <c r="D10" s="11"/>
      <c r="E10" s="11"/>
      <c r="F10" s="11"/>
      <c r="G10" s="11"/>
      <c r="H10" s="11"/>
    </row>
    <row r="11" spans="2:8" ht="19.5" customHeight="1">
      <c r="B11" s="13">
        <f t="array" aca="1" ref="B11:H11" ca="1">DienosIrSavaitės+DATE(KalendoriniaiMetai,4,1)-WEEKDAY(DATE(KalendoriniaiMetai,4,1),(SavaitėsPradžia="PIRMADIENIS")+1)+29</f>
        <v>45040</v>
      </c>
      <c r="C11" s="13">
        <f ca="1"/>
        <v>45041</v>
      </c>
      <c r="D11" s="13">
        <f ca="1"/>
        <v>45042</v>
      </c>
      <c r="E11" s="13">
        <f ca="1"/>
        <v>45043</v>
      </c>
      <c r="F11" s="13">
        <f ca="1"/>
        <v>45044</v>
      </c>
      <c r="G11" s="13">
        <f ca="1"/>
        <v>45045</v>
      </c>
      <c r="H11" s="13">
        <f ca="1"/>
        <v>45046</v>
      </c>
    </row>
    <row r="12" spans="2:8" ht="58" customHeight="1"/>
    <row r="13" spans="2:8" ht="19.5" customHeight="1">
      <c r="B13" s="15">
        <f t="array" aca="1" ref="B13:C13" ca="1">DienosIrSavaitės+DATE(KalendoriniaiMetai,4,1)-WEEKDAY(DATE(KalendoriniaiMetai,4,1),(SavaitėsPradžia="PIRMADIENIS")+1)+36</f>
        <v>45047</v>
      </c>
      <c r="C13" s="15">
        <f ca="1"/>
        <v>45048</v>
      </c>
      <c r="D13" s="16" t="s">
        <v>0</v>
      </c>
      <c r="E13" s="17"/>
      <c r="F13" s="17"/>
      <c r="G13" s="17"/>
      <c r="H13" s="17"/>
    </row>
    <row r="14" spans="2:8" ht="58" customHeight="1">
      <c r="B14" s="11"/>
      <c r="C14" s="11"/>
      <c r="D14" s="16"/>
      <c r="E14" s="17"/>
      <c r="F14" s="17"/>
      <c r="G14" s="17"/>
      <c r="H14" s="17"/>
    </row>
  </sheetData>
  <mergeCells count="3">
    <mergeCell ref="D13:D14"/>
    <mergeCell ref="E13:H14"/>
    <mergeCell ref="B1:D1"/>
  </mergeCells>
  <conditionalFormatting sqref="B3:G3">
    <cfRule type="expression" dxfId="17" priority="1">
      <formula>DAY(B3)&gt;8</formula>
    </cfRule>
  </conditionalFormatting>
  <conditionalFormatting sqref="B11:H11 B13:C13">
    <cfRule type="expression" dxfId="16" priority="2">
      <formula>AND(DAY(B11)&gt;=1,DAY(B11)&lt;=15)</formula>
    </cfRule>
  </conditionalFormatting>
  <dataValidations count="8">
    <dataValidation allowBlank="1" showInputMessage="1" showErrorMessage="1" prompt="Automatiškai nustatyta savaitės diena" sqref="C2:H2" xr:uid="{00000000-0002-0000-0300-000000000000}"/>
    <dataValidation allowBlank="1" showInputMessage="1" showErrorMessage="1" prompt="Metai šiame langelyje automatiškai atnaujinami pagal metus, įvestus sausio darbalapyje. Toliau pateiktas kalendorius apima ankstesnio ir kito mėnesio datas, kurių šriftas yra šviesesnis" sqref="B1:D1" xr:uid="{00000000-0002-0000-0300-000001000000}"/>
    <dataValidation allowBlank="1" showInputMessage="1" showErrorMessage="1" prompt="Ši eilutė ir eilutės 5, 7, 9, 11 ir 13 apima savaitės kalendorines dienas. Jei šiame langelyje nėra skaičiaus 1, tai yra diena iš ankstesnio mėnesio. Langelyje E13 įveskite pastabas" sqref="B3" xr:uid="{00000000-0002-0000-0300-000002000000}"/>
    <dataValidation allowBlank="1" showInputMessage="1" showErrorMessage="1" prompt="Balandžio mėnesio kalendorius" sqref="A1" xr:uid="{00000000-0002-0000-0300-000003000000}"/>
    <dataValidation allowBlank="1" showInputMessage="1" showErrorMessage="1" prompt="Įveskite pastabas langelyje dešinėje" sqref="D13:D14" xr:uid="{00000000-0002-0000-0300-000004000000}"/>
    <dataValidation allowBlank="1" showInputMessage="1" showErrorMessage="1" prompt="Šiame langelyje įveskite pastabas" sqref="E13:H14" xr:uid="{00000000-0002-0000-0300-000005000000}"/>
    <dataValidation allowBlank="1" showInputMessage="1" showErrorMessage="1" prompt="Ši eilutė ir eilutės 6, 8, 10, 12 ir 14 yra langeliai, skirti įvesti kasdienes pastabas, susijusias su viršuje esančio langelio kalendorine diena" sqref="B4" xr:uid="{00000000-0002-0000-0300-000006000000}"/>
    <dataValidation allowBlank="1" showInputMessage="1" showErrorMessage="1" prompt="Šioje eilutėje pateikiamos šio kalendoriaus savaitės dienos. Šiame langelyje pateikiama savaitės pradžios diena. Norėdami pakeisti savaitės pradžios dieną, sausio darbalapio langelyje K3 pasirinkite naują savaitės dieną" sqref="B2" xr:uid="{00000000-0002-0000-0300-000007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  <pageSetUpPr fitToPage="1"/>
  </sheetPr>
  <dimension ref="B1:H14"/>
  <sheetViews>
    <sheetView showGridLines="0" workbookViewId="0"/>
  </sheetViews>
  <sheetFormatPr defaultColWidth="8.7265625" defaultRowHeight="14.5"/>
  <cols>
    <col min="1" max="1" width="2.6328125" customWidth="1"/>
    <col min="2" max="2" width="18.26953125" customWidth="1"/>
    <col min="3" max="8" width="17.6328125" customWidth="1"/>
    <col min="9" max="9" width="2.6328125" customWidth="1"/>
    <col min="10" max="10" width="12" customWidth="1"/>
  </cols>
  <sheetData>
    <row r="1" spans="2:8" ht="60" customHeight="1">
      <c r="B1" s="20" t="str">
        <f ca="1">KalendoriniaiMetai&amp;" Gegužė"</f>
        <v>2023 Gegužė</v>
      </c>
      <c r="C1" s="20"/>
      <c r="D1" s="20"/>
      <c r="E1" s="3"/>
      <c r="F1" s="3"/>
      <c r="G1" s="3"/>
      <c r="H1" s="4"/>
    </row>
    <row r="2" spans="2:8" ht="21.75" customHeight="1" thickBot="1">
      <c r="B2" s="8" t="str">
        <f>IF(SavaitėsPradžia="SEKMADIENIS", "SEKMADIENIS","PIRMADIENIS")</f>
        <v>PIRMADIENIS</v>
      </c>
      <c r="C2" s="8" t="str">
        <f t="shared" ref="C2:H2" ca="1" si="0">UPPER(TEXT(C3,"dddd"))</f>
        <v>ANTRADIENIS</v>
      </c>
      <c r="D2" s="8" t="str">
        <f t="shared" ca="1" si="0"/>
        <v>TREČIADIENIS</v>
      </c>
      <c r="E2" s="8" t="str">
        <f t="shared" ca="1" si="0"/>
        <v>KETVIRTADIENIS</v>
      </c>
      <c r="F2" s="8" t="str">
        <f t="shared" ca="1" si="0"/>
        <v>PENKTADIENIS</v>
      </c>
      <c r="G2" s="8" t="str">
        <f t="shared" ca="1" si="0"/>
        <v>ŠEŠTADIENIS</v>
      </c>
      <c r="H2" s="8" t="str">
        <f t="shared" ca="1" si="0"/>
        <v>SEKMADIENIS</v>
      </c>
    </row>
    <row r="3" spans="2:8" ht="19.5" customHeight="1">
      <c r="B3" s="13">
        <f t="array" aca="1" ref="B3:H3" ca="1">DienosIrSavaitės+DATE(KalendoriniaiMetai,5,1)-WEEKDAY(DATE(KalendoriniaiMetai,5,1),(SavaitėsPradžia="PIRMADIENIS")+1)+1</f>
        <v>45047</v>
      </c>
      <c r="C3" s="13">
        <f ca="1"/>
        <v>45048</v>
      </c>
      <c r="D3" s="13">
        <f ca="1"/>
        <v>45049</v>
      </c>
      <c r="E3" s="13">
        <f ca="1"/>
        <v>45050</v>
      </c>
      <c r="F3" s="13">
        <f ca="1"/>
        <v>45051</v>
      </c>
      <c r="G3" s="13">
        <f ca="1"/>
        <v>45052</v>
      </c>
      <c r="H3" s="13">
        <f ca="1"/>
        <v>45053</v>
      </c>
    </row>
    <row r="4" spans="2:8" ht="58" customHeight="1"/>
    <row r="5" spans="2:8" ht="19.5" customHeight="1">
      <c r="B5" s="15">
        <f t="array" aca="1" ref="B5:H5" ca="1">DienosIrSavaitės+DATE(KalendoriniaiMetai,5,1)-WEEKDAY(DATE(KalendoriniaiMetai,5,1),(SavaitėsPradžia="PIRMADIENIS")+1)+8</f>
        <v>45054</v>
      </c>
      <c r="C5" s="15">
        <f ca="1"/>
        <v>45055</v>
      </c>
      <c r="D5" s="15">
        <f ca="1"/>
        <v>45056</v>
      </c>
      <c r="E5" s="15">
        <f ca="1"/>
        <v>45057</v>
      </c>
      <c r="F5" s="15">
        <f ca="1"/>
        <v>45058</v>
      </c>
      <c r="G5" s="15">
        <f ca="1"/>
        <v>45059</v>
      </c>
      <c r="H5" s="15">
        <f ca="1"/>
        <v>45060</v>
      </c>
    </row>
    <row r="6" spans="2:8" ht="58" customHeight="1">
      <c r="B6" s="11"/>
      <c r="C6" s="11"/>
      <c r="D6" s="11"/>
      <c r="E6" s="11"/>
      <c r="F6" s="11"/>
      <c r="G6" s="11"/>
      <c r="H6" s="11"/>
    </row>
    <row r="7" spans="2:8" ht="19.5" customHeight="1">
      <c r="B7" s="13">
        <f t="array" aca="1" ref="B7:H7" ca="1">DienosIrSavaitės+DATE(KalendoriniaiMetai,5,1)-WEEKDAY(DATE(KalendoriniaiMetai,5,1),(SavaitėsPradžia="PIRMADIENIS")+1)+15</f>
        <v>45061</v>
      </c>
      <c r="C7" s="13">
        <f ca="1"/>
        <v>45062</v>
      </c>
      <c r="D7" s="13">
        <f ca="1"/>
        <v>45063</v>
      </c>
      <c r="E7" s="13">
        <f ca="1"/>
        <v>45064</v>
      </c>
      <c r="F7" s="13">
        <f ca="1"/>
        <v>45065</v>
      </c>
      <c r="G7" s="13">
        <f ca="1"/>
        <v>45066</v>
      </c>
      <c r="H7" s="13">
        <f ca="1"/>
        <v>45067</v>
      </c>
    </row>
    <row r="8" spans="2:8" ht="58" customHeight="1"/>
    <row r="9" spans="2:8" ht="19.5" customHeight="1">
      <c r="B9" s="15">
        <f t="array" aca="1" ref="B9:H9" ca="1">DienosIrSavaitės+DATE(KalendoriniaiMetai,5,1)-WEEKDAY(DATE(KalendoriniaiMetai,5,1),(SavaitėsPradžia="PIRMADIENIS")+1)+22</f>
        <v>45068</v>
      </c>
      <c r="C9" s="15">
        <f ca="1"/>
        <v>45069</v>
      </c>
      <c r="D9" s="15">
        <f ca="1"/>
        <v>45070</v>
      </c>
      <c r="E9" s="15">
        <f ca="1"/>
        <v>45071</v>
      </c>
      <c r="F9" s="15">
        <f ca="1"/>
        <v>45072</v>
      </c>
      <c r="G9" s="15">
        <f ca="1"/>
        <v>45073</v>
      </c>
      <c r="H9" s="15">
        <f ca="1"/>
        <v>45074</v>
      </c>
    </row>
    <row r="10" spans="2:8" ht="58" customHeight="1">
      <c r="B10" s="11"/>
      <c r="C10" s="11"/>
      <c r="D10" s="11"/>
      <c r="E10" s="11"/>
      <c r="F10" s="11"/>
      <c r="G10" s="11"/>
      <c r="H10" s="11"/>
    </row>
    <row r="11" spans="2:8" ht="19.5" customHeight="1">
      <c r="B11" s="13">
        <f t="array" aca="1" ref="B11:H11" ca="1">DienosIrSavaitės+DATE(KalendoriniaiMetai,5,1)-WEEKDAY(DATE(KalendoriniaiMetai,5,1),(SavaitėsPradžia="PIRMADIENIS")+1)+29</f>
        <v>45075</v>
      </c>
      <c r="C11" s="13">
        <f ca="1"/>
        <v>45076</v>
      </c>
      <c r="D11" s="13">
        <f ca="1"/>
        <v>45077</v>
      </c>
      <c r="E11" s="13">
        <f ca="1"/>
        <v>45078</v>
      </c>
      <c r="F11" s="13">
        <f ca="1"/>
        <v>45079</v>
      </c>
      <c r="G11" s="13">
        <f ca="1"/>
        <v>45080</v>
      </c>
      <c r="H11" s="13">
        <f ca="1"/>
        <v>45081</v>
      </c>
    </row>
    <row r="12" spans="2:8" ht="58" customHeight="1"/>
    <row r="13" spans="2:8" ht="19.5" customHeight="1">
      <c r="B13" s="15">
        <f t="array" aca="1" ref="B13:C13" ca="1">DienosIrSavaitės+DATE(KalendoriniaiMetai,5,1)-WEEKDAY(DATE(KalendoriniaiMetai,5,1),(SavaitėsPradžia="PIRMADIENIS")+1)+36</f>
        <v>45082</v>
      </c>
      <c r="C13" s="15">
        <f ca="1"/>
        <v>45083</v>
      </c>
      <c r="D13" s="16" t="s">
        <v>0</v>
      </c>
      <c r="E13" s="17"/>
      <c r="F13" s="17"/>
      <c r="G13" s="17"/>
      <c r="H13" s="17"/>
    </row>
    <row r="14" spans="2:8" ht="58" customHeight="1">
      <c r="B14" s="11"/>
      <c r="C14" s="11"/>
      <c r="D14" s="16"/>
      <c r="E14" s="17"/>
      <c r="F14" s="17"/>
      <c r="G14" s="17"/>
      <c r="H14" s="17"/>
    </row>
  </sheetData>
  <mergeCells count="3">
    <mergeCell ref="D13:D14"/>
    <mergeCell ref="E13:H14"/>
    <mergeCell ref="B1:D1"/>
  </mergeCells>
  <conditionalFormatting sqref="B3:G3">
    <cfRule type="expression" dxfId="15" priority="1">
      <formula>DAY(B3)&gt;8</formula>
    </cfRule>
  </conditionalFormatting>
  <conditionalFormatting sqref="B11:H11 B13:C13">
    <cfRule type="expression" dxfId="14" priority="2">
      <formula>AND(DAY(B11)&gt;=1,DAY(B11)&lt;=15)</formula>
    </cfRule>
  </conditionalFormatting>
  <dataValidations count="8">
    <dataValidation allowBlank="1" showInputMessage="1" showErrorMessage="1" prompt="Automatiškai nustatyta savaitės diena" sqref="C2:H2" xr:uid="{00000000-0002-0000-0400-000000000000}"/>
    <dataValidation allowBlank="1" showInputMessage="1" showErrorMessage="1" prompt="Metai šiame langelyje automatiškai atnaujinami pagal metus, įvestus sausio darbalapyje. Toliau pateiktas kalendorius apima ankstesnio ir kito mėnesio datas, kurių šriftas yra šviesesnis" sqref="B1:D1" xr:uid="{00000000-0002-0000-0400-000001000000}"/>
    <dataValidation allowBlank="1" showInputMessage="1" showErrorMessage="1" prompt="Ši eilutė ir eilutės 5, 7, 9, 11 ir 13 apima savaitės kalendorines dienas. Jei šiame langelyje nėra skaičiaus 1, tai yra diena iš ankstesnio mėnesio. Langelyje E13 įveskite pastabas" sqref="B3" xr:uid="{00000000-0002-0000-0400-000002000000}"/>
    <dataValidation allowBlank="1" showInputMessage="1" showErrorMessage="1" prompt="Gegužės mėnesio kalendorius" sqref="A1" xr:uid="{00000000-0002-0000-0400-000003000000}"/>
    <dataValidation allowBlank="1" showInputMessage="1" showErrorMessage="1" prompt="Įveskite pastabas langelyje dešinėje" sqref="D13:D14" xr:uid="{00000000-0002-0000-0400-000004000000}"/>
    <dataValidation allowBlank="1" showInputMessage="1" showErrorMessage="1" prompt="Šiame langelyje įveskite pastabas" sqref="E13:H14" xr:uid="{00000000-0002-0000-0400-000005000000}"/>
    <dataValidation allowBlank="1" showInputMessage="1" showErrorMessage="1" prompt="Ši eilutė ir eilutės 6, 8, 10, 12 ir 14 yra langeliai, skirti įvesti kasdienes pastabas, susijusias su viršuje esančio langelio kalendorine diena" sqref="B4" xr:uid="{00000000-0002-0000-0400-000006000000}"/>
    <dataValidation allowBlank="1" showInputMessage="1" showErrorMessage="1" prompt="Šioje eilutėje pateikiamos šio kalendoriaus savaitės dienos. Šiame langelyje pateikiama savaitės pradžios diena. Norėdami pakeisti savaitės pradžios dieną, sausio darbalapio langelyje K3 pasirinkite naują savaitės dieną" sqref="B2" xr:uid="{00000000-0002-0000-0400-000007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B1:H14"/>
  <sheetViews>
    <sheetView showGridLines="0" workbookViewId="0"/>
  </sheetViews>
  <sheetFormatPr defaultColWidth="8.7265625" defaultRowHeight="14.5"/>
  <cols>
    <col min="1" max="1" width="2.6328125" customWidth="1"/>
    <col min="2" max="2" width="18.26953125" customWidth="1"/>
    <col min="3" max="8" width="17.6328125" customWidth="1"/>
    <col min="9" max="9" width="2.6328125" customWidth="1"/>
    <col min="10" max="10" width="12" customWidth="1"/>
  </cols>
  <sheetData>
    <row r="1" spans="2:8" ht="60" customHeight="1">
      <c r="B1" s="20" t="str">
        <f ca="1">KalendoriniaiMetai&amp;" Birželis"</f>
        <v>2023 Birželis</v>
      </c>
      <c r="C1" s="20"/>
      <c r="D1" s="20"/>
      <c r="E1" s="3"/>
      <c r="F1" s="3"/>
      <c r="G1" s="3"/>
      <c r="H1" s="4"/>
    </row>
    <row r="2" spans="2:8" ht="21.75" customHeight="1" thickBot="1">
      <c r="B2" s="8" t="str">
        <f>IF(SavaitėsPradžia="SEKMADIENIS", "SEKMADIENIS","PIRMADIENIS")</f>
        <v>PIRMADIENIS</v>
      </c>
      <c r="C2" s="8" t="str">
        <f t="shared" ref="C2:H2" ca="1" si="0">UPPER(TEXT(C3,"dddd"))</f>
        <v>ANTRADIENIS</v>
      </c>
      <c r="D2" s="8" t="str">
        <f t="shared" ca="1" si="0"/>
        <v>TREČIADIENIS</v>
      </c>
      <c r="E2" s="8" t="str">
        <f t="shared" ca="1" si="0"/>
        <v>KETVIRTADIENIS</v>
      </c>
      <c r="F2" s="8" t="str">
        <f t="shared" ca="1" si="0"/>
        <v>PENKTADIENIS</v>
      </c>
      <c r="G2" s="8" t="str">
        <f t="shared" ca="1" si="0"/>
        <v>ŠEŠTADIENIS</v>
      </c>
      <c r="H2" s="8" t="str">
        <f t="shared" ca="1" si="0"/>
        <v>SEKMADIENIS</v>
      </c>
    </row>
    <row r="3" spans="2:8" ht="19.5" customHeight="1">
      <c r="B3" s="13">
        <f t="array" aca="1" ref="B3:H3" ca="1">DienosIrSavaitės+DATE(KalendoriniaiMetai,6,1)-WEEKDAY(DATE(KalendoriniaiMetai,6,1),(SavaitėsPradžia="PIRMADIENIS")+1)+1</f>
        <v>45075</v>
      </c>
      <c r="C3" s="13">
        <f ca="1"/>
        <v>45076</v>
      </c>
      <c r="D3" s="13">
        <f ca="1"/>
        <v>45077</v>
      </c>
      <c r="E3" s="13">
        <f ca="1"/>
        <v>45078</v>
      </c>
      <c r="F3" s="13">
        <f ca="1"/>
        <v>45079</v>
      </c>
      <c r="G3" s="13">
        <f ca="1"/>
        <v>45080</v>
      </c>
      <c r="H3" s="13">
        <f ca="1"/>
        <v>45081</v>
      </c>
    </row>
    <row r="4" spans="2:8" ht="58" customHeight="1"/>
    <row r="5" spans="2:8" ht="19.5" customHeight="1">
      <c r="B5" s="15">
        <f t="array" aca="1" ref="B5:H5" ca="1">DienosIrSavaitės+DATE(KalendoriniaiMetai,6,1)-WEEKDAY(DATE(KalendoriniaiMetai,6,1),(SavaitėsPradžia="PIRMADIENIS")+1)+8</f>
        <v>45082</v>
      </c>
      <c r="C5" s="15">
        <f ca="1"/>
        <v>45083</v>
      </c>
      <c r="D5" s="15">
        <f ca="1"/>
        <v>45084</v>
      </c>
      <c r="E5" s="15">
        <f ca="1"/>
        <v>45085</v>
      </c>
      <c r="F5" s="15">
        <f ca="1"/>
        <v>45086</v>
      </c>
      <c r="G5" s="15">
        <f ca="1"/>
        <v>45087</v>
      </c>
      <c r="H5" s="15">
        <f ca="1"/>
        <v>45088</v>
      </c>
    </row>
    <row r="6" spans="2:8" ht="58" customHeight="1">
      <c r="B6" s="11"/>
      <c r="C6" s="11"/>
      <c r="D6" s="11"/>
      <c r="E6" s="11"/>
      <c r="F6" s="11"/>
      <c r="G6" s="11"/>
      <c r="H6" s="11"/>
    </row>
    <row r="7" spans="2:8" ht="19.5" customHeight="1">
      <c r="B7" s="13">
        <f t="array" aca="1" ref="B7:H7" ca="1">DienosIrSavaitės+DATE(KalendoriniaiMetai,6,1)-WEEKDAY(DATE(KalendoriniaiMetai,6,1),(SavaitėsPradžia="PIRMADIENIS")+1)+15</f>
        <v>45089</v>
      </c>
      <c r="C7" s="13">
        <f ca="1"/>
        <v>45090</v>
      </c>
      <c r="D7" s="13">
        <f ca="1"/>
        <v>45091</v>
      </c>
      <c r="E7" s="13">
        <f ca="1"/>
        <v>45092</v>
      </c>
      <c r="F7" s="13">
        <f ca="1"/>
        <v>45093</v>
      </c>
      <c r="G7" s="13">
        <f ca="1"/>
        <v>45094</v>
      </c>
      <c r="H7" s="13">
        <f ca="1"/>
        <v>45095</v>
      </c>
    </row>
    <row r="8" spans="2:8" ht="58" customHeight="1"/>
    <row r="9" spans="2:8" ht="19.5" customHeight="1">
      <c r="B9" s="15">
        <f t="array" aca="1" ref="B9:H9" ca="1">DienosIrSavaitės+DATE(KalendoriniaiMetai,6,1)-WEEKDAY(DATE(KalendoriniaiMetai,6,1),(SavaitėsPradžia="PIRMADIENIS")+1)+22</f>
        <v>45096</v>
      </c>
      <c r="C9" s="15">
        <f ca="1"/>
        <v>45097</v>
      </c>
      <c r="D9" s="15">
        <f ca="1"/>
        <v>45098</v>
      </c>
      <c r="E9" s="15">
        <f ca="1"/>
        <v>45099</v>
      </c>
      <c r="F9" s="15">
        <f ca="1"/>
        <v>45100</v>
      </c>
      <c r="G9" s="15">
        <f ca="1"/>
        <v>45101</v>
      </c>
      <c r="H9" s="15">
        <f ca="1"/>
        <v>45102</v>
      </c>
    </row>
    <row r="10" spans="2:8" ht="58" customHeight="1">
      <c r="B10" s="11"/>
      <c r="C10" s="11"/>
      <c r="D10" s="11"/>
      <c r="E10" s="11"/>
      <c r="F10" s="11"/>
      <c r="G10" s="11"/>
      <c r="H10" s="11"/>
    </row>
    <row r="11" spans="2:8" ht="19.5" customHeight="1">
      <c r="B11" s="13">
        <f t="array" aca="1" ref="B11:H11" ca="1">DienosIrSavaitės+DATE(KalendoriniaiMetai,6,1)-WEEKDAY(DATE(KalendoriniaiMetai,6,1),(SavaitėsPradžia="PIRMADIENIS")+1)+29</f>
        <v>45103</v>
      </c>
      <c r="C11" s="13">
        <f ca="1"/>
        <v>45104</v>
      </c>
      <c r="D11" s="13">
        <f ca="1"/>
        <v>45105</v>
      </c>
      <c r="E11" s="13">
        <f ca="1"/>
        <v>45106</v>
      </c>
      <c r="F11" s="13">
        <f ca="1"/>
        <v>45107</v>
      </c>
      <c r="G11" s="13">
        <f ca="1"/>
        <v>45108</v>
      </c>
      <c r="H11" s="13">
        <f ca="1"/>
        <v>45109</v>
      </c>
    </row>
    <row r="12" spans="2:8" ht="58" customHeight="1"/>
    <row r="13" spans="2:8" ht="19.5" customHeight="1">
      <c r="B13" s="15">
        <f t="array" aca="1" ref="B13:C13" ca="1">DienosIrSavaitės+DATE(KalendoriniaiMetai,6,1)-WEEKDAY(DATE(KalendoriniaiMetai,6,1),(SavaitėsPradžia="PIRMADIENIS")+1)+36</f>
        <v>45110</v>
      </c>
      <c r="C13" s="15">
        <f ca="1"/>
        <v>45111</v>
      </c>
      <c r="D13" s="16" t="s">
        <v>0</v>
      </c>
      <c r="E13" s="17"/>
      <c r="F13" s="17"/>
      <c r="G13" s="17"/>
      <c r="H13" s="17"/>
    </row>
    <row r="14" spans="2:8" ht="58" customHeight="1">
      <c r="B14" s="11"/>
      <c r="C14" s="11"/>
      <c r="D14" s="16"/>
      <c r="E14" s="17"/>
      <c r="F14" s="17"/>
      <c r="G14" s="17"/>
      <c r="H14" s="17"/>
    </row>
  </sheetData>
  <mergeCells count="3">
    <mergeCell ref="D13:D14"/>
    <mergeCell ref="E13:H14"/>
    <mergeCell ref="B1:D1"/>
  </mergeCells>
  <conditionalFormatting sqref="B3:G3">
    <cfRule type="expression" dxfId="13" priority="1">
      <formula>DAY(B3)&gt;8</formula>
    </cfRule>
  </conditionalFormatting>
  <conditionalFormatting sqref="B11:H11 B13:C13">
    <cfRule type="expression" dxfId="12" priority="2">
      <formula>AND(DAY(B11)&gt;=1,DAY(B11)&lt;=15)</formula>
    </cfRule>
  </conditionalFormatting>
  <dataValidations count="8">
    <dataValidation allowBlank="1" showInputMessage="1" showErrorMessage="1" prompt="Automatiškai nustatyta savaitės diena" sqref="C2:H2" xr:uid="{00000000-0002-0000-0500-000000000000}"/>
    <dataValidation allowBlank="1" showInputMessage="1" showErrorMessage="1" prompt="Ši eilutė ir eilutės 5, 7, 9, 11 ir 13 apima savaitės kalendorines dienas. Jei šiame langelyje nėra skaičiaus 1, tai yra diena iš ankstesnio mėnesio. Langelyje E13 įveskite pastabas" sqref="B3" xr:uid="{00000000-0002-0000-0500-000001000000}"/>
    <dataValidation allowBlank="1" showInputMessage="1" showErrorMessage="1" prompt="Birželio mėnesio kalendorius" sqref="A1" xr:uid="{00000000-0002-0000-0500-000002000000}"/>
    <dataValidation allowBlank="1" showInputMessage="1" showErrorMessage="1" prompt="Įveskite pastabas langelyje dešinėje" sqref="D13:D14" xr:uid="{00000000-0002-0000-0500-000003000000}"/>
    <dataValidation allowBlank="1" showInputMessage="1" showErrorMessage="1" prompt="Šiame langelyje įveskite pastabas" sqref="E13:H14" xr:uid="{00000000-0002-0000-0500-000004000000}"/>
    <dataValidation allowBlank="1" showInputMessage="1" showErrorMessage="1" prompt="Ši eilutė ir eilutės 6, 8, 10, 12 ir 14 yra langeliai, skirti įvesti kasdienes pastabas, susijusias su viršuje esančio langelio kalendorine diena" sqref="B4" xr:uid="{00000000-0002-0000-0500-000005000000}"/>
    <dataValidation allowBlank="1" showInputMessage="1" showErrorMessage="1" prompt="Metai šiame langelyje automatiškai atnaujinami pagal metus, įvestus sausio darbalapyje. Toliau pateiktas kalendorius apima ankstesnio ir kito mėnesio datas, kurių šriftas yra šviesesnis" sqref="B1:D1" xr:uid="{00000000-0002-0000-0500-000006000000}"/>
    <dataValidation allowBlank="1" showInputMessage="1" showErrorMessage="1" prompt="Šioje eilutėje pateikiamos šio kalendoriaus savaitės dienos. Šiame langelyje pateikiama savaitės pradžios diena. Norėdami pakeisti savaitės pradžios dieną, sausio darbalapio langelyje K3 pasirinkite naują savaitės dieną" sqref="B2" xr:uid="{00000000-0002-0000-0500-000007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B1:H14"/>
  <sheetViews>
    <sheetView showGridLines="0" zoomScaleNormal="100" workbookViewId="0"/>
  </sheetViews>
  <sheetFormatPr defaultColWidth="8.7265625" defaultRowHeight="14.5"/>
  <cols>
    <col min="1" max="1" width="2.6328125" customWidth="1"/>
    <col min="2" max="2" width="18.26953125" customWidth="1"/>
    <col min="3" max="8" width="17.6328125" customWidth="1"/>
    <col min="9" max="9" width="2.6328125" customWidth="1"/>
    <col min="10" max="10" width="12" customWidth="1"/>
  </cols>
  <sheetData>
    <row r="1" spans="2:8" ht="60" customHeight="1">
      <c r="B1" s="20" t="str">
        <f ca="1">KalendoriniaiMetai&amp;" Liepa"</f>
        <v>2023 Liepa</v>
      </c>
      <c r="C1" s="20"/>
      <c r="D1" s="20"/>
      <c r="E1" s="3"/>
      <c r="F1" s="3"/>
      <c r="G1" s="3"/>
      <c r="H1" s="4"/>
    </row>
    <row r="2" spans="2:8" ht="21.75" customHeight="1" thickBot="1">
      <c r="B2" s="8" t="str">
        <f>IF(SavaitėsPradžia="SEKMADIENIS", "SEKMADIENIS","PIRMADIENIS")</f>
        <v>PIRMADIENIS</v>
      </c>
      <c r="C2" s="8" t="str">
        <f t="shared" ref="C2:H2" ca="1" si="0">UPPER(TEXT(C3,"dddd"))</f>
        <v>ANTRADIENIS</v>
      </c>
      <c r="D2" s="8" t="str">
        <f t="shared" ca="1" si="0"/>
        <v>TREČIADIENIS</v>
      </c>
      <c r="E2" s="8" t="str">
        <f t="shared" ca="1" si="0"/>
        <v>KETVIRTADIENIS</v>
      </c>
      <c r="F2" s="8" t="str">
        <f t="shared" ca="1" si="0"/>
        <v>PENKTADIENIS</v>
      </c>
      <c r="G2" s="8" t="str">
        <f t="shared" ca="1" si="0"/>
        <v>ŠEŠTADIENIS</v>
      </c>
      <c r="H2" s="8" t="str">
        <f t="shared" ca="1" si="0"/>
        <v>SEKMADIENIS</v>
      </c>
    </row>
    <row r="3" spans="2:8" ht="19.5" customHeight="1">
      <c r="B3" s="13">
        <f t="array" aca="1" ref="B3:H3" ca="1">DienosIrSavaitės+DATE(KalendoriniaiMetai,7,1)-WEEKDAY(DATE(KalendoriniaiMetai,7,1),(SavaitėsPradžia="PIRMADIENIS")+1)+1</f>
        <v>45103</v>
      </c>
      <c r="C3" s="13">
        <f ca="1"/>
        <v>45104</v>
      </c>
      <c r="D3" s="13">
        <f ca="1"/>
        <v>45105</v>
      </c>
      <c r="E3" s="13">
        <f ca="1"/>
        <v>45106</v>
      </c>
      <c r="F3" s="13">
        <f ca="1"/>
        <v>45107</v>
      </c>
      <c r="G3" s="13">
        <f ca="1"/>
        <v>45108</v>
      </c>
      <c r="H3" s="13">
        <f ca="1"/>
        <v>45109</v>
      </c>
    </row>
    <row r="4" spans="2:8" ht="58" customHeight="1"/>
    <row r="5" spans="2:8" ht="19.5" customHeight="1">
      <c r="B5" s="15">
        <f t="array" aca="1" ref="B5:H5" ca="1">DienosIrSavaitės+DATE(KalendoriniaiMetai,7,1)-WEEKDAY(DATE(KalendoriniaiMetai,7,1),(SavaitėsPradžia="PIRMADIENIS")+1)+8</f>
        <v>45110</v>
      </c>
      <c r="C5" s="15">
        <f ca="1"/>
        <v>45111</v>
      </c>
      <c r="D5" s="15">
        <f ca="1"/>
        <v>45112</v>
      </c>
      <c r="E5" s="15">
        <f ca="1"/>
        <v>45113</v>
      </c>
      <c r="F5" s="15">
        <f ca="1"/>
        <v>45114</v>
      </c>
      <c r="G5" s="15">
        <f ca="1"/>
        <v>45115</v>
      </c>
      <c r="H5" s="15">
        <f ca="1"/>
        <v>45116</v>
      </c>
    </row>
    <row r="6" spans="2:8" ht="58" customHeight="1">
      <c r="B6" s="11"/>
      <c r="C6" s="11"/>
      <c r="D6" s="11"/>
      <c r="E6" s="11"/>
      <c r="F6" s="11"/>
      <c r="G6" s="11"/>
      <c r="H6" s="11"/>
    </row>
    <row r="7" spans="2:8" ht="19.5" customHeight="1">
      <c r="B7" s="13">
        <f t="array" aca="1" ref="B7:H7" ca="1">DienosIrSavaitės+DATE(KalendoriniaiMetai,7,1)-WEEKDAY(DATE(KalendoriniaiMetai,7,1),(SavaitėsPradžia="PIRMADIENIS")+1)+15</f>
        <v>45117</v>
      </c>
      <c r="C7" s="13">
        <f ca="1"/>
        <v>45118</v>
      </c>
      <c r="D7" s="13">
        <f ca="1"/>
        <v>45119</v>
      </c>
      <c r="E7" s="13">
        <f ca="1"/>
        <v>45120</v>
      </c>
      <c r="F7" s="13">
        <f ca="1"/>
        <v>45121</v>
      </c>
      <c r="G7" s="13">
        <f ca="1"/>
        <v>45122</v>
      </c>
      <c r="H7" s="13">
        <f ca="1"/>
        <v>45123</v>
      </c>
    </row>
    <row r="8" spans="2:8" ht="58" customHeight="1"/>
    <row r="9" spans="2:8" ht="19.5" customHeight="1">
      <c r="B9" s="15">
        <f t="array" aca="1" ref="B9:H9" ca="1">DienosIrSavaitės+DATE(KalendoriniaiMetai,7,1)-WEEKDAY(DATE(KalendoriniaiMetai,7,1),(SavaitėsPradžia="PIRMADIENIS")+1)+22</f>
        <v>45124</v>
      </c>
      <c r="C9" s="15">
        <f ca="1"/>
        <v>45125</v>
      </c>
      <c r="D9" s="15">
        <f ca="1"/>
        <v>45126</v>
      </c>
      <c r="E9" s="15">
        <f ca="1"/>
        <v>45127</v>
      </c>
      <c r="F9" s="15">
        <f ca="1"/>
        <v>45128</v>
      </c>
      <c r="G9" s="15">
        <f ca="1"/>
        <v>45129</v>
      </c>
      <c r="H9" s="15">
        <f ca="1"/>
        <v>45130</v>
      </c>
    </row>
    <row r="10" spans="2:8" ht="58" customHeight="1">
      <c r="B10" s="11"/>
      <c r="C10" s="11"/>
      <c r="D10" s="11"/>
      <c r="E10" s="11"/>
      <c r="F10" s="11"/>
      <c r="G10" s="11"/>
      <c r="H10" s="11"/>
    </row>
    <row r="11" spans="2:8" ht="19.5" customHeight="1">
      <c r="B11" s="13">
        <f t="array" aca="1" ref="B11:H11" ca="1">DienosIrSavaitės+DATE(KalendoriniaiMetai,7,1)-WEEKDAY(DATE(KalendoriniaiMetai,7,1),(SavaitėsPradžia="PIRMADIENIS")+1)+29</f>
        <v>45131</v>
      </c>
      <c r="C11" s="13">
        <f ca="1"/>
        <v>45132</v>
      </c>
      <c r="D11" s="13">
        <f ca="1"/>
        <v>45133</v>
      </c>
      <c r="E11" s="13">
        <f ca="1"/>
        <v>45134</v>
      </c>
      <c r="F11" s="13">
        <f ca="1"/>
        <v>45135</v>
      </c>
      <c r="G11" s="13">
        <f ca="1"/>
        <v>45136</v>
      </c>
      <c r="H11" s="13">
        <f ca="1"/>
        <v>45137</v>
      </c>
    </row>
    <row r="12" spans="2:8" ht="58" customHeight="1"/>
    <row r="13" spans="2:8" ht="19.5" customHeight="1">
      <c r="B13" s="15">
        <f t="array" aca="1" ref="B13:C13" ca="1">DienosIrSavaitės+DATE(KalendoriniaiMetai,7,1)-WEEKDAY(DATE(KalendoriniaiMetai,7,1),(SavaitėsPradžia="PIRMADIENIS")+1)+36</f>
        <v>45138</v>
      </c>
      <c r="C13" s="15">
        <f ca="1"/>
        <v>45139</v>
      </c>
      <c r="D13" s="16" t="s">
        <v>0</v>
      </c>
      <c r="E13" s="17"/>
      <c r="F13" s="17"/>
      <c r="G13" s="17"/>
      <c r="H13" s="17"/>
    </row>
    <row r="14" spans="2:8" ht="58" customHeight="1">
      <c r="B14" s="11"/>
      <c r="C14" s="11"/>
      <c r="D14" s="16"/>
      <c r="E14" s="17"/>
      <c r="F14" s="17"/>
      <c r="G14" s="17"/>
      <c r="H14" s="17"/>
    </row>
  </sheetData>
  <mergeCells count="3">
    <mergeCell ref="D13:D14"/>
    <mergeCell ref="E13:H14"/>
    <mergeCell ref="B1:D1"/>
  </mergeCells>
  <conditionalFormatting sqref="B3:G3">
    <cfRule type="expression" dxfId="11" priority="1">
      <formula>DAY(B3)&gt;8</formula>
    </cfRule>
  </conditionalFormatting>
  <conditionalFormatting sqref="B11:H11 B13:C13">
    <cfRule type="expression" dxfId="10" priority="2">
      <formula>AND(DAY(B11)&gt;=1,DAY(B11)&lt;=15)</formula>
    </cfRule>
  </conditionalFormatting>
  <dataValidations count="8">
    <dataValidation allowBlank="1" showInputMessage="1" showErrorMessage="1" prompt="Automatiškai nustatyta savaitės diena" sqref="C2:H2" xr:uid="{00000000-0002-0000-0600-000000000000}"/>
    <dataValidation allowBlank="1" showInputMessage="1" showErrorMessage="1" prompt="Ši eilutė ir eilutės 5, 7, 9, 11 ir 13 apima savaitės kalendorines dienas. Jei šiame langelyje nėra skaičiaus 1, tai yra diena iš ankstesnio mėnesio. Langelyje E13 įveskite pastabas" sqref="B3" xr:uid="{00000000-0002-0000-0600-000001000000}"/>
    <dataValidation allowBlank="1" showInputMessage="1" showErrorMessage="1" prompt="Liepos mėnesio kalendorius" sqref="A1" xr:uid="{00000000-0002-0000-0600-000002000000}"/>
    <dataValidation allowBlank="1" showInputMessage="1" showErrorMessage="1" prompt="Įveskite pastabas langelyje dešinėje" sqref="D13:D14" xr:uid="{00000000-0002-0000-0600-000003000000}"/>
    <dataValidation allowBlank="1" showInputMessage="1" showErrorMessage="1" prompt="Šiame langelyje įveskite pastabas" sqref="E13:H14" xr:uid="{00000000-0002-0000-0600-000004000000}"/>
    <dataValidation allowBlank="1" showInputMessage="1" showErrorMessage="1" prompt="Ši eilutė ir eilutės 6, 8, 10, 12 ir 14 yra langeliai, skirti įvesti kasdienes pastabas, susijusias su viršuje esančio langelio kalendorine diena" sqref="B4" xr:uid="{00000000-0002-0000-0600-000005000000}"/>
    <dataValidation allowBlank="1" showInputMessage="1" showErrorMessage="1" prompt="Metai šiame langelyje automatiškai atnaujinami pagal metus, įvestus sausio darbalapyje. Toliau pateiktas kalendorius apima ankstesnio ir kito mėnesio datas, kurių šriftas yra šviesesnis" sqref="B1:D1" xr:uid="{00000000-0002-0000-0600-000006000000}"/>
    <dataValidation allowBlank="1" showInputMessage="1" showErrorMessage="1" prompt="Šioje eilutėje pateikiamos šio kalendoriaus savaitės dienos. Šiame langelyje pateikiama savaitės pradžios diena. Norėdami pakeisti savaitės pradžios dieną, sausio darbalapio langelyje K3 pasirinkite naują savaitės dieną" sqref="B2" xr:uid="{00000000-0002-0000-0600-000007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B1:H14"/>
  <sheetViews>
    <sheetView showGridLines="0" workbookViewId="0"/>
  </sheetViews>
  <sheetFormatPr defaultColWidth="8.7265625" defaultRowHeight="14.5"/>
  <cols>
    <col min="1" max="1" width="2.6328125" customWidth="1"/>
    <col min="2" max="2" width="18.26953125" customWidth="1"/>
    <col min="3" max="8" width="17.6328125" customWidth="1"/>
    <col min="9" max="9" width="2.6328125" customWidth="1"/>
    <col min="10" max="10" width="12" customWidth="1"/>
  </cols>
  <sheetData>
    <row r="1" spans="2:8" ht="60" customHeight="1">
      <c r="B1" s="20" t="str">
        <f ca="1">KalendoriniaiMetai&amp;" Rugpjūtis"</f>
        <v>2023 Rugpjūtis</v>
      </c>
      <c r="C1" s="20"/>
      <c r="D1" s="20"/>
      <c r="E1" s="3"/>
      <c r="F1" s="3"/>
      <c r="G1" s="3"/>
      <c r="H1" s="4"/>
    </row>
    <row r="2" spans="2:8" ht="21.75" customHeight="1" thickBot="1">
      <c r="B2" s="8" t="str">
        <f>IF(SavaitėsPradžia="SEKMADIENIS", "SEKMADIENIS","PIRMADIENIS")</f>
        <v>PIRMADIENIS</v>
      </c>
      <c r="C2" s="8" t="str">
        <f t="shared" ref="C2:H2" ca="1" si="0">UPPER(TEXT(C3,"dddd"))</f>
        <v>ANTRADIENIS</v>
      </c>
      <c r="D2" s="8" t="str">
        <f t="shared" ca="1" si="0"/>
        <v>TREČIADIENIS</v>
      </c>
      <c r="E2" s="8" t="str">
        <f t="shared" ca="1" si="0"/>
        <v>KETVIRTADIENIS</v>
      </c>
      <c r="F2" s="8" t="str">
        <f t="shared" ca="1" si="0"/>
        <v>PENKTADIENIS</v>
      </c>
      <c r="G2" s="8" t="str">
        <f t="shared" ca="1" si="0"/>
        <v>ŠEŠTADIENIS</v>
      </c>
      <c r="H2" s="8" t="str">
        <f t="shared" ca="1" si="0"/>
        <v>SEKMADIENIS</v>
      </c>
    </row>
    <row r="3" spans="2:8" ht="19.5" customHeight="1">
      <c r="B3" s="13">
        <f t="array" aca="1" ref="B3:H3" ca="1">DienosIrSavaitės+DATE(KalendoriniaiMetai,8,1)-WEEKDAY(DATE(KalendoriniaiMetai,8,1),(SavaitėsPradžia="PIRMADIENIS")+1)+1</f>
        <v>45138</v>
      </c>
      <c r="C3" s="13">
        <f ca="1"/>
        <v>45139</v>
      </c>
      <c r="D3" s="13">
        <f ca="1"/>
        <v>45140</v>
      </c>
      <c r="E3" s="13">
        <f ca="1"/>
        <v>45141</v>
      </c>
      <c r="F3" s="13">
        <f ca="1"/>
        <v>45142</v>
      </c>
      <c r="G3" s="13">
        <f ca="1"/>
        <v>45143</v>
      </c>
      <c r="H3" s="13">
        <f ca="1"/>
        <v>45144</v>
      </c>
    </row>
    <row r="4" spans="2:8" ht="58" customHeight="1"/>
    <row r="5" spans="2:8" ht="19.5" customHeight="1">
      <c r="B5" s="15">
        <f t="array" aca="1" ref="B5:H5" ca="1">DienosIrSavaitės+DATE(KalendoriniaiMetai,8,1)-WEEKDAY(DATE(KalendoriniaiMetai,8,1),(SavaitėsPradžia="PIRMADIENIS")+1)+8</f>
        <v>45145</v>
      </c>
      <c r="C5" s="15">
        <f ca="1"/>
        <v>45146</v>
      </c>
      <c r="D5" s="15">
        <f ca="1"/>
        <v>45147</v>
      </c>
      <c r="E5" s="15">
        <f ca="1"/>
        <v>45148</v>
      </c>
      <c r="F5" s="15">
        <f ca="1"/>
        <v>45149</v>
      </c>
      <c r="G5" s="15">
        <f ca="1"/>
        <v>45150</v>
      </c>
      <c r="H5" s="15">
        <f ca="1"/>
        <v>45151</v>
      </c>
    </row>
    <row r="6" spans="2:8" ht="58" customHeight="1">
      <c r="B6" s="11"/>
      <c r="C6" s="11"/>
      <c r="D6" s="11"/>
      <c r="E6" s="11"/>
      <c r="F6" s="11"/>
      <c r="G6" s="11"/>
      <c r="H6" s="11"/>
    </row>
    <row r="7" spans="2:8" ht="19.5" customHeight="1">
      <c r="B7" s="13">
        <f t="array" aca="1" ref="B7:H7" ca="1">DienosIrSavaitės+DATE(KalendoriniaiMetai,8,1)-WEEKDAY(DATE(KalendoriniaiMetai,8,1),(SavaitėsPradžia="PIRMADIENIS")+1)+15</f>
        <v>45152</v>
      </c>
      <c r="C7" s="13">
        <f ca="1"/>
        <v>45153</v>
      </c>
      <c r="D7" s="13">
        <f ca="1"/>
        <v>45154</v>
      </c>
      <c r="E7" s="13">
        <f ca="1"/>
        <v>45155</v>
      </c>
      <c r="F7" s="13">
        <f ca="1"/>
        <v>45156</v>
      </c>
      <c r="G7" s="13">
        <f ca="1"/>
        <v>45157</v>
      </c>
      <c r="H7" s="13">
        <f ca="1"/>
        <v>45158</v>
      </c>
    </row>
    <row r="8" spans="2:8" ht="58" customHeight="1"/>
    <row r="9" spans="2:8" ht="19.5" customHeight="1">
      <c r="B9" s="15">
        <f t="array" aca="1" ref="B9:H9" ca="1">DienosIrSavaitės+DATE(KalendoriniaiMetai,8,1)-WEEKDAY(DATE(KalendoriniaiMetai,8,1),(SavaitėsPradžia="PIRMADIENIS")+1)+22</f>
        <v>45159</v>
      </c>
      <c r="C9" s="15">
        <f ca="1"/>
        <v>45160</v>
      </c>
      <c r="D9" s="15">
        <f ca="1"/>
        <v>45161</v>
      </c>
      <c r="E9" s="15">
        <f ca="1"/>
        <v>45162</v>
      </c>
      <c r="F9" s="15">
        <f ca="1"/>
        <v>45163</v>
      </c>
      <c r="G9" s="15">
        <f ca="1"/>
        <v>45164</v>
      </c>
      <c r="H9" s="15">
        <f ca="1"/>
        <v>45165</v>
      </c>
    </row>
    <row r="10" spans="2:8" ht="58" customHeight="1">
      <c r="B10" s="11"/>
      <c r="C10" s="11"/>
      <c r="D10" s="11"/>
      <c r="E10" s="11"/>
      <c r="F10" s="11"/>
      <c r="G10" s="11"/>
      <c r="H10" s="11"/>
    </row>
    <row r="11" spans="2:8" ht="19.5" customHeight="1">
      <c r="B11" s="13">
        <f t="array" aca="1" ref="B11:H11" ca="1">DienosIrSavaitės+DATE(KalendoriniaiMetai,8,1)-WEEKDAY(DATE(KalendoriniaiMetai,8,1),(SavaitėsPradžia="PIRMADIENIS")+1)+29</f>
        <v>45166</v>
      </c>
      <c r="C11" s="13">
        <f ca="1"/>
        <v>45167</v>
      </c>
      <c r="D11" s="13">
        <f ca="1"/>
        <v>45168</v>
      </c>
      <c r="E11" s="13">
        <f ca="1"/>
        <v>45169</v>
      </c>
      <c r="F11" s="13">
        <f ca="1"/>
        <v>45170</v>
      </c>
      <c r="G11" s="13">
        <f ca="1"/>
        <v>45171</v>
      </c>
      <c r="H11" s="13">
        <f ca="1"/>
        <v>45172</v>
      </c>
    </row>
    <row r="12" spans="2:8" ht="58" customHeight="1"/>
    <row r="13" spans="2:8" ht="19.5" customHeight="1">
      <c r="B13" s="15">
        <f t="array" aca="1" ref="B13:C13" ca="1">DienosIrSavaitės+DATE(KalendoriniaiMetai,8,1)-WEEKDAY(DATE(KalendoriniaiMetai,8,1),(SavaitėsPradžia="PIRMADIENIS")+1)+36</f>
        <v>45173</v>
      </c>
      <c r="C13" s="15">
        <f ca="1"/>
        <v>45174</v>
      </c>
      <c r="D13" s="16" t="s">
        <v>0</v>
      </c>
      <c r="E13" s="17"/>
      <c r="F13" s="17"/>
      <c r="G13" s="17"/>
      <c r="H13" s="17"/>
    </row>
    <row r="14" spans="2:8" ht="58" customHeight="1">
      <c r="B14" s="11"/>
      <c r="C14" s="11"/>
      <c r="D14" s="16"/>
      <c r="E14" s="17"/>
      <c r="F14" s="17"/>
      <c r="G14" s="17"/>
      <c r="H14" s="17"/>
    </row>
  </sheetData>
  <mergeCells count="3">
    <mergeCell ref="D13:D14"/>
    <mergeCell ref="E13:H14"/>
    <mergeCell ref="B1:D1"/>
  </mergeCells>
  <conditionalFormatting sqref="B3:G3">
    <cfRule type="expression" dxfId="9" priority="1">
      <formula>DAY(B3)&gt;8</formula>
    </cfRule>
  </conditionalFormatting>
  <conditionalFormatting sqref="B11:H11 B13:C13">
    <cfRule type="expression" dxfId="8" priority="2">
      <formula>AND(DAY(B11)&gt;=1,DAY(B11)&lt;=15)</formula>
    </cfRule>
  </conditionalFormatting>
  <dataValidations count="8">
    <dataValidation allowBlank="1" showInputMessage="1" showErrorMessage="1" prompt="Automatiškai nustatyta savaitės diena" sqref="C2:H2" xr:uid="{00000000-0002-0000-0700-000000000000}"/>
    <dataValidation allowBlank="1" showInputMessage="1" showErrorMessage="1" prompt="Ši eilutė ir eilutės 5, 7, 9, 11 ir 13 apima savaitės kalendorines dienas. Jei šiame langelyje nėra skaičiaus 1, tai yra diena iš ankstesnio mėnesio. Langelyje E13 įveskite pastabas" sqref="B3" xr:uid="{00000000-0002-0000-0700-000001000000}"/>
    <dataValidation allowBlank="1" showInputMessage="1" showErrorMessage="1" prompt="Įveskite pastabas langelyje dešinėje" sqref="D13:D14" xr:uid="{00000000-0002-0000-0700-000002000000}"/>
    <dataValidation allowBlank="1" showInputMessage="1" showErrorMessage="1" prompt="Šiame langelyje įveskite pastabas" sqref="E13:H14" xr:uid="{00000000-0002-0000-0700-000003000000}"/>
    <dataValidation allowBlank="1" showInputMessage="1" showErrorMessage="1" prompt="Ši eilutė ir eilutės 6, 8, 10, 12 ir 14 yra langeliai, skirti įvesti kasdienes pastabas, susijusias su viršuje esančio langelio kalendorine diena" sqref="B4" xr:uid="{00000000-0002-0000-0700-000004000000}"/>
    <dataValidation allowBlank="1" showInputMessage="1" showErrorMessage="1" prompt="Metai šiame langelyje automatiškai atnaujinami pagal metus, įvestus sausio darbalapyje. Toliau pateiktas kalendorius apima ankstesnio ir kito mėnesio datas, kurių šriftas yra šviesesnis" sqref="B1:D1" xr:uid="{00000000-0002-0000-0700-000005000000}"/>
    <dataValidation allowBlank="1" showInputMessage="1" showErrorMessage="1" prompt="Šioje eilutėje pateikiamos šio kalendoriaus savaitės dienos. Šiame langelyje pateikiama savaitės pradžios diena. Norėdami pakeisti savaitės pradžios dieną, sausio darbalapio langelyje K3 pasirinkite naują savaitės dieną" sqref="B2" xr:uid="{00000000-0002-0000-0700-000006000000}"/>
    <dataValidation allowBlank="1" showInputMessage="1" showErrorMessage="1" prompt="Rugpjūčio mėnesio kalendorius" sqref="A1" xr:uid="{00000000-0002-0000-0700-000007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B1:H14"/>
  <sheetViews>
    <sheetView showGridLines="0" workbookViewId="0"/>
  </sheetViews>
  <sheetFormatPr defaultColWidth="8.7265625" defaultRowHeight="14.5"/>
  <cols>
    <col min="1" max="1" width="2.6328125" customWidth="1"/>
    <col min="2" max="2" width="18.26953125" customWidth="1"/>
    <col min="3" max="8" width="17.6328125" customWidth="1"/>
    <col min="9" max="9" width="2.6328125" customWidth="1"/>
    <col min="10" max="10" width="12" customWidth="1"/>
  </cols>
  <sheetData>
    <row r="1" spans="2:8" ht="60" customHeight="1">
      <c r="B1" s="20" t="str">
        <f ca="1">KalendoriniaiMetai&amp;" Rugsėjis"</f>
        <v>2023 Rugsėjis</v>
      </c>
      <c r="C1" s="20"/>
      <c r="D1" s="20"/>
      <c r="E1" s="3"/>
      <c r="F1" s="3"/>
      <c r="G1" s="3"/>
      <c r="H1" s="4"/>
    </row>
    <row r="2" spans="2:8" ht="21.75" customHeight="1" thickBot="1">
      <c r="B2" s="8" t="str">
        <f>IF(SavaitėsPradžia="SEKMADIENIS", "SEKMADIENIS","PIRMADIENIS")</f>
        <v>PIRMADIENIS</v>
      </c>
      <c r="C2" s="8" t="str">
        <f t="shared" ref="C2:H2" ca="1" si="0">UPPER(TEXT(C3,"dddd"))</f>
        <v>ANTRADIENIS</v>
      </c>
      <c r="D2" s="8" t="str">
        <f t="shared" ca="1" si="0"/>
        <v>TREČIADIENIS</v>
      </c>
      <c r="E2" s="8" t="str">
        <f t="shared" ca="1" si="0"/>
        <v>KETVIRTADIENIS</v>
      </c>
      <c r="F2" s="8" t="str">
        <f t="shared" ca="1" si="0"/>
        <v>PENKTADIENIS</v>
      </c>
      <c r="G2" s="8" t="str">
        <f t="shared" ca="1" si="0"/>
        <v>ŠEŠTADIENIS</v>
      </c>
      <c r="H2" s="8" t="str">
        <f t="shared" ca="1" si="0"/>
        <v>SEKMADIENIS</v>
      </c>
    </row>
    <row r="3" spans="2:8" ht="19.5" customHeight="1">
      <c r="B3" s="13">
        <f t="array" aca="1" ref="B3:H3" ca="1">DienosIrSavaitės+DATE(KalendoriniaiMetai,9,1)-WEEKDAY(DATE(KalendoriniaiMetai,9,1),(SavaitėsPradžia="PIRMADIENIS")+1)+1</f>
        <v>45166</v>
      </c>
      <c r="C3" s="13">
        <f ca="1"/>
        <v>45167</v>
      </c>
      <c r="D3" s="13">
        <f ca="1"/>
        <v>45168</v>
      </c>
      <c r="E3" s="13">
        <f ca="1"/>
        <v>45169</v>
      </c>
      <c r="F3" s="13">
        <f ca="1"/>
        <v>45170</v>
      </c>
      <c r="G3" s="13">
        <f ca="1"/>
        <v>45171</v>
      </c>
      <c r="H3" s="13">
        <f ca="1"/>
        <v>45172</v>
      </c>
    </row>
    <row r="4" spans="2:8" ht="58" customHeight="1"/>
    <row r="5" spans="2:8" ht="19.5" customHeight="1">
      <c r="B5" s="15">
        <f t="array" aca="1" ref="B5:H5" ca="1">DienosIrSavaitės+DATE(KalendoriniaiMetai,9,1)-WEEKDAY(DATE(KalendoriniaiMetai,9,1),(SavaitėsPradžia="PIRMADIENIS")+1)+8</f>
        <v>45173</v>
      </c>
      <c r="C5" s="15">
        <f ca="1"/>
        <v>45174</v>
      </c>
      <c r="D5" s="15">
        <f ca="1"/>
        <v>45175</v>
      </c>
      <c r="E5" s="15">
        <f ca="1"/>
        <v>45176</v>
      </c>
      <c r="F5" s="15">
        <f ca="1"/>
        <v>45177</v>
      </c>
      <c r="G5" s="15">
        <f ca="1"/>
        <v>45178</v>
      </c>
      <c r="H5" s="15">
        <f ca="1"/>
        <v>45179</v>
      </c>
    </row>
    <row r="6" spans="2:8" ht="58" customHeight="1">
      <c r="B6" s="11"/>
      <c r="C6" s="11"/>
      <c r="D6" s="11"/>
      <c r="E6" s="11"/>
      <c r="F6" s="11"/>
      <c r="G6" s="11"/>
      <c r="H6" s="11"/>
    </row>
    <row r="7" spans="2:8" ht="19.5" customHeight="1">
      <c r="B7" s="13">
        <f t="array" aca="1" ref="B7:H7" ca="1">DienosIrSavaitės+DATE(KalendoriniaiMetai,9,1)-WEEKDAY(DATE(KalendoriniaiMetai,9,1),(SavaitėsPradžia="PIRMADIENIS")+1)+15</f>
        <v>45180</v>
      </c>
      <c r="C7" s="13">
        <f ca="1"/>
        <v>45181</v>
      </c>
      <c r="D7" s="13">
        <f ca="1"/>
        <v>45182</v>
      </c>
      <c r="E7" s="13">
        <f ca="1"/>
        <v>45183</v>
      </c>
      <c r="F7" s="13">
        <f ca="1"/>
        <v>45184</v>
      </c>
      <c r="G7" s="13">
        <f ca="1"/>
        <v>45185</v>
      </c>
      <c r="H7" s="13">
        <f ca="1"/>
        <v>45186</v>
      </c>
    </row>
    <row r="8" spans="2:8" ht="58" customHeight="1"/>
    <row r="9" spans="2:8" ht="19.5" customHeight="1">
      <c r="B9" s="15">
        <f t="array" aca="1" ref="B9:H9" ca="1">DienosIrSavaitės+DATE(KalendoriniaiMetai,9,1)-WEEKDAY(DATE(KalendoriniaiMetai,9,1),(SavaitėsPradžia="PIRMADIENIS")+1)+22</f>
        <v>45187</v>
      </c>
      <c r="C9" s="15">
        <f ca="1"/>
        <v>45188</v>
      </c>
      <c r="D9" s="15">
        <f ca="1"/>
        <v>45189</v>
      </c>
      <c r="E9" s="15">
        <f ca="1"/>
        <v>45190</v>
      </c>
      <c r="F9" s="15">
        <f ca="1"/>
        <v>45191</v>
      </c>
      <c r="G9" s="15">
        <f ca="1"/>
        <v>45192</v>
      </c>
      <c r="H9" s="15">
        <f ca="1"/>
        <v>45193</v>
      </c>
    </row>
    <row r="10" spans="2:8" ht="58" customHeight="1">
      <c r="B10" s="11"/>
      <c r="C10" s="11"/>
      <c r="D10" s="11"/>
      <c r="E10" s="11"/>
      <c r="F10" s="11"/>
      <c r="G10" s="11"/>
      <c r="H10" s="11"/>
    </row>
    <row r="11" spans="2:8" ht="19.5" customHeight="1">
      <c r="B11" s="13">
        <f t="array" aca="1" ref="B11:H11" ca="1">DienosIrSavaitės+DATE(KalendoriniaiMetai,9,1)-WEEKDAY(DATE(KalendoriniaiMetai,9,1),(SavaitėsPradžia="PIRMADIENIS")+1)+29</f>
        <v>45194</v>
      </c>
      <c r="C11" s="13">
        <f ca="1"/>
        <v>45195</v>
      </c>
      <c r="D11" s="13">
        <f ca="1"/>
        <v>45196</v>
      </c>
      <c r="E11" s="13">
        <f ca="1"/>
        <v>45197</v>
      </c>
      <c r="F11" s="13">
        <f ca="1"/>
        <v>45198</v>
      </c>
      <c r="G11" s="13">
        <f ca="1"/>
        <v>45199</v>
      </c>
      <c r="H11" s="13">
        <f ca="1"/>
        <v>45200</v>
      </c>
    </row>
    <row r="12" spans="2:8" ht="58" customHeight="1"/>
    <row r="13" spans="2:8" ht="19.5" customHeight="1">
      <c r="B13" s="15">
        <f t="array" aca="1" ref="B13:C13" ca="1">DienosIrSavaitės+DATE(KalendoriniaiMetai,9,1)-WEEKDAY(DATE(KalendoriniaiMetai,9,1),(SavaitėsPradžia="PIRMADIENIS")+1)+36</f>
        <v>45201</v>
      </c>
      <c r="C13" s="15">
        <f ca="1"/>
        <v>45202</v>
      </c>
      <c r="D13" s="16" t="s">
        <v>0</v>
      </c>
      <c r="E13" s="17"/>
      <c r="F13" s="17"/>
      <c r="G13" s="17"/>
      <c r="H13" s="17"/>
    </row>
    <row r="14" spans="2:8" ht="58" customHeight="1">
      <c r="B14" s="11"/>
      <c r="C14" s="11"/>
      <c r="D14" s="16"/>
      <c r="E14" s="17"/>
      <c r="F14" s="17"/>
      <c r="G14" s="17"/>
      <c r="H14" s="17"/>
    </row>
  </sheetData>
  <mergeCells count="3">
    <mergeCell ref="D13:D14"/>
    <mergeCell ref="E13:H14"/>
    <mergeCell ref="B1:D1"/>
  </mergeCells>
  <conditionalFormatting sqref="B3:G3">
    <cfRule type="expression" dxfId="7" priority="1">
      <formula>DAY(B3)&gt;8</formula>
    </cfRule>
  </conditionalFormatting>
  <conditionalFormatting sqref="B11:H11 B13:C13">
    <cfRule type="expression" dxfId="6" priority="2">
      <formula>AND(DAY(B11)&gt;=1,DAY(B11)&lt;=15)</formula>
    </cfRule>
  </conditionalFormatting>
  <dataValidations count="8">
    <dataValidation allowBlank="1" showInputMessage="1" showErrorMessage="1" prompt="Automatiškai nustatyta savaitės diena" sqref="C2:H2" xr:uid="{00000000-0002-0000-0800-000000000000}"/>
    <dataValidation allowBlank="1" showInputMessage="1" showErrorMessage="1" prompt="Ši eilutė ir eilutės 5, 7, 9, 11 ir 13 apima savaitės kalendorines dienas. Jei šiame langelyje nėra skaičiaus 1, tai yra diena iš ankstesnio mėnesio. Langelyje E13 įveskite pastabas" sqref="B3" xr:uid="{00000000-0002-0000-0800-000001000000}"/>
    <dataValidation allowBlank="1" showInputMessage="1" showErrorMessage="1" prompt="Šioje eilutėje pateikiamos šio kalendoriaus savaitės dienos. Šiame langelyje pateikiama savaitės pradžios diena. Norėdami pakeisti savaitės pradžios dieną, sausio darbalapio langelyje K3 pasirinkite naują savaitės dieną" sqref="B2" xr:uid="{00000000-0002-0000-0800-000002000000}"/>
    <dataValidation allowBlank="1" showInputMessage="1" showErrorMessage="1" prompt="Įveskite pastabas langelyje dešinėje" sqref="D13:D14" xr:uid="{00000000-0002-0000-0800-000003000000}"/>
    <dataValidation allowBlank="1" showInputMessage="1" showErrorMessage="1" prompt="Šiame langelyje įveskite pastabas" sqref="E13:H14" xr:uid="{00000000-0002-0000-0800-000004000000}"/>
    <dataValidation allowBlank="1" showInputMessage="1" showErrorMessage="1" prompt="Ši eilutė ir eilutės 6, 8, 10, 12 ir 14 yra langeliai, skirti įvesti kasdienes pastabas, susijusias su viršuje esančio langelio kalendorine diena" sqref="B4" xr:uid="{00000000-0002-0000-0800-000005000000}"/>
    <dataValidation allowBlank="1" showInputMessage="1" showErrorMessage="1" prompt="Metai šiame langelyje automatiškai atnaujinami pagal metus, įvestus sausio darbalapyje. Toliau pateiktas kalendorius apima ankstesnio ir kito mėnesio datas, kurių šriftas yra šviesesnis" sqref="B1:D1" xr:uid="{00000000-0002-0000-0800-000006000000}"/>
    <dataValidation allowBlank="1" showInputMessage="1" showErrorMessage="1" prompt="Rugsėjo mėnesio kalendorius" sqref="A1" xr:uid="{00000000-0002-0000-0800-000007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B1:H14"/>
  <sheetViews>
    <sheetView showGridLines="0" workbookViewId="0"/>
  </sheetViews>
  <sheetFormatPr defaultColWidth="8.7265625" defaultRowHeight="14.5"/>
  <cols>
    <col min="1" max="1" width="2.6328125" customWidth="1"/>
    <col min="2" max="2" width="18.26953125" customWidth="1"/>
    <col min="3" max="8" width="17.6328125" customWidth="1"/>
    <col min="9" max="9" width="2.6328125" customWidth="1"/>
  </cols>
  <sheetData>
    <row r="1" spans="2:8" ht="60" customHeight="1">
      <c r="B1" s="20" t="str">
        <f ca="1">KalendoriniaiMetai&amp;" Spalis"</f>
        <v>2023 Spalis</v>
      </c>
      <c r="C1" s="20"/>
      <c r="D1" s="20"/>
      <c r="E1" s="3"/>
      <c r="F1" s="3"/>
      <c r="G1" s="3"/>
      <c r="H1" s="4"/>
    </row>
    <row r="2" spans="2:8" ht="21.75" customHeight="1" thickBot="1">
      <c r="B2" s="8" t="str">
        <f>IF(SavaitėsPradžia="SEKMADIENIS", "SEKMADIENIS","PIRMADIENIS")</f>
        <v>PIRMADIENIS</v>
      </c>
      <c r="C2" s="8" t="str">
        <f t="shared" ref="C2:H2" ca="1" si="0">UPPER(TEXT(C3,"dddd"))</f>
        <v>ANTRADIENIS</v>
      </c>
      <c r="D2" s="8" t="str">
        <f t="shared" ca="1" si="0"/>
        <v>TREČIADIENIS</v>
      </c>
      <c r="E2" s="8" t="str">
        <f t="shared" ca="1" si="0"/>
        <v>KETVIRTADIENIS</v>
      </c>
      <c r="F2" s="8" t="str">
        <f t="shared" ca="1" si="0"/>
        <v>PENKTADIENIS</v>
      </c>
      <c r="G2" s="8" t="str">
        <f t="shared" ca="1" si="0"/>
        <v>ŠEŠTADIENIS</v>
      </c>
      <c r="H2" s="8" t="str">
        <f t="shared" ca="1" si="0"/>
        <v>SEKMADIENIS</v>
      </c>
    </row>
    <row r="3" spans="2:8" ht="19.5" customHeight="1">
      <c r="B3" s="13">
        <f t="array" aca="1" ref="B3:H3" ca="1">DienosIrSavaitės+DATE(KalendoriniaiMetai,10,1)-WEEKDAY(DATE(KalendoriniaiMetai,10,1),(SavaitėsPradžia="PIRMADIENIS")+1)+1</f>
        <v>45194</v>
      </c>
      <c r="C3" s="13">
        <f ca="1"/>
        <v>45195</v>
      </c>
      <c r="D3" s="13">
        <f ca="1"/>
        <v>45196</v>
      </c>
      <c r="E3" s="13">
        <f ca="1"/>
        <v>45197</v>
      </c>
      <c r="F3" s="13">
        <f ca="1"/>
        <v>45198</v>
      </c>
      <c r="G3" s="13">
        <f ca="1"/>
        <v>45199</v>
      </c>
      <c r="H3" s="13">
        <f ca="1"/>
        <v>45200</v>
      </c>
    </row>
    <row r="4" spans="2:8" ht="58" customHeight="1"/>
    <row r="5" spans="2:8" ht="19.5" customHeight="1">
      <c r="B5" s="15">
        <f t="array" aca="1" ref="B5:H5" ca="1">DienosIrSavaitės+DATE(KalendoriniaiMetai,10,1)-WEEKDAY(DATE(KalendoriniaiMetai,10,1),(SavaitėsPradžia="PIRMADIENIS")+1)+8</f>
        <v>45201</v>
      </c>
      <c r="C5" s="15">
        <f ca="1"/>
        <v>45202</v>
      </c>
      <c r="D5" s="15">
        <f ca="1"/>
        <v>45203</v>
      </c>
      <c r="E5" s="15">
        <f ca="1"/>
        <v>45204</v>
      </c>
      <c r="F5" s="15">
        <f ca="1"/>
        <v>45205</v>
      </c>
      <c r="G5" s="15">
        <f ca="1"/>
        <v>45206</v>
      </c>
      <c r="H5" s="15">
        <f ca="1"/>
        <v>45207</v>
      </c>
    </row>
    <row r="6" spans="2:8" ht="58" customHeight="1">
      <c r="B6" s="11"/>
      <c r="C6" s="11"/>
      <c r="D6" s="11"/>
      <c r="E6" s="11"/>
      <c r="F6" s="11"/>
      <c r="G6" s="11"/>
      <c r="H6" s="11"/>
    </row>
    <row r="7" spans="2:8" ht="19.5" customHeight="1">
      <c r="B7" s="13">
        <f t="array" aca="1" ref="B7:H7" ca="1">DienosIrSavaitės+DATE(KalendoriniaiMetai,10,1)-WEEKDAY(DATE(KalendoriniaiMetai,10,1),(SavaitėsPradžia="PIRMADIENIS")+1)+15</f>
        <v>45208</v>
      </c>
      <c r="C7" s="13">
        <f ca="1"/>
        <v>45209</v>
      </c>
      <c r="D7" s="13">
        <f ca="1"/>
        <v>45210</v>
      </c>
      <c r="E7" s="13">
        <f ca="1"/>
        <v>45211</v>
      </c>
      <c r="F7" s="13">
        <f ca="1"/>
        <v>45212</v>
      </c>
      <c r="G7" s="13">
        <f ca="1"/>
        <v>45213</v>
      </c>
      <c r="H7" s="13">
        <f ca="1"/>
        <v>45214</v>
      </c>
    </row>
    <row r="8" spans="2:8" ht="58" customHeight="1"/>
    <row r="9" spans="2:8" ht="19.5" customHeight="1">
      <c r="B9" s="15">
        <f t="array" aca="1" ref="B9:H9" ca="1">DienosIrSavaitės+DATE(KalendoriniaiMetai,10,1)-WEEKDAY(DATE(KalendoriniaiMetai,10,1),(SavaitėsPradžia="PIRMADIENIS")+1)+22</f>
        <v>45215</v>
      </c>
      <c r="C9" s="15">
        <f ca="1"/>
        <v>45216</v>
      </c>
      <c r="D9" s="15">
        <f ca="1"/>
        <v>45217</v>
      </c>
      <c r="E9" s="15">
        <f ca="1"/>
        <v>45218</v>
      </c>
      <c r="F9" s="15">
        <f ca="1"/>
        <v>45219</v>
      </c>
      <c r="G9" s="15">
        <f ca="1"/>
        <v>45220</v>
      </c>
      <c r="H9" s="15">
        <f ca="1"/>
        <v>45221</v>
      </c>
    </row>
    <row r="10" spans="2:8" ht="58" customHeight="1">
      <c r="B10" s="11"/>
      <c r="C10" s="11"/>
      <c r="D10" s="11"/>
      <c r="E10" s="11"/>
      <c r="F10" s="11"/>
      <c r="G10" s="11"/>
      <c r="H10" s="11"/>
    </row>
    <row r="11" spans="2:8" ht="19.5" customHeight="1">
      <c r="B11" s="13">
        <f t="array" aca="1" ref="B11:H11" ca="1">DienosIrSavaitės+DATE(KalendoriniaiMetai,10,1)-WEEKDAY(DATE(KalendoriniaiMetai,10,1),(SavaitėsPradžia="PIRMADIENIS")+1)+29</f>
        <v>45222</v>
      </c>
      <c r="C11" s="13">
        <f ca="1"/>
        <v>45223</v>
      </c>
      <c r="D11" s="13">
        <f ca="1"/>
        <v>45224</v>
      </c>
      <c r="E11" s="13">
        <f ca="1"/>
        <v>45225</v>
      </c>
      <c r="F11" s="13">
        <f ca="1"/>
        <v>45226</v>
      </c>
      <c r="G11" s="13">
        <f ca="1"/>
        <v>45227</v>
      </c>
      <c r="H11" s="13">
        <f ca="1"/>
        <v>45228</v>
      </c>
    </row>
    <row r="12" spans="2:8" ht="58" customHeight="1"/>
    <row r="13" spans="2:8" ht="19.5" customHeight="1">
      <c r="B13" s="15">
        <f t="array" aca="1" ref="B13:C13" ca="1">DienosIrSavaitės+DATE(KalendoriniaiMetai,10,1)-WEEKDAY(DATE(KalendoriniaiMetai,10,1),(SavaitėsPradžia="PIRMADIENIS")+1)+36</f>
        <v>45229</v>
      </c>
      <c r="C13" s="15">
        <f ca="1"/>
        <v>45230</v>
      </c>
      <c r="D13" s="16" t="s">
        <v>0</v>
      </c>
      <c r="E13" s="17"/>
      <c r="F13" s="17"/>
      <c r="G13" s="17"/>
      <c r="H13" s="17"/>
    </row>
    <row r="14" spans="2:8" ht="58" customHeight="1">
      <c r="B14" s="11"/>
      <c r="C14" s="11"/>
      <c r="D14" s="16"/>
      <c r="E14" s="17"/>
      <c r="F14" s="17"/>
      <c r="G14" s="17"/>
      <c r="H14" s="17"/>
    </row>
  </sheetData>
  <mergeCells count="3">
    <mergeCell ref="D13:D14"/>
    <mergeCell ref="E13:H14"/>
    <mergeCell ref="B1:D1"/>
  </mergeCells>
  <conditionalFormatting sqref="B3:G3">
    <cfRule type="expression" dxfId="5" priority="1">
      <formula>DAY(B3)&gt;8</formula>
    </cfRule>
  </conditionalFormatting>
  <conditionalFormatting sqref="B11:H11 B13:C13">
    <cfRule type="expression" dxfId="4" priority="2">
      <formula>AND(DAY(B11)&gt;=1,DAY(B11)&lt;=15)</formula>
    </cfRule>
  </conditionalFormatting>
  <dataValidations count="8">
    <dataValidation allowBlank="1" showInputMessage="1" showErrorMessage="1" prompt="Automatiškai nustatyta savaitės diena" sqref="C2:H2" xr:uid="{00000000-0002-0000-0900-000000000000}"/>
    <dataValidation allowBlank="1" showInputMessage="1" showErrorMessage="1" prompt="Ši eilutė ir eilutės 5, 7, 9, 11 ir 13 apima savaitės kalendorines dienas. Jei šiame langelyje nėra skaičiaus 1, tai yra diena iš ankstesnio mėnesio. Langelyje E13 įveskite pastabas" sqref="B3" xr:uid="{00000000-0002-0000-0900-000001000000}"/>
    <dataValidation allowBlank="1" showInputMessage="1" showErrorMessage="1" prompt="Spalio mėnesio kalendorius" sqref="A1" xr:uid="{00000000-0002-0000-0900-000002000000}"/>
    <dataValidation allowBlank="1" showInputMessage="1" showErrorMessage="1" prompt="Įveskite pastabas langelyje dešinėje" sqref="D13:D14" xr:uid="{00000000-0002-0000-0900-000003000000}"/>
    <dataValidation allowBlank="1" showInputMessage="1" showErrorMessage="1" prompt="Šiame langelyje įveskite pastabas" sqref="E13:H14" xr:uid="{00000000-0002-0000-0900-000004000000}"/>
    <dataValidation allowBlank="1" showInputMessage="1" showErrorMessage="1" prompt="Ši eilutė ir eilutės 6, 8, 10, 12 ir 14 yra langeliai, skirti įvesti kasdienes pastabas, susijusias su viršuje esančio langelio kalendorine diena" sqref="B4" xr:uid="{00000000-0002-0000-0900-000005000000}"/>
    <dataValidation allowBlank="1" showInputMessage="1" showErrorMessage="1" prompt="Metai šiame langelyje automatiškai atnaujinami pagal metus, įvestus sausio darbalapyje. Toliau pateiktas kalendorius apima ankstesnio ir kito mėnesio datas, kurių šriftas yra šviesesnis" sqref="B1:D1" xr:uid="{00000000-0002-0000-0900-000006000000}"/>
    <dataValidation allowBlank="1" showInputMessage="1" showErrorMessage="1" prompt="Šioje eilutėje pateikiamos šio kalendoriaus savaitės dienos. Šiame langelyje pateikiama savaitės pradžios diena. Norėdami pakeisti savaitės pradžios dieną, sausio darbalapio langelyje K3 pasirinkite naują savaitės dieną" sqref="B2" xr:uid="{00000000-0002-0000-0900-000007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B1:H14"/>
  <sheetViews>
    <sheetView showGridLines="0" workbookViewId="0">
      <selection activeCell="E12" sqref="E12"/>
    </sheetView>
  </sheetViews>
  <sheetFormatPr defaultColWidth="8.7265625" defaultRowHeight="14.5"/>
  <cols>
    <col min="1" max="1" width="2.6328125" customWidth="1"/>
    <col min="2" max="2" width="18.26953125" customWidth="1"/>
    <col min="3" max="8" width="17.6328125" customWidth="1"/>
    <col min="9" max="9" width="2.6328125" customWidth="1"/>
  </cols>
  <sheetData>
    <row r="1" spans="2:8" ht="60" customHeight="1">
      <c r="B1" s="20" t="str">
        <f ca="1">KalendoriniaiMetai&amp;" Lapkritis"</f>
        <v>2023 Lapkritis</v>
      </c>
      <c r="C1" s="20"/>
      <c r="D1" s="20"/>
      <c r="E1" s="3"/>
      <c r="F1" s="3"/>
      <c r="G1" s="3"/>
      <c r="H1" s="4"/>
    </row>
    <row r="2" spans="2:8" ht="21.75" customHeight="1" thickBot="1">
      <c r="B2" s="8" t="str">
        <f>IF(SavaitėsPradžia="SEKMADIENIS", "SEKMADIENIS","PIRMADIENIS")</f>
        <v>PIRMADIENIS</v>
      </c>
      <c r="C2" s="8" t="str">
        <f t="shared" ref="C2:H2" ca="1" si="0">UPPER(TEXT(C3,"dddd"))</f>
        <v>ANTRADIENIS</v>
      </c>
      <c r="D2" s="8" t="str">
        <f t="shared" ca="1" si="0"/>
        <v>TREČIADIENIS</v>
      </c>
      <c r="E2" s="8" t="str">
        <f t="shared" ca="1" si="0"/>
        <v>KETVIRTADIENIS</v>
      </c>
      <c r="F2" s="8" t="str">
        <f t="shared" ca="1" si="0"/>
        <v>PENKTADIENIS</v>
      </c>
      <c r="G2" s="8" t="str">
        <f t="shared" ca="1" si="0"/>
        <v>ŠEŠTADIENIS</v>
      </c>
      <c r="H2" s="8" t="str">
        <f t="shared" ca="1" si="0"/>
        <v>SEKMADIENIS</v>
      </c>
    </row>
    <row r="3" spans="2:8" ht="19.5" customHeight="1">
      <c r="B3" s="13">
        <f t="array" aca="1" ref="B3:H3" ca="1">DienosIrSavaitės+DATE(KalendoriniaiMetai,11,1)-WEEKDAY(DATE(KalendoriniaiMetai,11,1),(SavaitėsPradžia="PIRMADIENIS")+1)+1</f>
        <v>45229</v>
      </c>
      <c r="C3" s="13">
        <f ca="1"/>
        <v>45230</v>
      </c>
      <c r="D3" s="13">
        <f ca="1"/>
        <v>45231</v>
      </c>
      <c r="E3" s="13">
        <f ca="1"/>
        <v>45232</v>
      </c>
      <c r="F3" s="13">
        <f ca="1"/>
        <v>45233</v>
      </c>
      <c r="G3" s="13">
        <f ca="1"/>
        <v>45234</v>
      </c>
      <c r="H3" s="13">
        <f ca="1"/>
        <v>45235</v>
      </c>
    </row>
    <row r="4" spans="2:8" ht="58" customHeight="1"/>
    <row r="5" spans="2:8" ht="19.5" customHeight="1">
      <c r="B5" s="15">
        <f t="array" aca="1" ref="B5:H5" ca="1">DienosIrSavaitės+DATE(KalendoriniaiMetai,11,1)-WEEKDAY(DATE(KalendoriniaiMetai,11,1),(SavaitėsPradžia="PIRMADIENIS")+1)+8</f>
        <v>45236</v>
      </c>
      <c r="C5" s="15">
        <f ca="1"/>
        <v>45237</v>
      </c>
      <c r="D5" s="15">
        <f ca="1"/>
        <v>45238</v>
      </c>
      <c r="E5" s="15">
        <f ca="1"/>
        <v>45239</v>
      </c>
      <c r="F5" s="15">
        <f ca="1"/>
        <v>45240</v>
      </c>
      <c r="G5" s="15">
        <f ca="1"/>
        <v>45241</v>
      </c>
      <c r="H5" s="15">
        <f ca="1"/>
        <v>45242</v>
      </c>
    </row>
    <row r="6" spans="2:8" ht="58" customHeight="1">
      <c r="B6" s="11"/>
      <c r="C6" s="11"/>
      <c r="D6" s="11"/>
      <c r="E6" s="11"/>
      <c r="F6" s="11"/>
      <c r="G6" s="11"/>
      <c r="H6" s="11"/>
    </row>
    <row r="7" spans="2:8" ht="19.5" customHeight="1">
      <c r="B7" s="13">
        <f t="array" aca="1" ref="B7:H7" ca="1">DienosIrSavaitės+DATE(KalendoriniaiMetai,11,1)-WEEKDAY(DATE(KalendoriniaiMetai,11,1),(SavaitėsPradžia="PIRMADIENIS")+1)+15</f>
        <v>45243</v>
      </c>
      <c r="C7" s="13">
        <f ca="1"/>
        <v>45244</v>
      </c>
      <c r="D7" s="13">
        <f ca="1"/>
        <v>45245</v>
      </c>
      <c r="E7" s="13">
        <f ca="1"/>
        <v>45246</v>
      </c>
      <c r="F7" s="13">
        <f ca="1"/>
        <v>45247</v>
      </c>
      <c r="G7" s="13">
        <f ca="1"/>
        <v>45248</v>
      </c>
      <c r="H7" s="13">
        <f ca="1"/>
        <v>45249</v>
      </c>
    </row>
    <row r="8" spans="2:8" ht="58" customHeight="1">
      <c r="C8" t="s">
        <v>5</v>
      </c>
      <c r="H8" t="s">
        <v>5</v>
      </c>
    </row>
    <row r="9" spans="2:8" ht="19.5" customHeight="1">
      <c r="B9" s="15">
        <f t="array" aca="1" ref="B9:H9" ca="1">DienosIrSavaitės+DATE(KalendoriniaiMetai,11,1)-WEEKDAY(DATE(KalendoriniaiMetai,11,1),(SavaitėsPradžia="PIRMADIENIS")+1)+22</f>
        <v>45250</v>
      </c>
      <c r="C9" s="15">
        <f ca="1"/>
        <v>45251</v>
      </c>
      <c r="D9" s="15">
        <f ca="1"/>
        <v>45252</v>
      </c>
      <c r="E9" s="15">
        <f ca="1"/>
        <v>45253</v>
      </c>
      <c r="F9" s="15">
        <f ca="1"/>
        <v>45254</v>
      </c>
      <c r="G9" s="15">
        <f ca="1"/>
        <v>45255</v>
      </c>
      <c r="H9" s="15">
        <f ca="1"/>
        <v>45256</v>
      </c>
    </row>
    <row r="10" spans="2:8" ht="58" customHeight="1">
      <c r="B10" s="11"/>
      <c r="C10" s="11"/>
      <c r="D10" s="11"/>
      <c r="E10" s="11"/>
      <c r="F10" s="11" t="s">
        <v>5</v>
      </c>
      <c r="G10" s="11"/>
      <c r="H10" s="11"/>
    </row>
    <row r="11" spans="2:8" ht="19.5" customHeight="1">
      <c r="B11" s="13">
        <f t="array" aca="1" ref="B11:H11" ca="1">DienosIrSavaitės+DATE(KalendoriniaiMetai,11,1)-WEEKDAY(DATE(KalendoriniaiMetai,11,1),(SavaitėsPradžia="PIRMADIENIS")+1)+29</f>
        <v>45257</v>
      </c>
      <c r="C11" s="13">
        <f ca="1"/>
        <v>45258</v>
      </c>
      <c r="D11" s="13">
        <f ca="1"/>
        <v>45259</v>
      </c>
      <c r="E11" s="13">
        <f ca="1"/>
        <v>45260</v>
      </c>
      <c r="F11" s="13">
        <f ca="1"/>
        <v>45261</v>
      </c>
      <c r="G11" s="13">
        <f ca="1"/>
        <v>45262</v>
      </c>
      <c r="H11" s="13">
        <f ca="1"/>
        <v>45263</v>
      </c>
    </row>
    <row r="12" spans="2:8" ht="58" customHeight="1">
      <c r="D12" t="s">
        <v>5</v>
      </c>
    </row>
    <row r="13" spans="2:8" ht="19.5" customHeight="1">
      <c r="B13" s="15">
        <f t="array" aca="1" ref="B13:C13" ca="1">DienosIrSavaitės+DATE(KalendoriniaiMetai,11,1)-WEEKDAY(DATE(KalendoriniaiMetai,11,1),(SavaitėsPradžia="PIRMADIENIS")+1)+36</f>
        <v>45264</v>
      </c>
      <c r="C13" s="15">
        <f ca="1"/>
        <v>45265</v>
      </c>
      <c r="D13" s="16" t="s">
        <v>0</v>
      </c>
      <c r="E13" s="17"/>
      <c r="F13" s="17"/>
      <c r="G13" s="17"/>
      <c r="H13" s="17"/>
    </row>
    <row r="14" spans="2:8" ht="58" customHeight="1">
      <c r="B14" s="11"/>
      <c r="C14" s="11"/>
      <c r="D14" s="16"/>
      <c r="E14" s="17"/>
      <c r="F14" s="17"/>
      <c r="G14" s="17"/>
      <c r="H14" s="17"/>
    </row>
  </sheetData>
  <mergeCells count="3">
    <mergeCell ref="D13:D14"/>
    <mergeCell ref="E13:H14"/>
    <mergeCell ref="B1:D1"/>
  </mergeCells>
  <conditionalFormatting sqref="B3:G3">
    <cfRule type="expression" dxfId="3" priority="1">
      <formula>DAY(B3)&gt;8</formula>
    </cfRule>
  </conditionalFormatting>
  <conditionalFormatting sqref="B11:H11 B13:C13">
    <cfRule type="expression" dxfId="2" priority="2">
      <formula>AND(DAY(B11)&gt;=1,DAY(B11)&lt;=15)</formula>
    </cfRule>
  </conditionalFormatting>
  <dataValidations count="8">
    <dataValidation allowBlank="1" showInputMessage="1" showErrorMessage="1" prompt="Automatiškai nustatyta savaitės diena" sqref="C2:H2" xr:uid="{00000000-0002-0000-0A00-000000000000}"/>
    <dataValidation allowBlank="1" showInputMessage="1" showErrorMessage="1" prompt="Ši eilutė ir eilutės 5, 7, 9, 11 ir 13 apima savaitės kalendorines dienas. Jei šiame langelyje nėra skaičiaus 1, tai yra diena iš ankstesnio mėnesio. Langelyje E13 įveskite pastabas" sqref="B3" xr:uid="{00000000-0002-0000-0A00-000001000000}"/>
    <dataValidation allowBlank="1" showInputMessage="1" showErrorMessage="1" prompt="Lapkričio mėnesio kalendorius" sqref="A1" xr:uid="{00000000-0002-0000-0A00-000002000000}"/>
    <dataValidation allowBlank="1" showInputMessage="1" showErrorMessage="1" prompt="Įveskite pastabas langelyje dešinėje" sqref="D13:D14" xr:uid="{00000000-0002-0000-0A00-000003000000}"/>
    <dataValidation allowBlank="1" showInputMessage="1" showErrorMessage="1" prompt="Šiame langelyje įveskite pastabas" sqref="E13:H14" xr:uid="{00000000-0002-0000-0A00-000004000000}"/>
    <dataValidation allowBlank="1" showInputMessage="1" showErrorMessage="1" prompt="Ši eilutė ir eilutės 6, 8, 10, 12 ir 14 yra langeliai, skirti įvesti kasdienes pastabas, susijusias su viršuje esančio langelio kalendorine diena" sqref="B4" xr:uid="{00000000-0002-0000-0A00-000005000000}"/>
    <dataValidation allowBlank="1" showInputMessage="1" showErrorMessage="1" prompt="Metai šiame langelyje automatiškai atnaujinami pagal metus, įvestus sausio darbalapyje. Toliau pateiktas kalendorius apima ankstesnio ir kito mėnesio datas, kurių šriftas yra šviesesnis" sqref="B1:D1" xr:uid="{00000000-0002-0000-0A00-000006000000}"/>
    <dataValidation allowBlank="1" showInputMessage="1" showErrorMessage="1" prompt="Šioje eilutėje pateikiamos šio kalendoriaus savaitės dienos. Šiame langelyje pateikiama savaitės pradžios diena. Norėdami pakeisti savaitės pradžios dieną, sausio darbalapio langelyje K3 pasirinkite naują savaitės dieną" sqref="B2" xr:uid="{00000000-0002-0000-0A00-000007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B1:H14"/>
  <sheetViews>
    <sheetView showGridLines="0" tabSelected="1" workbookViewId="0">
      <selection activeCell="H12" sqref="H12"/>
    </sheetView>
  </sheetViews>
  <sheetFormatPr defaultColWidth="8.7265625" defaultRowHeight="14.5"/>
  <cols>
    <col min="1" max="1" width="2.6328125" customWidth="1"/>
    <col min="2" max="2" width="18.26953125" customWidth="1"/>
    <col min="3" max="8" width="17.6328125" customWidth="1"/>
    <col min="9" max="9" width="2.6328125" customWidth="1"/>
  </cols>
  <sheetData>
    <row r="1" spans="2:8" ht="60" customHeight="1">
      <c r="B1" s="20" t="str">
        <f ca="1">KalendoriniaiMetai&amp;" Gruodis"</f>
        <v>2023 Gruodis</v>
      </c>
      <c r="C1" s="20"/>
      <c r="D1" s="20"/>
      <c r="E1" s="3"/>
      <c r="F1" s="3"/>
      <c r="G1" s="3"/>
      <c r="H1" s="4"/>
    </row>
    <row r="2" spans="2:8" ht="21.75" customHeight="1" thickBot="1">
      <c r="B2" s="8" t="str">
        <f>IF(SavaitėsPradžia="SEKMADIENIS", "SEKMADIENIS","PIRMADIENIS")</f>
        <v>PIRMADIENIS</v>
      </c>
      <c r="C2" s="8" t="str">
        <f t="shared" ref="C2:H2" ca="1" si="0">UPPER(TEXT(C3,"dddd"))</f>
        <v>ANTRADIENIS</v>
      </c>
      <c r="D2" s="8" t="str">
        <f t="shared" ca="1" si="0"/>
        <v>TREČIADIENIS</v>
      </c>
      <c r="E2" s="8" t="str">
        <f t="shared" ca="1" si="0"/>
        <v>KETVIRTADIENIS</v>
      </c>
      <c r="F2" s="8" t="str">
        <f t="shared" ca="1" si="0"/>
        <v>PENKTADIENIS</v>
      </c>
      <c r="G2" s="8" t="str">
        <f t="shared" ca="1" si="0"/>
        <v>ŠEŠTADIENIS</v>
      </c>
      <c r="H2" s="8" t="str">
        <f t="shared" ca="1" si="0"/>
        <v>SEKMADIENIS</v>
      </c>
    </row>
    <row r="3" spans="2:8" ht="19.5" customHeight="1">
      <c r="B3" s="13">
        <f t="array" aca="1" ref="B3:H3" ca="1">DienosIrSavaitės+DATE(KalendoriniaiMetai,12,1)-WEEKDAY(DATE(KalendoriniaiMetai,12,1),(SavaitėsPradžia="PIRMADIENIS")+1)+1</f>
        <v>45257</v>
      </c>
      <c r="C3" s="13">
        <f ca="1"/>
        <v>45258</v>
      </c>
      <c r="D3" s="13">
        <f ca="1"/>
        <v>45259</v>
      </c>
      <c r="E3" s="13">
        <f ca="1"/>
        <v>45260</v>
      </c>
      <c r="F3" s="13">
        <f ca="1"/>
        <v>45261</v>
      </c>
      <c r="G3" s="13">
        <f ca="1"/>
        <v>45262</v>
      </c>
      <c r="H3" s="13">
        <f ca="1"/>
        <v>45263</v>
      </c>
    </row>
    <row r="4" spans="2:8" ht="58" customHeight="1"/>
    <row r="5" spans="2:8" ht="19.5" customHeight="1">
      <c r="B5" s="15">
        <f t="array" aca="1" ref="B5:H5" ca="1">DienosIrSavaitės+DATE(KalendoriniaiMetai,12,1)-WEEKDAY(DATE(KalendoriniaiMetai,12,1),(SavaitėsPradžia="PIRMADIENIS")+1)+8</f>
        <v>45264</v>
      </c>
      <c r="C5" s="15">
        <f ca="1"/>
        <v>45265</v>
      </c>
      <c r="D5" s="15">
        <f ca="1"/>
        <v>45266</v>
      </c>
      <c r="E5" s="15">
        <f ca="1"/>
        <v>45267</v>
      </c>
      <c r="F5" s="15">
        <f ca="1"/>
        <v>45268</v>
      </c>
      <c r="G5" s="15">
        <f ca="1"/>
        <v>45269</v>
      </c>
      <c r="H5" s="15">
        <f ca="1"/>
        <v>45270</v>
      </c>
    </row>
    <row r="6" spans="2:8" ht="58" customHeight="1">
      <c r="B6" s="11" t="s">
        <v>5</v>
      </c>
      <c r="C6" s="11"/>
      <c r="D6" s="11"/>
      <c r="E6" s="11"/>
      <c r="F6" s="11"/>
      <c r="G6" s="11" t="s">
        <v>5</v>
      </c>
      <c r="H6" s="11"/>
    </row>
    <row r="7" spans="2:8" ht="19.5" customHeight="1">
      <c r="B7" s="13">
        <f t="array" aca="1" ref="B7:H7" ca="1">DienosIrSavaitės+DATE(KalendoriniaiMetai,12,1)-WEEKDAY(DATE(KalendoriniaiMetai,12,1),(SavaitėsPradžia="PIRMADIENIS")+1)+15</f>
        <v>45271</v>
      </c>
      <c r="C7" s="13">
        <f ca="1"/>
        <v>45272</v>
      </c>
      <c r="D7" s="13">
        <f ca="1"/>
        <v>45273</v>
      </c>
      <c r="E7" s="13">
        <f ca="1"/>
        <v>45274</v>
      </c>
      <c r="F7" s="13">
        <f ca="1"/>
        <v>45275</v>
      </c>
      <c r="G7" s="13">
        <f ca="1"/>
        <v>45276</v>
      </c>
      <c r="H7" s="13">
        <f ca="1"/>
        <v>45277</v>
      </c>
    </row>
    <row r="8" spans="2:8" ht="58" customHeight="1">
      <c r="E8" t="s">
        <v>5</v>
      </c>
    </row>
    <row r="9" spans="2:8" ht="19.5" customHeight="1">
      <c r="B9" s="15">
        <f t="array" aca="1" ref="B9:H9" ca="1">DienosIrSavaitės+DATE(KalendoriniaiMetai,12,1)-WEEKDAY(DATE(KalendoriniaiMetai,12,1),(SavaitėsPradžia="PIRMADIENIS")+1)+22</f>
        <v>45278</v>
      </c>
      <c r="C9" s="15">
        <f ca="1"/>
        <v>45279</v>
      </c>
      <c r="D9" s="15">
        <f ca="1"/>
        <v>45280</v>
      </c>
      <c r="E9" s="15">
        <f ca="1"/>
        <v>45281</v>
      </c>
      <c r="F9" s="15">
        <f ca="1"/>
        <v>45282</v>
      </c>
      <c r="G9" s="15">
        <f ca="1"/>
        <v>45283</v>
      </c>
      <c r="H9" s="15">
        <f ca="1"/>
        <v>45284</v>
      </c>
    </row>
    <row r="10" spans="2:8" ht="58" customHeight="1">
      <c r="B10" s="11"/>
      <c r="C10" s="11" t="s">
        <v>5</v>
      </c>
      <c r="D10" s="11"/>
      <c r="E10" s="11"/>
      <c r="F10" s="11"/>
      <c r="G10" s="11"/>
      <c r="H10" s="11" t="s">
        <v>5</v>
      </c>
    </row>
    <row r="11" spans="2:8" ht="19.5" customHeight="1">
      <c r="B11" s="13">
        <f t="array" aca="1" ref="B11:H11" ca="1">DienosIrSavaitės+DATE(KalendoriniaiMetai,12,1)-WEEKDAY(DATE(KalendoriniaiMetai,12,1),(SavaitėsPradžia="PIRMADIENIS")+1)+29</f>
        <v>45285</v>
      </c>
      <c r="C11" s="13">
        <f ca="1"/>
        <v>45286</v>
      </c>
      <c r="D11" s="13">
        <f ca="1"/>
        <v>45287</v>
      </c>
      <c r="E11" s="13">
        <f ca="1"/>
        <v>45288</v>
      </c>
      <c r="F11" s="13">
        <f ca="1"/>
        <v>45289</v>
      </c>
      <c r="G11" s="13">
        <f ca="1"/>
        <v>45290</v>
      </c>
      <c r="H11" s="13">
        <f ca="1"/>
        <v>45291</v>
      </c>
    </row>
    <row r="12" spans="2:8" ht="58" customHeight="1">
      <c r="F12" t="s">
        <v>5</v>
      </c>
    </row>
    <row r="13" spans="2:8" ht="19.5" customHeight="1">
      <c r="B13" s="15">
        <f t="array" aca="1" ref="B13:C13" ca="1">DienosIrSavaitės+DATE(KalendoriniaiMetai,12,1)-WEEKDAY(DATE(KalendoriniaiMetai,12,1),(SavaitėsPradžia="PIRMADIENIS")+1)+36</f>
        <v>45292</v>
      </c>
      <c r="C13" s="15">
        <f ca="1"/>
        <v>45293</v>
      </c>
      <c r="D13" s="16" t="s">
        <v>0</v>
      </c>
      <c r="E13" s="17"/>
      <c r="F13" s="17"/>
      <c r="G13" s="17"/>
      <c r="H13" s="17"/>
    </row>
    <row r="14" spans="2:8" ht="58" customHeight="1">
      <c r="B14" s="11"/>
      <c r="C14" s="11"/>
      <c r="D14" s="16"/>
      <c r="E14" s="17"/>
      <c r="F14" s="17"/>
      <c r="G14" s="17"/>
      <c r="H14" s="17"/>
    </row>
  </sheetData>
  <mergeCells count="3">
    <mergeCell ref="D13:D14"/>
    <mergeCell ref="E13:H14"/>
    <mergeCell ref="B1:D1"/>
  </mergeCells>
  <conditionalFormatting sqref="B3:G3">
    <cfRule type="expression" dxfId="1" priority="1">
      <formula>DAY(B3)&gt;8</formula>
    </cfRule>
  </conditionalFormatting>
  <conditionalFormatting sqref="B11:H11 B13:C13">
    <cfRule type="expression" dxfId="0" priority="2">
      <formula>AND(DAY(B11)&gt;=1,DAY(B11)&lt;=15)</formula>
    </cfRule>
  </conditionalFormatting>
  <dataValidations count="8">
    <dataValidation allowBlank="1" showInputMessage="1" showErrorMessage="1" prompt="Automatiškai nustatyta savaitės diena" sqref="C2:H2" xr:uid="{00000000-0002-0000-0B00-000000000000}"/>
    <dataValidation allowBlank="1" showInputMessage="1" showErrorMessage="1" prompt="Ši eilutė ir eilutės 5, 7, 9, 11 ir 13 apima savaitės kalendorines dienas. Jei šiame langelyje nėra skaičiaus 1, tai yra diena iš ankstesnio mėnesio. Langelyje E13 įveskite pastabas" sqref="B3" xr:uid="{00000000-0002-0000-0B00-000001000000}"/>
    <dataValidation allowBlank="1" showInputMessage="1" showErrorMessage="1" prompt="Gruodžio mėnesio kalendorius" sqref="A1" xr:uid="{00000000-0002-0000-0B00-000002000000}"/>
    <dataValidation allowBlank="1" showInputMessage="1" showErrorMessage="1" prompt="Įveskite pastabas langelyje dešinėje" sqref="D13:D14" xr:uid="{00000000-0002-0000-0B00-000003000000}"/>
    <dataValidation allowBlank="1" showInputMessage="1" showErrorMessage="1" prompt="Šiame langelyje įveskite pastabas" sqref="E13:H14" xr:uid="{00000000-0002-0000-0B00-000004000000}"/>
    <dataValidation allowBlank="1" showInputMessage="1" showErrorMessage="1" prompt="Ši eilutė ir eilutės 6, 8, 10, 12 ir 14 yra langeliai, skirti įvesti kasdienes pastabas, susijusias su viršuje esančio langelio kalendorine diena" sqref="B4" xr:uid="{00000000-0002-0000-0B00-000005000000}"/>
    <dataValidation allowBlank="1" showInputMessage="1" showErrorMessage="1" prompt="Metai šiame langelyje automatiškai atnaujinami pagal metus, įvestus sausio darbalapyje. Toliau pateiktas kalendorius apima ankstesnio ir kito mėnesio datas, kurių šriftas yra šviesesnis" sqref="B1:D1" xr:uid="{00000000-0002-0000-0B00-000006000000}"/>
    <dataValidation allowBlank="1" showInputMessage="1" showErrorMessage="1" prompt="Šioje eilutėje pateikiamos šio kalendoriaus savaitės dienos. Šiame langelyje pateikiama savaitės pradžios diena. Norėdami pakeisti savaitės pradžios dieną, sausio darbalapio langelyje K3 pasirinkite naują savaitės dieną" sqref="B2" xr:uid="{00000000-0002-0000-0B00-000007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TM02930051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28</vt:i4>
      </vt:variant>
    </vt:vector>
  </HeadingPairs>
  <TitlesOfParts>
    <vt:vector size="40" baseType="lpstr">
      <vt:lpstr>Sausis</vt:lpstr>
      <vt:lpstr>Vasaris</vt:lpstr>
      <vt:lpstr>Kovas</vt:lpstr>
      <vt:lpstr>Balandis</vt:lpstr>
      <vt:lpstr>Gegužė</vt:lpstr>
      <vt:lpstr>Birželis</vt:lpstr>
      <vt:lpstr>Liepa</vt:lpstr>
      <vt:lpstr>Rugpjūtis</vt:lpstr>
      <vt:lpstr>Rugsėjis</vt:lpstr>
      <vt:lpstr>Spalis</vt:lpstr>
      <vt:lpstr>Lapkritis</vt:lpstr>
      <vt:lpstr>Gruodis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KalendoriniaiMetai</vt:lpstr>
      <vt:lpstr>Sausis!Print_Area</vt:lpstr>
      <vt:lpstr>RowTitleRegion1..K3</vt:lpstr>
      <vt:lpstr>SavaitėsPradžia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Rytis Puodžiūnas</dc:creator>
  <cp:lastModifiedBy>Rytis Puodžiūnas</cp:lastModifiedBy>
  <dcterms:created xsi:type="dcterms:W3CDTF">2017-12-20T01:58:27Z</dcterms:created>
  <dcterms:modified xsi:type="dcterms:W3CDTF">2023-11-14T10:28:54Z</dcterms:modified>
</cp:coreProperties>
</file>