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Numéro des comptes V2" sheetId="1" r:id="rId4"/>
    <sheet state="hidden" name="Production " sheetId="2" r:id="rId5"/>
    <sheet state="hidden" name="Effectifs" sheetId="3" r:id="rId6"/>
    <sheet state="visible" name="Actif" sheetId="4" r:id="rId7"/>
    <sheet state="visible" name="Passif" sheetId="5" r:id="rId8"/>
    <sheet state="visible" name="CPC" sheetId="6" r:id="rId9"/>
    <sheet state="visible" name="ESG" sheetId="7" r:id="rId10"/>
    <sheet state="hidden" name="Ratios" sheetId="8" r:id="rId11"/>
  </sheets>
  <definedNames/>
  <calcPr/>
</workbook>
</file>

<file path=xl/sharedStrings.xml><?xml version="1.0" encoding="utf-8"?>
<sst xmlns="http://schemas.openxmlformats.org/spreadsheetml/2006/main" count="2479" uniqueCount="1331">
  <si>
    <t>Solde N</t>
  </si>
  <si>
    <t>NumEC</t>
  </si>
  <si>
    <t>Qui apparaissent dans le BL et CPC</t>
  </si>
  <si>
    <t>Qui apparaissent dans la balance</t>
  </si>
  <si>
    <t>Intitulé des comptes</t>
  </si>
  <si>
    <t>Débiteur</t>
  </si>
  <si>
    <t>Crédit</t>
  </si>
  <si>
    <t>Solde</t>
  </si>
  <si>
    <t>CF.CV (type de coût)</t>
  </si>
  <si>
    <t>EC025</t>
  </si>
  <si>
    <t xml:space="preserve"> Capital social ou personnel</t>
  </si>
  <si>
    <t>Crédit-Débit</t>
  </si>
  <si>
    <t>Capital Social</t>
  </si>
  <si>
    <t>Fonds de Dotation</t>
  </si>
  <si>
    <t>Capital Personnel</t>
  </si>
  <si>
    <t>Capital Individuel</t>
  </si>
  <si>
    <t>Compte de l'Exploitant</t>
  </si>
  <si>
    <t>EC212</t>
  </si>
  <si>
    <t>Actionnaires, Capital souscrit non appelé</t>
  </si>
  <si>
    <t>EC088</t>
  </si>
  <si>
    <t>Primes d’émission, de fusion et d'apport</t>
  </si>
  <si>
    <t>Primes d'émission</t>
  </si>
  <si>
    <t>Primes de Fusion</t>
  </si>
  <si>
    <t>Primes d'apport</t>
  </si>
  <si>
    <t>EC053</t>
  </si>
  <si>
    <t>Ecarts de réévaluation</t>
  </si>
  <si>
    <t>EC104</t>
  </si>
  <si>
    <t>Réserve légale</t>
  </si>
  <si>
    <t>EC018</t>
  </si>
  <si>
    <t>Autres réserves</t>
  </si>
  <si>
    <t xml:space="preserve">Réserves statutaires ou contractuelles </t>
  </si>
  <si>
    <t xml:space="preserve">Réserves facultatives </t>
  </si>
  <si>
    <t>Réserves réglementaires</t>
  </si>
  <si>
    <t>EC100</t>
  </si>
  <si>
    <t>Report à nouveau</t>
  </si>
  <si>
    <t>Report à nouveau (solde créditeur)</t>
  </si>
  <si>
    <t>Report à nouveau (solde débiteur)</t>
  </si>
  <si>
    <t>EC109</t>
  </si>
  <si>
    <t>Résultat net en Instance d'Affectation</t>
  </si>
  <si>
    <t>Résultat net en Instance d'Affectation (Solde Créditeur)</t>
  </si>
  <si>
    <t>Résultat net en Instance d'Affectation (Solde débiteur)</t>
  </si>
  <si>
    <t>EC108</t>
  </si>
  <si>
    <t>Résultat net de l'exercice</t>
  </si>
  <si>
    <t>Résultat net de l'exercice (Solde créditeur)</t>
  </si>
  <si>
    <t>Résultat net de l'exercice (Solde débiteur)</t>
  </si>
  <si>
    <t>EC112</t>
  </si>
  <si>
    <t>Subventions d'investissement</t>
  </si>
  <si>
    <t>Subvention d'investissement reçus</t>
  </si>
  <si>
    <t>Subvention d'investissement inscrits au compte de produit et charges</t>
  </si>
  <si>
    <t>EC099</t>
  </si>
  <si>
    <t>Provisions réglementées</t>
  </si>
  <si>
    <t xml:space="preserve">Provisions pour amortissements dérogatoires </t>
  </si>
  <si>
    <t>Provisions pour plus-values en instance d'imposition</t>
  </si>
  <si>
    <t>Provisions Pour Investissements</t>
  </si>
  <si>
    <t>Provisions pour reconstitution des gisements</t>
  </si>
  <si>
    <t>Provisions pour acquisition et construction de logements</t>
  </si>
  <si>
    <t xml:space="preserve">Autres provisions réglementées </t>
  </si>
  <si>
    <t>EC054</t>
  </si>
  <si>
    <t>Emprunts Obligataires</t>
  </si>
  <si>
    <t>EC013</t>
  </si>
  <si>
    <t>Autres dettes de Financement</t>
  </si>
  <si>
    <t>Emprunts auprès des établissements de crédits</t>
  </si>
  <si>
    <t>Avance de l'Etat</t>
  </si>
  <si>
    <t>Dettes rattachées à des participations</t>
  </si>
  <si>
    <t>Billets de Fonds</t>
  </si>
  <si>
    <t>Avances reçus et comptes courants bloqués</t>
  </si>
  <si>
    <t>Fournisseurs d'immobilisations</t>
  </si>
  <si>
    <t>Dépôts et cautionnements reçus</t>
  </si>
  <si>
    <t>Dettes de Financement diverses</t>
  </si>
  <si>
    <t>EC143</t>
  </si>
  <si>
    <t>Provisions pour Risques</t>
  </si>
  <si>
    <t>Provisions pour litiges</t>
  </si>
  <si>
    <t>Provisions pour garanties données aux clients</t>
  </si>
  <si>
    <t>Provisions pour propre assureur</t>
  </si>
  <si>
    <t>Provisions pour pertes sur marché à terme</t>
  </si>
  <si>
    <t>Provisions pour amendes, doubles droits, pénalités</t>
  </si>
  <si>
    <t>Provisions pour pertes de change</t>
  </si>
  <si>
    <t>Autres provisions pour risque</t>
  </si>
  <si>
    <t>EC144</t>
  </si>
  <si>
    <t>Provisions pour charges</t>
  </si>
  <si>
    <t>Provisions Pour impôts</t>
  </si>
  <si>
    <t>Provisions, pensions de retraite et obligations similaires</t>
  </si>
  <si>
    <t>Provisions pour charges à répartir sur plusieurs exercices</t>
  </si>
  <si>
    <t>Autres provisions pour charges</t>
  </si>
  <si>
    <t>EC148</t>
  </si>
  <si>
    <t>Comptes de liaison des établissements et succursales</t>
  </si>
  <si>
    <t>Comptes de liaison de sièges</t>
  </si>
  <si>
    <t>Comptes de liaison des établissements</t>
  </si>
  <si>
    <t>EC141</t>
  </si>
  <si>
    <t>Augmentation des créances immobilisées</t>
  </si>
  <si>
    <t>EC142</t>
  </si>
  <si>
    <t>Diminution des dettes de Financement</t>
  </si>
  <si>
    <t>EC063</t>
  </si>
  <si>
    <t>Frais Préliminaires</t>
  </si>
  <si>
    <t>Débit-Crédit</t>
  </si>
  <si>
    <t>Frais de Constitution</t>
  </si>
  <si>
    <t>Frais préalables au démarrage</t>
  </si>
  <si>
    <t>Frais d'augmentation du capital</t>
  </si>
  <si>
    <t>Frais sur opérations de Fusion, scissions et transformations</t>
  </si>
  <si>
    <t>Frais de prospection</t>
  </si>
  <si>
    <t>Frais de publicité</t>
  </si>
  <si>
    <t>Autres frais préliminaires</t>
  </si>
  <si>
    <t>EC030</t>
  </si>
  <si>
    <t>Charges à répartir sur plusieurs exercices</t>
  </si>
  <si>
    <t>Frais d'acquisition des immobilisations</t>
  </si>
  <si>
    <t>Frais d'émission des emprunts</t>
  </si>
  <si>
    <t>Autres charges à répartir</t>
  </si>
  <si>
    <t>EC089</t>
  </si>
  <si>
    <t>Primes de remboursement des obligations</t>
  </si>
  <si>
    <t>EC065</t>
  </si>
  <si>
    <t>Immobilisations en recherche et Développement</t>
  </si>
  <si>
    <t>EC022</t>
  </si>
  <si>
    <t>Brevets, marques, droits et valeurs similaires</t>
  </si>
  <si>
    <t>EC059</t>
  </si>
  <si>
    <t>Fonds Commercial</t>
  </si>
  <si>
    <t>EC015</t>
  </si>
  <si>
    <t>Autres immobilisations Incorporelles</t>
  </si>
  <si>
    <t>EC113</t>
  </si>
  <si>
    <t>Terrains</t>
  </si>
  <si>
    <t>Terrains nus</t>
  </si>
  <si>
    <t>Terrains aménagés</t>
  </si>
  <si>
    <t>Terrains bâtis</t>
  </si>
  <si>
    <t>Terrains de gisement</t>
  </si>
  <si>
    <t>Agencement et aménagements de terrains</t>
  </si>
  <si>
    <t>Autres terrains</t>
  </si>
  <si>
    <t>EC041</t>
  </si>
  <si>
    <t>Construction</t>
  </si>
  <si>
    <t>Bâtiments</t>
  </si>
  <si>
    <t>Bâtiments industriels (A, B...)</t>
  </si>
  <si>
    <t>Bâtiments administratifs et commerciaux (A, B…)</t>
  </si>
  <si>
    <t>Autres bâtiments</t>
  </si>
  <si>
    <t>Construction sur terrains d'autrui</t>
  </si>
  <si>
    <t>Ouvrages d'infrastructures</t>
  </si>
  <si>
    <t>Agencement et aménagements des constructions</t>
  </si>
  <si>
    <t>Autres constructions</t>
  </si>
  <si>
    <t>EC074</t>
  </si>
  <si>
    <t>Installations Techniques, matériel et outillage</t>
  </si>
  <si>
    <t>Installations Techniques</t>
  </si>
  <si>
    <t>Matériel et outillage</t>
  </si>
  <si>
    <t>Matériel</t>
  </si>
  <si>
    <t>Outillage</t>
  </si>
  <si>
    <t>Emballages récupérables identifiables</t>
  </si>
  <si>
    <t>Autres Installations techniques, matériel et outillage</t>
  </si>
  <si>
    <t>EC078</t>
  </si>
  <si>
    <t>Matériel de transport</t>
  </si>
  <si>
    <t>EC080</t>
  </si>
  <si>
    <t>Mobilier, matériel de bureau et aménagements divers</t>
  </si>
  <si>
    <t>Mobilier de bureau</t>
  </si>
  <si>
    <t>Matériel de bureau</t>
  </si>
  <si>
    <t>Matériel Informatique</t>
  </si>
  <si>
    <t>Agencement, installations et aménagements divers (de biens n'appartenant pas à l'entreprise)</t>
  </si>
  <si>
    <t>Autres mobiliers, matériel de bureau et aménagements divers</t>
  </si>
  <si>
    <t>EC014</t>
  </si>
  <si>
    <t>Autres immobilisations corporelles</t>
  </si>
  <si>
    <t>EC067</t>
  </si>
  <si>
    <t>Immobilisations corporelles en cours</t>
  </si>
  <si>
    <t>immobilisations Corporelles en cours et terrains de constructions</t>
  </si>
  <si>
    <t>immobilisations Corporelles en cours et terrains des installations techniques, matériel et outillage</t>
  </si>
  <si>
    <t>Immobilisations corporelles en cours de matériel de transports</t>
  </si>
  <si>
    <t>Immobilisations corporelles en cours de mobilier, matériel de bureau et aménagement divers</t>
  </si>
  <si>
    <t>Avances et acomptes versés sur commandes d'immobilisations corporelles</t>
  </si>
  <si>
    <t xml:space="preserve">Autres immobilisations corporelles en cours </t>
  </si>
  <si>
    <t>EC087</t>
  </si>
  <si>
    <t>Prêts immobilisés</t>
  </si>
  <si>
    <t>Prêts au personnel</t>
  </si>
  <si>
    <t>Prêts aux associés</t>
  </si>
  <si>
    <t>Autres prêts</t>
  </si>
  <si>
    <t>EC010</t>
  </si>
  <si>
    <t xml:space="preserve">Autres créances financières </t>
  </si>
  <si>
    <t>Titres immobilisés (Droits de créance)</t>
  </si>
  <si>
    <t>Obligations</t>
  </si>
  <si>
    <t xml:space="preserve">Bons d'équipements </t>
  </si>
  <si>
    <t>Bons divers</t>
  </si>
  <si>
    <t>Créances rattachées à des participations</t>
  </si>
  <si>
    <t>Dépôts et cautionnements versés</t>
  </si>
  <si>
    <t>Dépôts</t>
  </si>
  <si>
    <t>Cautionnements</t>
  </si>
  <si>
    <t>Créances Immobilisées</t>
  </si>
  <si>
    <t>Créances financières diverses</t>
  </si>
  <si>
    <t>EC114</t>
  </si>
  <si>
    <t>Titres de participation</t>
  </si>
  <si>
    <t>EC019</t>
  </si>
  <si>
    <t>Autres titres immobilisés (Titres de propriété)</t>
  </si>
  <si>
    <t>Actions</t>
  </si>
  <si>
    <t>Titres divers</t>
  </si>
  <si>
    <t>EC146</t>
  </si>
  <si>
    <t>Diminution des créances Immobilisées</t>
  </si>
  <si>
    <t>EC147</t>
  </si>
  <si>
    <t>Augmentation des dettes de financement</t>
  </si>
  <si>
    <t>EC149</t>
  </si>
  <si>
    <t>Amortissements des frais préliminaires</t>
  </si>
  <si>
    <t xml:space="preserve">Amortissements des Faris de constitution </t>
  </si>
  <si>
    <t>Amortissement des frais préliminaires au démarrage</t>
  </si>
  <si>
    <t>Amortissements des frais d'augmentation de capital</t>
  </si>
  <si>
    <t>Amortissements des frais sur opérations des fusions scissions et transformations</t>
  </si>
  <si>
    <t>Amortissements des frais d prospection</t>
  </si>
  <si>
    <t>Amortissements des frais de publicité</t>
  </si>
  <si>
    <t>Amortissements des autres frais préliminaires</t>
  </si>
  <si>
    <t>EC150</t>
  </si>
  <si>
    <t>Amortissements des charges à répartir</t>
  </si>
  <si>
    <t xml:space="preserve">Amortissements des frais d'acquisition des immobilisations </t>
  </si>
  <si>
    <t>Amortissements des frais d'émission des emprunts</t>
  </si>
  <si>
    <t>Amortissements des autres charges à répartir</t>
  </si>
  <si>
    <t>EC151</t>
  </si>
  <si>
    <t>Amortissements, primes de remboursement des obligations</t>
  </si>
  <si>
    <t>EC152</t>
  </si>
  <si>
    <t>Amortissement de l'immobilisation en recherche et développement</t>
  </si>
  <si>
    <t>EC153</t>
  </si>
  <si>
    <t>Amortissement des brevets, marques, droits et valeurs similaires</t>
  </si>
  <si>
    <t>EC154</t>
  </si>
  <si>
    <t>Amortissement du fond commercial</t>
  </si>
  <si>
    <t>EC155</t>
  </si>
  <si>
    <t>Amortissement des autres immobilisations incorporelles</t>
  </si>
  <si>
    <t>EC156</t>
  </si>
  <si>
    <t>Amortissement des terrains</t>
  </si>
  <si>
    <t>Amortissement des terrains nus</t>
  </si>
  <si>
    <t>Amortissement des terrains aménagés</t>
  </si>
  <si>
    <t>Amortissement des terrains bâtis</t>
  </si>
  <si>
    <t>Amortissement des  terrains de gisement</t>
  </si>
  <si>
    <t>Amortissement des agencements et aménagements des terrains</t>
  </si>
  <si>
    <t>Amortissement des autres terrains</t>
  </si>
  <si>
    <t>EC157</t>
  </si>
  <si>
    <t>Amortissement des autres construction</t>
  </si>
  <si>
    <t>Amortissement des bâtiments</t>
  </si>
  <si>
    <t>Amortissement des construction sur terrains d'autrui</t>
  </si>
  <si>
    <t>Amortissement des ouvrages d'infrastructure</t>
  </si>
  <si>
    <t>Amortissement des installations, agencements et aménagements des constructions</t>
  </si>
  <si>
    <t>Amortissement des autres constructions</t>
  </si>
  <si>
    <t>EC158</t>
  </si>
  <si>
    <t>Amortissement des Installations techniques, matériels et outillage</t>
  </si>
  <si>
    <t>Amortissement des installations techniques</t>
  </si>
  <si>
    <t>Amortissement du matériel et outillage</t>
  </si>
  <si>
    <t>Amortissement des emballages récupérables identifiables</t>
  </si>
  <si>
    <t>Amortissement des autres installations techniques</t>
  </si>
  <si>
    <t>EC159</t>
  </si>
  <si>
    <t>Amortissement du matériel de transport</t>
  </si>
  <si>
    <t>EC160</t>
  </si>
  <si>
    <t>Amortissement du mobilier, matériel de bureau</t>
  </si>
  <si>
    <t>Amortissement du mobilier de bureau</t>
  </si>
  <si>
    <t>Amortissement du matériel de bureau</t>
  </si>
  <si>
    <t>Amortissement du matériel informatique</t>
  </si>
  <si>
    <t>Amortissement des agencements, installations et aménagements divers</t>
  </si>
  <si>
    <t>Amortissement des autres mobilier, matériel de bureau et aménagements divers</t>
  </si>
  <si>
    <t>EC161</t>
  </si>
  <si>
    <t>Amortissement des autres immobilisations corporelles</t>
  </si>
  <si>
    <t>EC162</t>
  </si>
  <si>
    <t>Provisions pour dépréciation des immobilisations incorporelles</t>
  </si>
  <si>
    <t>EC163</t>
  </si>
  <si>
    <t>Provisions pour dépréciation des immobilisations corporelles</t>
  </si>
  <si>
    <t>EC164</t>
  </si>
  <si>
    <t>Provisions pour dépréciation des prêts immobilisés</t>
  </si>
  <si>
    <t>EC165</t>
  </si>
  <si>
    <t>Provisions pour dépréciation des autres créances financières</t>
  </si>
  <si>
    <t>EC166</t>
  </si>
  <si>
    <t>Provisions pour dépréciation des titres de participations</t>
  </si>
  <si>
    <t>EC167</t>
  </si>
  <si>
    <t>Provisions pour dépréciation des autres immobilisés</t>
  </si>
  <si>
    <t>EC077</t>
  </si>
  <si>
    <t>Marchandises</t>
  </si>
  <si>
    <t>Marchandises (Groupe A)</t>
  </si>
  <si>
    <t>Marchandises (Groupe B)</t>
  </si>
  <si>
    <t>Marchandises en cours de route</t>
  </si>
  <si>
    <t>Autres marchandises</t>
  </si>
  <si>
    <t>EC079</t>
  </si>
  <si>
    <t>Matières et fournitures consommables</t>
  </si>
  <si>
    <t>Matières premières</t>
  </si>
  <si>
    <t>Matières premières (Groupe A)</t>
  </si>
  <si>
    <t>Matières premières (Groupe B)</t>
  </si>
  <si>
    <t>Matières consommables (Groupe A)</t>
  </si>
  <si>
    <t>Matières consommables (Groupe B)</t>
  </si>
  <si>
    <t>Combustibles</t>
  </si>
  <si>
    <t>Produits d'entretien</t>
  </si>
  <si>
    <t>Fournitures d'atelier et d'usine</t>
  </si>
  <si>
    <t>Fournitures de magasin</t>
  </si>
  <si>
    <t>Fournitures de Bureau</t>
  </si>
  <si>
    <t>Emballages</t>
  </si>
  <si>
    <t>Emballages Perdus</t>
  </si>
  <si>
    <t>Emballages récupérables non identifiables</t>
  </si>
  <si>
    <t>Emballages à usage mixte</t>
  </si>
  <si>
    <t>Matières et fournitures consommables en cours de route</t>
  </si>
  <si>
    <t>Autres matières et fournitures consommables</t>
  </si>
  <si>
    <t>EC145</t>
  </si>
  <si>
    <t>Produits en cours</t>
  </si>
  <si>
    <t>Biens en cours</t>
  </si>
  <si>
    <t>Biens produits en cours</t>
  </si>
  <si>
    <t>Biens Intermédiaires en cours</t>
  </si>
  <si>
    <t>Biens résiduels en cours</t>
  </si>
  <si>
    <t>Services en cours</t>
  </si>
  <si>
    <t>Travaux en cours</t>
  </si>
  <si>
    <t>Etudes en cours</t>
  </si>
  <si>
    <t>Prestations en cours</t>
  </si>
  <si>
    <t>Autres produits en cours</t>
  </si>
  <si>
    <t>EC096</t>
  </si>
  <si>
    <t>Produits intermédiaires et produits résiduels</t>
  </si>
  <si>
    <t>Produits intermédiaires</t>
  </si>
  <si>
    <t>Produits intermédiaires (Groupe A)</t>
  </si>
  <si>
    <t>Produits intermédiaires (Groupe B)</t>
  </si>
  <si>
    <t>Produits résiduels (ou matières de récupération)</t>
  </si>
  <si>
    <t>Déchets</t>
  </si>
  <si>
    <t>Rebuts</t>
  </si>
  <si>
    <t>Matières de récupération</t>
  </si>
  <si>
    <t>Autres produits intermédiaires et produits résiduels</t>
  </si>
  <si>
    <t>EC094</t>
  </si>
  <si>
    <t>Produits Finis</t>
  </si>
  <si>
    <t>Produits Finis (groupe A)</t>
  </si>
  <si>
    <t>Produits Finis (groupe B)</t>
  </si>
  <si>
    <t>Produits finis en cours de route</t>
  </si>
  <si>
    <t>Autres produits finis</t>
  </si>
  <si>
    <t>EC060</t>
  </si>
  <si>
    <t>Fournisseurs débiteur, avances et acomptes</t>
  </si>
  <si>
    <t>Fournisseurs - avances et acomptes versés sur commandes d'exploitation</t>
  </si>
  <si>
    <t>Fournisseurs - créances pour emballages et matériels à rendre</t>
  </si>
  <si>
    <t>Rabais, remises et ristournes à obtenir - avoirs non encoure reçus</t>
  </si>
  <si>
    <t>Autres fournisseurs débiteurs</t>
  </si>
  <si>
    <t>EC043</t>
  </si>
  <si>
    <t>Clients et comptes rattachés</t>
  </si>
  <si>
    <t>Clients</t>
  </si>
  <si>
    <t>Clients (Groupe A)</t>
  </si>
  <si>
    <t>Clients (Groupe B)</t>
  </si>
  <si>
    <t>Clients - retenues de garanties</t>
  </si>
  <si>
    <t>Clients douteux ou litigieux</t>
  </si>
  <si>
    <t>Clients - effets à recevoir</t>
  </si>
  <si>
    <t>Clients - factures à établir et créances sur travaux non encore facturables</t>
  </si>
  <si>
    <t>Clients - factures à établir</t>
  </si>
  <si>
    <t>Créances sur travaux non encore facturables</t>
  </si>
  <si>
    <t>Autres clients et comptes rattachés</t>
  </si>
  <si>
    <t>EC085</t>
  </si>
  <si>
    <t>Personnel - débiteur</t>
  </si>
  <si>
    <t>Avances et acomptes au personnel</t>
  </si>
  <si>
    <t>Personnel - autres débiteurs</t>
  </si>
  <si>
    <t>EC057</t>
  </si>
  <si>
    <t>Etat - débiteur</t>
  </si>
  <si>
    <t>Subventions à recevoir</t>
  </si>
  <si>
    <t>Subventions d'investissements à recevoir</t>
  </si>
  <si>
    <t>subventions d'exploitation à recevoir</t>
  </si>
  <si>
    <t>Subventions d'équilibre à recevoir</t>
  </si>
  <si>
    <t>Acomptes sur impôts sur les résultats</t>
  </si>
  <si>
    <t>Etat - TVA récupérable</t>
  </si>
  <si>
    <t>Etat - TVA récupérable sur Immobilisations</t>
  </si>
  <si>
    <t>Etat - TVA récupérable sur charges</t>
  </si>
  <si>
    <t>Etat - crédit de TVA (suivant déclarations)</t>
  </si>
  <si>
    <t>Etat - autres comptes débiteurs</t>
  </si>
  <si>
    <t>EC037</t>
  </si>
  <si>
    <t>Comptes d'associés - débiteurs</t>
  </si>
  <si>
    <t>Associés - comptes d'apport en société</t>
  </si>
  <si>
    <t>Actionnaires - capital souscrit et appelé non versé</t>
  </si>
  <si>
    <t>Comptes courants des associés - débiteurs</t>
  </si>
  <si>
    <t>Associés - opérations faites en commun</t>
  </si>
  <si>
    <t>Créances rattachées aux comptes d'associés</t>
  </si>
  <si>
    <t>Autres comptes d'associés - débiteurs</t>
  </si>
  <si>
    <t>EC012</t>
  </si>
  <si>
    <t>Autres débiteurs</t>
  </si>
  <si>
    <t>Créances sur cession d'immobilisations</t>
  </si>
  <si>
    <t>Créances sur cession d'éléments d'actif circulant</t>
  </si>
  <si>
    <t>Créances rattachées aux autres débiteurs</t>
  </si>
  <si>
    <t>Divers débiteurs</t>
  </si>
  <si>
    <t>EC038</t>
  </si>
  <si>
    <t>Comptes de régularisation</t>
  </si>
  <si>
    <t>Charges constatées d'avance</t>
  </si>
  <si>
    <t>Intérêts courus et non échus à percevoir</t>
  </si>
  <si>
    <t>Comptes de participations périodique des charges</t>
  </si>
  <si>
    <t>Comptes transitoires ou d'attente - débiteurs</t>
  </si>
  <si>
    <t>EC115</t>
  </si>
  <si>
    <t>Titres te valeurs de placement</t>
  </si>
  <si>
    <t>Actions, partie libérée</t>
  </si>
  <si>
    <t>Actions, partie non libérée</t>
  </si>
  <si>
    <t>Bons de caisse et bons de trésor</t>
  </si>
  <si>
    <t>Bons de caisse</t>
  </si>
  <si>
    <t>Bons de trésor</t>
  </si>
  <si>
    <t>Autres titres et valeurs de placement similaires</t>
  </si>
  <si>
    <t>EC209</t>
  </si>
  <si>
    <t>Ecarts de conversion-actif (éléments circulants)</t>
  </si>
  <si>
    <t>Diminution des créances circulantes</t>
  </si>
  <si>
    <t>Diminution des dettes circulantes</t>
  </si>
  <si>
    <t>Provisions pour dépréciation des stocks</t>
  </si>
  <si>
    <t>EC168</t>
  </si>
  <si>
    <t>Provisions pour dépréciation des Marchandises</t>
  </si>
  <si>
    <t>EC169</t>
  </si>
  <si>
    <t>Provisions pour dépréciation des matières et fournitures</t>
  </si>
  <si>
    <t>EC170</t>
  </si>
  <si>
    <t>Provisions pour dépréciation des produits en cours</t>
  </si>
  <si>
    <t>EC171</t>
  </si>
  <si>
    <t>Provisions pour dépréciation des produits intermédiaires</t>
  </si>
  <si>
    <t>EC172</t>
  </si>
  <si>
    <t>Provisions pour dépréciation des produits finis</t>
  </si>
  <si>
    <t>Provisions pour dépréciation des créances de l'actif circulant</t>
  </si>
  <si>
    <t>EC173</t>
  </si>
  <si>
    <t>Provisions pour dépréciation - fournisseurs débiteurs, avances et acomptes</t>
  </si>
  <si>
    <t>EC174</t>
  </si>
  <si>
    <t>Provisions pour dépréciation des clients et comptes rattachés</t>
  </si>
  <si>
    <t>EC175</t>
  </si>
  <si>
    <t>Provisions pour dépréciation du personnel - débiteur</t>
  </si>
  <si>
    <t>EC176</t>
  </si>
  <si>
    <t>Provisions pour dépréciation des comptes d'associés débiteurs</t>
  </si>
  <si>
    <t>EC177</t>
  </si>
  <si>
    <t>Provisions pour dépréciation des autres débiteurs</t>
  </si>
  <si>
    <t>EC178</t>
  </si>
  <si>
    <t>Provisions pour dépréciation des titres et valeur de placement</t>
  </si>
  <si>
    <t>EC061</t>
  </si>
  <si>
    <t xml:space="preserve">Fournisseurs et comptes rattachés </t>
  </si>
  <si>
    <t>Fournisseurs</t>
  </si>
  <si>
    <t>Fournisseurs - catégorie A</t>
  </si>
  <si>
    <t>Fournisseurs - catégorie B</t>
  </si>
  <si>
    <t>Fournisseurs - retenues de garantie</t>
  </si>
  <si>
    <t>Fournisseurs - effets à payer</t>
  </si>
  <si>
    <t>Fournisseurs - factures non parvenues</t>
  </si>
  <si>
    <t>Autres fournisseurs et comptes rattachés</t>
  </si>
  <si>
    <t>EC036</t>
  </si>
  <si>
    <t>Clients créditeurs, avances et acomptes</t>
  </si>
  <si>
    <t>Clients - avances et acomptes reçus sur commandes en cours</t>
  </si>
  <si>
    <t>Clients - dettes pour emballages et matériel consignés</t>
  </si>
  <si>
    <t>Rabais, remises et ristournes à accorder - avoirs à établir</t>
  </si>
  <si>
    <t>Autres clients créditeurs</t>
  </si>
  <si>
    <t>EC086</t>
  </si>
  <si>
    <t>Personnel - créditeur</t>
  </si>
  <si>
    <t>Rémunérations dues au personnel</t>
  </si>
  <si>
    <t>Dépôts du personnel créditeurs</t>
  </si>
  <si>
    <t>Oppositions sur salaires</t>
  </si>
  <si>
    <t>Charges de personnel à payer</t>
  </si>
  <si>
    <t>Personnel - autres créditeurs</t>
  </si>
  <si>
    <t>EC081</t>
  </si>
  <si>
    <t>Organismes sociaux</t>
  </si>
  <si>
    <t>Caisse nationale de la sécurité sociale</t>
  </si>
  <si>
    <t>Caisses de retraite</t>
  </si>
  <si>
    <t xml:space="preserve">Mutuelles </t>
  </si>
  <si>
    <t>charges sociales à payer</t>
  </si>
  <si>
    <t>Autres organismes sociaux</t>
  </si>
  <si>
    <t>EC056</t>
  </si>
  <si>
    <t>Etat - créditeur</t>
  </si>
  <si>
    <t>Etat, impôts, taxes et assimilés</t>
  </si>
  <si>
    <t>Etat, taxe urbaine et taxe d'édilité</t>
  </si>
  <si>
    <t>Etat, patente</t>
  </si>
  <si>
    <t>Etat, PTS et PSN</t>
  </si>
  <si>
    <t>Etat, impôts sur les résultats</t>
  </si>
  <si>
    <t>Etat, TVA facturée</t>
  </si>
  <si>
    <t>Etat, TVA due (suivant déclarations)</t>
  </si>
  <si>
    <t>Etat, impôts et taxes à payer</t>
  </si>
  <si>
    <t>Etat, autres comptes créditeurs</t>
  </si>
  <si>
    <t>EC039</t>
  </si>
  <si>
    <t>Comptes d'associés - créditeurs</t>
  </si>
  <si>
    <t>Associés - capital à rembourser</t>
  </si>
  <si>
    <t>Associés - versements reçus sur augmentation de capital</t>
  </si>
  <si>
    <t>Comptes courants des associés - créditeurs</t>
  </si>
  <si>
    <t>Associés - dividendes à payer</t>
  </si>
  <si>
    <t>Autres comptes d'associés créditeurs</t>
  </si>
  <si>
    <t>EC011</t>
  </si>
  <si>
    <t>Autres créanciers</t>
  </si>
  <si>
    <t>Dettes sur acquisition des immobilisations</t>
  </si>
  <si>
    <t>Dettes sur acquisition des titres et valeurs de placement</t>
  </si>
  <si>
    <t>Obligations échus à rembourser</t>
  </si>
  <si>
    <t>Obligations, coupons à payer</t>
  </si>
  <si>
    <t>Dettes rattachées aux autres créanciers</t>
  </si>
  <si>
    <t>Divers créanciers</t>
  </si>
  <si>
    <t>EC040</t>
  </si>
  <si>
    <t>Comptes de régularisation - passif</t>
  </si>
  <si>
    <t>Produits constatés d'avance</t>
  </si>
  <si>
    <t>Intérêts courus et non échus à payer</t>
  </si>
  <si>
    <t>Comptes de répartition périodique des produits</t>
  </si>
  <si>
    <t>Comptes transitoires ou d'attente - créditeurs</t>
  </si>
  <si>
    <t>EC017</t>
  </si>
  <si>
    <t>Autres provisions pour risque et charges</t>
  </si>
  <si>
    <t>Provisions pour amendes, doubles droits et pénalités</t>
  </si>
  <si>
    <t>Provisions pour impôts</t>
  </si>
  <si>
    <t>EC210</t>
  </si>
  <si>
    <t>Ecarts de conversion - Passif (éléments circulants)</t>
  </si>
  <si>
    <t>Augmentation des créances circulantes</t>
  </si>
  <si>
    <t>EC034</t>
  </si>
  <si>
    <t>Chèques et valeurs à encaisser</t>
  </si>
  <si>
    <t>Chèques à encaisser ou à l'encaissement</t>
  </si>
  <si>
    <t>Chèques en portefeuille</t>
  </si>
  <si>
    <t>Chèques à l'encaissement</t>
  </si>
  <si>
    <t>Effets à encaisser ou à l'encaissement</t>
  </si>
  <si>
    <t>Effets échus à encaisser</t>
  </si>
  <si>
    <t>Effets à l'encaissement</t>
  </si>
  <si>
    <t>Virements de fonds</t>
  </si>
  <si>
    <t>Autres valeurs à encaisser</t>
  </si>
  <si>
    <t>EC020</t>
  </si>
  <si>
    <t>Banques, Trésorerie Générale et Chèques Postaux débiteurs</t>
  </si>
  <si>
    <t>Banques (soldes débiteurs)</t>
  </si>
  <si>
    <t>Trésorerie Générale</t>
  </si>
  <si>
    <t>Chèques postaux</t>
  </si>
  <si>
    <t>Autres établissements financiers et assimilés (soldes débiteurs)</t>
  </si>
  <si>
    <t>EC023</t>
  </si>
  <si>
    <t>Caisses, régies d'avances et accréditifs</t>
  </si>
  <si>
    <t>Caisses</t>
  </si>
  <si>
    <t>Caisse Centrale</t>
  </si>
  <si>
    <t>Caisse (Succursale ou agence A)</t>
  </si>
  <si>
    <t>Caisse (Succursale ou agence B)</t>
  </si>
  <si>
    <t>Régies d'avances et accréditifs</t>
  </si>
  <si>
    <t>EC044</t>
  </si>
  <si>
    <t>Crédits d'escompte</t>
  </si>
  <si>
    <t>EC045</t>
  </si>
  <si>
    <t>Crédits de trésorerie</t>
  </si>
  <si>
    <t>EC021</t>
  </si>
  <si>
    <t>Banques (soldes créditeurs)</t>
  </si>
  <si>
    <t>Autres établissements financiers et assimilés (soldes créditeurs)</t>
  </si>
  <si>
    <t>EC179</t>
  </si>
  <si>
    <t>Provisions pour dépréciation des comptes de trésorerie</t>
  </si>
  <si>
    <t>EC005</t>
  </si>
  <si>
    <t>Achats revendus de marchandises</t>
  </si>
  <si>
    <t>Achats de marchandises (Groupe A)</t>
  </si>
  <si>
    <t>Achats de marchandises (Groupe B)</t>
  </si>
  <si>
    <t>Variation des stocks de marchandises</t>
  </si>
  <si>
    <t>EC211</t>
  </si>
  <si>
    <t>Achats revendus de marchandises des exercices antérieurs</t>
  </si>
  <si>
    <t>Rabais, remises, et ristournes obtenus sur achats de marchandises</t>
  </si>
  <si>
    <t>EC004</t>
  </si>
  <si>
    <t>Achats consommés de matières et fournitures</t>
  </si>
  <si>
    <t>Achats de matières premières</t>
  </si>
  <si>
    <t>Achats de matières premières A</t>
  </si>
  <si>
    <t>Achats de matières premières B</t>
  </si>
  <si>
    <t>Achats de matières et fournitures consommables</t>
  </si>
  <si>
    <t>Achats de matières et fournitures A</t>
  </si>
  <si>
    <t>Achats de matières et fournitures B</t>
  </si>
  <si>
    <t>Achats de combustibles</t>
  </si>
  <si>
    <t>Achats de produits d'entretien</t>
  </si>
  <si>
    <t>Achats de fournitures d'atelier d'usine</t>
  </si>
  <si>
    <t>Achats de fournitures de magasin</t>
  </si>
  <si>
    <t>Achats de fournitures de bureau</t>
  </si>
  <si>
    <t>Achats d'emballages</t>
  </si>
  <si>
    <t>Achats d'emballages perdus</t>
  </si>
  <si>
    <t>Achats d'emballages récupérables non identifiables</t>
  </si>
  <si>
    <t>Achats d'emballages à usage mixte</t>
  </si>
  <si>
    <t>Variation des stocks de matières et fournitures</t>
  </si>
  <si>
    <t>Variation des stocks de matières premières</t>
  </si>
  <si>
    <t>Variation des stocks de matières et fournitures consommables</t>
  </si>
  <si>
    <t>Variation des stocks d'emballages</t>
  </si>
  <si>
    <t>Achats non stockés de matières et fournitures</t>
  </si>
  <si>
    <t>Achats de fournitures non stockables</t>
  </si>
  <si>
    <t>Achats de fournitures d'entretien</t>
  </si>
  <si>
    <t>Achats de petit outillage et de petit équipement</t>
  </si>
  <si>
    <t>Achats de travaux, études et prestations de services</t>
  </si>
  <si>
    <t>Achats de travaux</t>
  </si>
  <si>
    <t>Achats d'études</t>
  </si>
  <si>
    <t>Achats des prestations de service</t>
  </si>
  <si>
    <t>EC180</t>
  </si>
  <si>
    <t>Achats des matières et des fournitures des exercices antérieurs</t>
  </si>
  <si>
    <t>Rabais, remises, et ristournes obtenus sur achats consommés de matières et fournitures</t>
  </si>
  <si>
    <t>Rabais, remises, et ristournes obtenus sur achats de matières premières</t>
  </si>
  <si>
    <t>Rabais, remises, et ristournes obtenus sur achats de matières et fournitures consommables</t>
  </si>
  <si>
    <t>Rabais, remises, et ristournes obtenus sur achats d'emballages</t>
  </si>
  <si>
    <t>Rabais, remises, et ristournes obtenus sur achats non stockés</t>
  </si>
  <si>
    <t>Rabais, remises, et ristournes obtenus sur achats de travaux, études et prestations de services</t>
  </si>
  <si>
    <t>Rabais, remises, et ristournes obtenus sur achats de matières et fournitures des exercices antérieurs</t>
  </si>
  <si>
    <t>EC008</t>
  </si>
  <si>
    <t>613 - 614</t>
  </si>
  <si>
    <t>Autres charges externes</t>
  </si>
  <si>
    <t>Locations et charges locatives</t>
  </si>
  <si>
    <t>Location de terrains</t>
  </si>
  <si>
    <t>Location de constructions</t>
  </si>
  <si>
    <t>Location de matériel et d'outillage</t>
  </si>
  <si>
    <t>Location de matériel et matériel de bureau</t>
  </si>
  <si>
    <t>Location de matériel informatique</t>
  </si>
  <si>
    <t>Location de matériel de transport</t>
  </si>
  <si>
    <t>Malis sur emballages rendus</t>
  </si>
  <si>
    <t>Location et charges locatives diverses</t>
  </si>
  <si>
    <t>Redevances de crédit bail</t>
  </si>
  <si>
    <t>Redevances de crédit bail, mobilier et matériel</t>
  </si>
  <si>
    <t>Entretien et réparations</t>
  </si>
  <si>
    <t>Entretien et réparations des biens immobiliers</t>
  </si>
  <si>
    <t>Entretien et réparations des biens mobiliers</t>
  </si>
  <si>
    <t>Maintenance</t>
  </si>
  <si>
    <t>Primes d'assurance</t>
  </si>
  <si>
    <t>Assurances multirisques (vol, incendie, responsabilité civile, etc.)</t>
  </si>
  <si>
    <t>Assurances - Risques d'exploitation</t>
  </si>
  <si>
    <t>Assurances - Matériel de transport</t>
  </si>
  <si>
    <t>Autres assurances</t>
  </si>
  <si>
    <t>Rémunérations du personnel extérieurs à l'entreprise</t>
  </si>
  <si>
    <t>Rémunérations du personnel occasionnel</t>
  </si>
  <si>
    <t>Rémunérations du personnel intérimaire</t>
  </si>
  <si>
    <t>Rémunérations du personnel détaché ou prêté à l'entreprise</t>
  </si>
  <si>
    <t>Rémunérations d'intermédiaires et honoraires</t>
  </si>
  <si>
    <t>Commissions et courtages</t>
  </si>
  <si>
    <t>honoraires</t>
  </si>
  <si>
    <t>Frais d'actes et de contentieux</t>
  </si>
  <si>
    <t>Redevances pour brevets, marques, droits et valeurs similaires</t>
  </si>
  <si>
    <t>Redevances pour brevets</t>
  </si>
  <si>
    <t>Autres redevances</t>
  </si>
  <si>
    <t>Etudes, recherches et documentation</t>
  </si>
  <si>
    <t>Etudes générales</t>
  </si>
  <si>
    <t>Recherches</t>
  </si>
  <si>
    <t>Documentation générale</t>
  </si>
  <si>
    <t>Documentation technique</t>
  </si>
  <si>
    <t>Transport</t>
  </si>
  <si>
    <t>Transport du personnel</t>
  </si>
  <si>
    <t>Transport sur achats</t>
  </si>
  <si>
    <t>Transport sur ventes</t>
  </si>
  <si>
    <t>Autres transports</t>
  </si>
  <si>
    <t>Déplacements, missions et réceptions</t>
  </si>
  <si>
    <t>Voyages et déplacements</t>
  </si>
  <si>
    <t>Frais de déménagement</t>
  </si>
  <si>
    <t>Missions</t>
  </si>
  <si>
    <t>Réceptions</t>
  </si>
  <si>
    <t>Publicité, publications et relations publiques</t>
  </si>
  <si>
    <t>Annonces et insertions</t>
  </si>
  <si>
    <t>Echantillons, catalogues et imprimés publicitaires</t>
  </si>
  <si>
    <t>Foires et expositions</t>
  </si>
  <si>
    <t>Primes de publicité</t>
  </si>
  <si>
    <t>Publications</t>
  </si>
  <si>
    <t>Cadeaux à la clientèle</t>
  </si>
  <si>
    <t>Autres charges de publicité et relations publiques</t>
  </si>
  <si>
    <t>Frais postaux et frais de télécommunications</t>
  </si>
  <si>
    <t>Frais postaux</t>
  </si>
  <si>
    <t>Frais de téléphone</t>
  </si>
  <si>
    <t>Frais de télex et de télégrammes</t>
  </si>
  <si>
    <t>Cotisations et dons</t>
  </si>
  <si>
    <t>Cotisations</t>
  </si>
  <si>
    <t>Dons</t>
  </si>
  <si>
    <t>Services bancaires</t>
  </si>
  <si>
    <t>Frais d'achat et de vente des titres</t>
  </si>
  <si>
    <t>Frais sur effet de commerce</t>
  </si>
  <si>
    <t>Frais et commissions sur services bancaires</t>
  </si>
  <si>
    <t>EC181</t>
  </si>
  <si>
    <t>Autres charges externes des exercices antérieurs</t>
  </si>
  <si>
    <t>Rabais, remises et ristournes obtenus sur autres charges externes</t>
  </si>
  <si>
    <t>EC072</t>
  </si>
  <si>
    <t>Impôts et taxes</t>
  </si>
  <si>
    <t>Impôts et taxes directs</t>
  </si>
  <si>
    <t>Taxe urbaine et taxe d'édilité</t>
  </si>
  <si>
    <t>Patente</t>
  </si>
  <si>
    <t>Taxes locales</t>
  </si>
  <si>
    <t>Impôts et taxes indirects</t>
  </si>
  <si>
    <t>Impôts, taxes et droits assimilés</t>
  </si>
  <si>
    <t>Droits d'enregistrement et timbre</t>
  </si>
  <si>
    <t>Taxes sur les véhicules</t>
  </si>
  <si>
    <t>Autres impôts, taxes et droits assimilés</t>
  </si>
  <si>
    <t>EC182</t>
  </si>
  <si>
    <t>Impôts et taxes des exercices antérieurs</t>
  </si>
  <si>
    <t>EC032</t>
  </si>
  <si>
    <t>Charges de personnel</t>
  </si>
  <si>
    <t>Rémunération du personnel</t>
  </si>
  <si>
    <t>Appointements et salaires</t>
  </si>
  <si>
    <t>Primes et gratifications</t>
  </si>
  <si>
    <t>Indemnités et avantages divers</t>
  </si>
  <si>
    <t>Commissions au personnel</t>
  </si>
  <si>
    <t>Rémunération des administrateurs, gérants et associés</t>
  </si>
  <si>
    <t>charges sociales</t>
  </si>
  <si>
    <t>Cotisations de sécurité sociale</t>
  </si>
  <si>
    <t>Cotisations aux caisses de retraite</t>
  </si>
  <si>
    <t>Cotisations aux mutuelles</t>
  </si>
  <si>
    <t>Prestations familiales</t>
  </si>
  <si>
    <t>Assurances accidents de travail</t>
  </si>
  <si>
    <t>Charges sociales diverses</t>
  </si>
  <si>
    <t>Assurances groupe</t>
  </si>
  <si>
    <t>Prestations de retraites</t>
  </si>
  <si>
    <t>Allocations aux œuvres sociales</t>
  </si>
  <si>
    <t>Habillement et vêtements de travail</t>
  </si>
  <si>
    <t>Indemnités de préavis et de licenciement</t>
  </si>
  <si>
    <t>Médecine du travail, pharmacie</t>
  </si>
  <si>
    <t>Autres charges sociales diverses</t>
  </si>
  <si>
    <t>Rémunération de l'exploitant</t>
  </si>
  <si>
    <t>Charges sociales sur appointements et salaires de l'exploitant</t>
  </si>
  <si>
    <t>EC183</t>
  </si>
  <si>
    <t>Charges de personnel des exercices antérieurs</t>
  </si>
  <si>
    <t>EC007</t>
  </si>
  <si>
    <t>Autres charges d'exploitation</t>
  </si>
  <si>
    <t>Jetons de présence</t>
  </si>
  <si>
    <t>Pertes sur créances irrécouvrables</t>
  </si>
  <si>
    <t>Pertes sur opérations faites en commun</t>
  </si>
  <si>
    <t>Transferts de profits sur opérations faites en commun</t>
  </si>
  <si>
    <t>EC184</t>
  </si>
  <si>
    <t>Autres charges d'exploitation des exercices antérieurs</t>
  </si>
  <si>
    <t>EC048</t>
  </si>
  <si>
    <t>Dotation d'exploitation</t>
  </si>
  <si>
    <t>Dotations d'exploitation aux amortissements de l'immobilisation en non-valeurs</t>
  </si>
  <si>
    <t>Dotations d'exploitation aux amortissements des frais préliminaires</t>
  </si>
  <si>
    <t>Dotations d'exploitation aux amortissements des charges à répartir</t>
  </si>
  <si>
    <t>Dotations d'exploitation aux amortissements de l'immobilisation incorporelles</t>
  </si>
  <si>
    <t>Dotations d'exploitation aux amortissements de l'immobilisation en recherche et développement</t>
  </si>
  <si>
    <t>Dotations d'exploitation aux amortissements des brevets, marques, droits et valeurs similaires</t>
  </si>
  <si>
    <t>Dotations d'exploitation aux amortissements du fonds commercial</t>
  </si>
  <si>
    <t>Dotations d'exploitation aux amortissements des autres immobilisations incorporelles</t>
  </si>
  <si>
    <t>Dotations d'exploitation aux amortissements des immobilisations corporelles</t>
  </si>
  <si>
    <t>Dotations d'exploitation aux amortissements des terrains</t>
  </si>
  <si>
    <t>Dotations d'exploitation aux amortissements des constructions</t>
  </si>
  <si>
    <t>Dotations d'exploitation aux amortissements des installations techniques, matériel et outillage</t>
  </si>
  <si>
    <t>Dotations d'exploitation aux amortissements du matériel de transport</t>
  </si>
  <si>
    <t>Dotations d'exploitation aux amortissements des mobilier, matériel de bureau et aménagement divers</t>
  </si>
  <si>
    <t>Dotations d'exploitation aux amortissements des autres immobilisations corporelles</t>
  </si>
  <si>
    <t>Dotations d'exploitation aux provisions pour dépréciation des immobilisations</t>
  </si>
  <si>
    <t>Dotations d'exploitation aux provisions pour dépréciation des immobilisations incorporelles</t>
  </si>
  <si>
    <t>Dotations d'exploitation aux provisions pour dépréciation des immobilisations corporelles</t>
  </si>
  <si>
    <t>Dotations d'exploitation aux provisions pour risques et charges</t>
  </si>
  <si>
    <t>Dotations d'exploitation aux provisions pour risques et charges durables</t>
  </si>
  <si>
    <t>Dotations d'exploitation aux provisions pour risques et charges momentanés</t>
  </si>
  <si>
    <t>Dotations d'exploitation aux provisions pour dépréciation de l'actif circulant</t>
  </si>
  <si>
    <t>Dotations d'exploitation aux provisions pour dépréciation des stocks</t>
  </si>
  <si>
    <t>Dotations d'exploitation aux provisions pour dépréciation des créances de l'actif circulant</t>
  </si>
  <si>
    <t>EC185</t>
  </si>
  <si>
    <t>Dotations d'exploitation des exercices antérieurs</t>
  </si>
  <si>
    <t>Dotations d'exploitation aux amortissements des exercices antérieurs</t>
  </si>
  <si>
    <t>Dotations d'exploitation aux provisions des exercices antérieurs</t>
  </si>
  <si>
    <t>EC031</t>
  </si>
  <si>
    <t>Charges d'intérêt</t>
  </si>
  <si>
    <t>Intérêts des emprunts et dettes</t>
  </si>
  <si>
    <t>Intérêts des emprunts</t>
  </si>
  <si>
    <t>Intérêts des dettes rattachées à des participations</t>
  </si>
  <si>
    <t>Intérêts des comptes courants et dépôts créditeurs</t>
  </si>
  <si>
    <t>Intérêts bancaires et sur opérations de financement</t>
  </si>
  <si>
    <t>Autres intérêts des emprunts et dettes</t>
  </si>
  <si>
    <t>EC186</t>
  </si>
  <si>
    <t>Charges d'intérêt des exercices antérieurs</t>
  </si>
  <si>
    <t>EC084</t>
  </si>
  <si>
    <t>Pertes de change</t>
  </si>
  <si>
    <t>Pertes de change propres à l'exercice</t>
  </si>
  <si>
    <t>EC187</t>
  </si>
  <si>
    <t>Pertes de change des exercices antérieurs</t>
  </si>
  <si>
    <t>EC009</t>
  </si>
  <si>
    <t>Autres charges financières</t>
  </si>
  <si>
    <t>Pertes sur créances liées à des participations</t>
  </si>
  <si>
    <t>Charges nettes sur cessions de titres et valeurs de placement</t>
  </si>
  <si>
    <t>Escomptes accordés</t>
  </si>
  <si>
    <t>EC188</t>
  </si>
  <si>
    <t>Autres charges financières des exercices antérieurs</t>
  </si>
  <si>
    <t>EC049</t>
  </si>
  <si>
    <t>Dotations financières</t>
  </si>
  <si>
    <t>Dotations aux amortissements des primes de remboursement des obligations</t>
  </si>
  <si>
    <t>Dotations aux provisions pour dépréciation des immobilisations financières</t>
  </si>
  <si>
    <t>Dotations aux provisions pour risques et charges financières</t>
  </si>
  <si>
    <t>Dotations aux provisions pour dépréciation des titres et valeurs de placement</t>
  </si>
  <si>
    <t>Dotations aux provisions pour dépréciation des comptes de trésorerie</t>
  </si>
  <si>
    <t>EC189</t>
  </si>
  <si>
    <t>Dotations financières des exercices antérieurs</t>
  </si>
  <si>
    <t>EC119</t>
  </si>
  <si>
    <t>Valeurs nettes d'amortissements des immobilisations cédées</t>
  </si>
  <si>
    <t>Valeurs nettes d'amortissement des immobilisations incorporelles cédées</t>
  </si>
  <si>
    <t>Valeurs nettes d'amortissement des immobilisations corporelles cédées</t>
  </si>
  <si>
    <t>Valeurs nettes d'amortissement des immobilisations financières cédées</t>
  </si>
  <si>
    <t>EC190</t>
  </si>
  <si>
    <t>Valeurs nettes d'amortissement des immobilisations cédées des exercices antérieurs</t>
  </si>
  <si>
    <t>EC135</t>
  </si>
  <si>
    <t>Subventions accordées</t>
  </si>
  <si>
    <t>Subventions accordées de l'exercice</t>
  </si>
  <si>
    <t>EC191</t>
  </si>
  <si>
    <t>Subventions accordées des exercices antérieurs</t>
  </si>
  <si>
    <t>EC138</t>
  </si>
  <si>
    <t>Autres charges non courantes</t>
  </si>
  <si>
    <t>Pénalités sur marchés et dédits</t>
  </si>
  <si>
    <t>Pénalités sur marchés</t>
  </si>
  <si>
    <t>Dédits</t>
  </si>
  <si>
    <t>Rappels d'impôts (autres qu'impôts sur les résultats)</t>
  </si>
  <si>
    <t>Pénalités et amendes fiscales ou pénales</t>
  </si>
  <si>
    <t>Pénalités et amendes pénales</t>
  </si>
  <si>
    <t>Créances devenues irrécouvrables</t>
  </si>
  <si>
    <t>Dons, libéralités et lots</t>
  </si>
  <si>
    <t>Libéralités</t>
  </si>
  <si>
    <t>Lots</t>
  </si>
  <si>
    <t>EC192</t>
  </si>
  <si>
    <t>Autres charges non courantes des exercices antérieurs</t>
  </si>
  <si>
    <t>EC050</t>
  </si>
  <si>
    <t>Dotations non courantes</t>
  </si>
  <si>
    <t>Dotations aux amortissements exceptionnels des immobilisations</t>
  </si>
  <si>
    <t>Dotations aux amortissements exceptionnels de l'immobilisation en non valeurs</t>
  </si>
  <si>
    <t>Dotations aux amortissements exceptionnels des immobilisations incorporelles</t>
  </si>
  <si>
    <t>Dotations aux amortissements exceptionnels des immobilisations corporelles</t>
  </si>
  <si>
    <t>Dotations non courantes aux provisions réglementées</t>
  </si>
  <si>
    <t>Dotations non courantes aux amortissements dérogatoires</t>
  </si>
  <si>
    <t>Dotations non courantes pour plus-values en instance d'imposition</t>
  </si>
  <si>
    <t>Dotations non courantes pour investissements</t>
  </si>
  <si>
    <t>Dotations non courantes pour reconstitution de gisements</t>
  </si>
  <si>
    <t>Dotations non courantes pour acquisition et construction de logement</t>
  </si>
  <si>
    <t>Dotations non courantes aux provisions pour risques et charges</t>
  </si>
  <si>
    <t>Dotations non courantes aux provisions pour risques et charges durables</t>
  </si>
  <si>
    <t>Dotations non courantes aux provisions pour risques et charges momentanés</t>
  </si>
  <si>
    <t>Dotations non courantes aux provisions pour dépréciation</t>
  </si>
  <si>
    <t>Dotations non courantes aux provisions pour dépréciation de l'actif immobilisé</t>
  </si>
  <si>
    <t>Dotations non courantes aux provisions pour dépréciation de l'actif circulant</t>
  </si>
  <si>
    <t>EC193</t>
  </si>
  <si>
    <t>Dotations non courantes des exercices antérieurs</t>
  </si>
  <si>
    <t>EC073</t>
  </si>
  <si>
    <t>Impôts sur le résultats</t>
  </si>
  <si>
    <t>Impôts sur les bénéfices</t>
  </si>
  <si>
    <t>Imposition minimale annuelle des sociétés</t>
  </si>
  <si>
    <t>Rappels et dégrèvements des impôts sur les résultats</t>
  </si>
  <si>
    <t>EC122</t>
  </si>
  <si>
    <t>Ventes de marchandises</t>
  </si>
  <si>
    <t>Ventes de marchandises au Maroc</t>
  </si>
  <si>
    <t>Ventes de marchandises à l'étranger</t>
  </si>
  <si>
    <t>EC194</t>
  </si>
  <si>
    <t>Ventes de marchandises des exercices antérieurs</t>
  </si>
  <si>
    <t>Rabais, remises et ristournes accordés par l'entreprise</t>
  </si>
  <si>
    <t>EC121</t>
  </si>
  <si>
    <t>Ventes de biens et services produits</t>
  </si>
  <si>
    <t>Ventes de biens et services produits au Maroc</t>
  </si>
  <si>
    <t>Ventes de produits finis</t>
  </si>
  <si>
    <t>Ventes de produits intermédiaires</t>
  </si>
  <si>
    <t>Ventes de produits résiduels</t>
  </si>
  <si>
    <t>Ventes de biens produits à l'étranger</t>
  </si>
  <si>
    <t>Ventes de services produits au Maroc</t>
  </si>
  <si>
    <t>Travaux</t>
  </si>
  <si>
    <t>Etudes</t>
  </si>
  <si>
    <t>Prestations de services</t>
  </si>
  <si>
    <t>Ventes de services produits à l'étranger</t>
  </si>
  <si>
    <t>Ventes de produits accessoires</t>
  </si>
  <si>
    <t>Locations diverses reçues</t>
  </si>
  <si>
    <t>Commissions et courtages reçus</t>
  </si>
  <si>
    <t>Produits de services exploités dans l'intérêt du personnel</t>
  </si>
  <si>
    <t>Bonis sur reprises d'emballages consignés</t>
  </si>
  <si>
    <t>Ports et frais accessoires</t>
  </si>
  <si>
    <t>Autres ventes de produits accessoires</t>
  </si>
  <si>
    <t>EC195</t>
  </si>
  <si>
    <t>Ventes de biens set services produits des exercices antérieurs</t>
  </si>
  <si>
    <t>Rabais, remises et ristournes accordés sur ventes au Maroc des biens produits</t>
  </si>
  <si>
    <t>Rabais, remises et ristournes accordés sur ventes à l'étranger des biens produits</t>
  </si>
  <si>
    <t>Rabais, remises et ristournes accordés sur ventes au Maroc des services produits</t>
  </si>
  <si>
    <t>Rabais, remises et ristournes accordés sur ventes à l'étranger des services produits</t>
  </si>
  <si>
    <t xml:space="preserve">Rabais, remises et ristournes accordés sur ventes des biens et services produits des exercices antérieurs </t>
  </si>
  <si>
    <t>EC120</t>
  </si>
  <si>
    <t>Variations des stocks des produits</t>
  </si>
  <si>
    <t>Variations des stocks des produits en cours</t>
  </si>
  <si>
    <t>Variations des stocks de biens produits en cours</t>
  </si>
  <si>
    <t xml:space="preserve">Variations des stocks de produits intermédiaires en cours </t>
  </si>
  <si>
    <t>Variations des stocks de produits résiduels en cours</t>
  </si>
  <si>
    <t>Variations des stocks de biens produits</t>
  </si>
  <si>
    <t>Variations des stocks de produits finis</t>
  </si>
  <si>
    <t xml:space="preserve">Variations des stocks de produits intermédiaires </t>
  </si>
  <si>
    <t>Variations des stocks de produits résiduels</t>
  </si>
  <si>
    <t>Variations des stocks de services en cours</t>
  </si>
  <si>
    <t>Variations des stocks de travaux</t>
  </si>
  <si>
    <t>Variations des stocks d'études en cours</t>
  </si>
  <si>
    <t>Variations des stocks de prestations en cours</t>
  </si>
  <si>
    <t>EC071</t>
  </si>
  <si>
    <t>Immobilisations produits par l'entreprise pour elle-même</t>
  </si>
  <si>
    <t>Immobilisations en non-valeurs produites</t>
  </si>
  <si>
    <t>Immobilisations incorporelles produites</t>
  </si>
  <si>
    <t>Immobilisations corporelles produites</t>
  </si>
  <si>
    <t>EC196</t>
  </si>
  <si>
    <t>Immobilisations produites des exercices antérieurs</t>
  </si>
  <si>
    <t>EC110</t>
  </si>
  <si>
    <t>Subventions d'exploitation</t>
  </si>
  <si>
    <t>Subventions d'exploitation reçues de l'exercice</t>
  </si>
  <si>
    <t>EC197</t>
  </si>
  <si>
    <t>Subventions d'exploitation reçues des exercices antérieurs</t>
  </si>
  <si>
    <t>EC016</t>
  </si>
  <si>
    <t>Autres produits d'exploitation</t>
  </si>
  <si>
    <t>Jetons de présence reçus</t>
  </si>
  <si>
    <t>Revenus des immeubles non affectées à l'exploitation</t>
  </si>
  <si>
    <t>Profits sur opérations faites en commun</t>
  </si>
  <si>
    <t>EC198</t>
  </si>
  <si>
    <t>Autres produits d'exploitation des exercices antérieurs</t>
  </si>
  <si>
    <t>EC101</t>
  </si>
  <si>
    <t>Reprises d'exploitation ; Transfert de change</t>
  </si>
  <si>
    <t>Reprises sur amortissements de l'immobilisation en non-valeur</t>
  </si>
  <si>
    <t>Reprises sur amortissements des immobilisations incorporelles</t>
  </si>
  <si>
    <t>Reprises sur amortissements des immobilisations corporelles</t>
  </si>
  <si>
    <t>Reprises sur provisions pour dépréciation des immobilisations</t>
  </si>
  <si>
    <t>Reprises sur provisions pour risques et charges</t>
  </si>
  <si>
    <t>Reprises sur provisions pour dépréciation de l'actif circulant</t>
  </si>
  <si>
    <t>Transfert de charges d'exploitation</t>
  </si>
  <si>
    <t>Transfert de charges d'exploitation - achats de marchandises</t>
  </si>
  <si>
    <t>Transfert de charges d'exploitation - achats consommés de matières et fournitures</t>
  </si>
  <si>
    <t>Transfert de charges d'exploitation - autres charges externes</t>
  </si>
  <si>
    <t>Transfert de charges d'exploitation - impôts et taxes</t>
  </si>
  <si>
    <t>Transfert de charges d'exploitation - charges de personnel</t>
  </si>
  <si>
    <t>Transfert de charges d'exploitation - autres charges d'exploitation</t>
  </si>
  <si>
    <t>EC199</t>
  </si>
  <si>
    <t>Reprises sur amortissements et provisions des exercices antérieurs</t>
  </si>
  <si>
    <t>Reprises sur amortissements des exercices antérieurs</t>
  </si>
  <si>
    <t>Reprises sur Provisions des exercices antérieurs</t>
  </si>
  <si>
    <t>EC092</t>
  </si>
  <si>
    <t>Produits des titres de participation et des autres titres immobilisés</t>
  </si>
  <si>
    <t>Revenus des titres de participation</t>
  </si>
  <si>
    <t>Revenus des titres immobilisés</t>
  </si>
  <si>
    <t>EC200</t>
  </si>
  <si>
    <t>Produits des titres de participation et des autres titres immobilisés des exercices antérieurs</t>
  </si>
  <si>
    <t>EC064</t>
  </si>
  <si>
    <t>Gains de change</t>
  </si>
  <si>
    <t>Gains de change propres à l'exercice</t>
  </si>
  <si>
    <t>EC201</t>
  </si>
  <si>
    <t>Gains de change des exercices antérieurs</t>
  </si>
  <si>
    <t>EC075</t>
  </si>
  <si>
    <t>Intérêts et autres produits financiers</t>
  </si>
  <si>
    <t>Intérêts et produits assimilés</t>
  </si>
  <si>
    <t>Intérêts des prêts</t>
  </si>
  <si>
    <t>Revenus des autres créances financières</t>
  </si>
  <si>
    <t>Revenus des créances rattachées à des participations</t>
  </si>
  <si>
    <t>Revenus des titres et valeurs de placement</t>
  </si>
  <si>
    <t>Produits nets sur cessions de titres et valeurs de placement</t>
  </si>
  <si>
    <t>Escomptes obtenus</t>
  </si>
  <si>
    <t>EC202</t>
  </si>
  <si>
    <t>Intérêts et autres produits financiers des exercices antérieurs</t>
  </si>
  <si>
    <t>EC102</t>
  </si>
  <si>
    <t>Reprises financières ; Transfert de change</t>
  </si>
  <si>
    <t>Reprises sur amortissement des primes de remboursement des obligations</t>
  </si>
  <si>
    <t>Reprises sur provisions pour dépréciation des immobilisations financières</t>
  </si>
  <si>
    <t>Reprises sur provisions pour risques et charges financières</t>
  </si>
  <si>
    <t>Reprises sur provisions pour dépréciation des titres et valeurs de placement</t>
  </si>
  <si>
    <t>Reprises sur provisions pour dépréciation des comptes de trésorerie</t>
  </si>
  <si>
    <t>Transfert de charges financières</t>
  </si>
  <si>
    <t>Transferts - charges d'intérêts</t>
  </si>
  <si>
    <t>Transferts - pertes de change</t>
  </si>
  <si>
    <t>Transferts - autres charges financières</t>
  </si>
  <si>
    <t>EC203</t>
  </si>
  <si>
    <t>Reprises sur dotations financières des exercices antérieurs</t>
  </si>
  <si>
    <t>EC091</t>
  </si>
  <si>
    <t>Produits des cessions des immobilisations</t>
  </si>
  <si>
    <t>Produits des cessions des immobilisations incorporelles</t>
  </si>
  <si>
    <t>Produits des cessions des immobilisations corporelles</t>
  </si>
  <si>
    <t>Produits des cessions des immobilisations financières (droits de propriété)</t>
  </si>
  <si>
    <t>EC204</t>
  </si>
  <si>
    <t>Produits des cessions des immobilisations des exercices antérieurs</t>
  </si>
  <si>
    <t>EC111</t>
  </si>
  <si>
    <t>Subventions d'équilibre</t>
  </si>
  <si>
    <t>Subventions d'équilibre reçues de l'exercice</t>
  </si>
  <si>
    <t>EC205</t>
  </si>
  <si>
    <t>Subventions d'équilibre reçues des exercices antérieurs</t>
  </si>
  <si>
    <t>EC136</t>
  </si>
  <si>
    <t>Reprises sur subventions d'investissement</t>
  </si>
  <si>
    <t>Reprises sur subventions d'investissement de l'exercice</t>
  </si>
  <si>
    <t>EC206</t>
  </si>
  <si>
    <t>Reprises sur subventions d'investissement des exercices antérieurs</t>
  </si>
  <si>
    <t>EC137</t>
  </si>
  <si>
    <t>Autres produits non courants</t>
  </si>
  <si>
    <t>Pénalités et dédits reçus</t>
  </si>
  <si>
    <t>Pénalités reçus sur marché</t>
  </si>
  <si>
    <t>Dédits reçus</t>
  </si>
  <si>
    <t>Dégrèvements d'impôts (autres qu'impôts sur résultat)</t>
  </si>
  <si>
    <t>Rentrées sur créances soldées</t>
  </si>
  <si>
    <t>Dons, libéralités et lots reçus</t>
  </si>
  <si>
    <t>EC207</t>
  </si>
  <si>
    <t>Autres produits non courants des exercices antérieurs</t>
  </si>
  <si>
    <t>EC103</t>
  </si>
  <si>
    <t>Reprises non courantes ; Transfert de change</t>
  </si>
  <si>
    <t>Reprises non courantes sur amortissements exceptionnelles des immobilisations</t>
  </si>
  <si>
    <t>Reprises non courantes sur amortissements exceptionnelles des immobilisations en non-valeurs</t>
  </si>
  <si>
    <t>Reprises non courantes sur amortissements exceptionnelles des immobilisations incorporelles</t>
  </si>
  <si>
    <t>Reprises non courantes sur amortissements exceptionnelles des immobilisations corporelles</t>
  </si>
  <si>
    <t>Reprises non courantes sur provisions réglementées</t>
  </si>
  <si>
    <t>Reprises sur amortissements dérogatoires</t>
  </si>
  <si>
    <t>Reprises sur plus values en instance d'imposition</t>
  </si>
  <si>
    <t>Reprises sur provisions pour investissements</t>
  </si>
  <si>
    <t>Reprises sur provisions pour reconstitution de gisements</t>
  </si>
  <si>
    <t>Reprises sur provisions pour acquisition et construction de logements</t>
  </si>
  <si>
    <t>Reprises non courantes sur provisions pour risques et charges</t>
  </si>
  <si>
    <t>Reprises non courantes sur provisions pour risques et charges durables</t>
  </si>
  <si>
    <t>Reprises non courantes sur provisions pour risques et charges momentanés</t>
  </si>
  <si>
    <t>Reprises non courantes sur provisions pour dépréciation</t>
  </si>
  <si>
    <t>Reprises non courantes sur provisions pour dépréciation de l'actif immobilisé</t>
  </si>
  <si>
    <t>Reprises non courantes sur provisions pour dépréciation de l'actif circulant</t>
  </si>
  <si>
    <t>Transfert de charges non courantes</t>
  </si>
  <si>
    <t>EC208</t>
  </si>
  <si>
    <t>Reprises non courantes des exercices antérieurs</t>
  </si>
  <si>
    <t>Produits / Services</t>
  </si>
  <si>
    <t>Quantité produite N</t>
  </si>
  <si>
    <t>Quantité produite N-1</t>
  </si>
  <si>
    <t>...</t>
  </si>
  <si>
    <t>Totaux</t>
  </si>
  <si>
    <t>Personnel Permanent</t>
  </si>
  <si>
    <t>Personnel Saisonnier</t>
  </si>
  <si>
    <t>Effectifs</t>
  </si>
  <si>
    <t>NumEC F</t>
  </si>
  <si>
    <t>NumEC G</t>
  </si>
  <si>
    <t>NumEC H</t>
  </si>
  <si>
    <t>ACTIF</t>
  </si>
  <si>
    <t>EXERCICE</t>
  </si>
  <si>
    <t>EXERCICE PRECEDENT</t>
  </si>
  <si>
    <t>Amortissements</t>
  </si>
  <si>
    <t>Remarques</t>
  </si>
  <si>
    <t xml:space="preserve"> </t>
  </si>
  <si>
    <t>Brut</t>
  </si>
  <si>
    <t>et provisions</t>
  </si>
  <si>
    <t>Net</t>
  </si>
  <si>
    <t>Il faut additionner les soldes (débit-crédit) des coùptes qui commencent par</t>
  </si>
  <si>
    <t>EC068</t>
  </si>
  <si>
    <t>EC251</t>
  </si>
  <si>
    <t>EC244</t>
  </si>
  <si>
    <t>IMMOBILISATIONS EN NON VALEUR (A)</t>
  </si>
  <si>
    <t>•        Frais Préliminaires</t>
  </si>
  <si>
    <t>•        Charges a répartir sur plusieurs exercises</t>
  </si>
  <si>
    <t>•        Primes de remboursement des obligations</t>
  </si>
  <si>
    <t>EC070</t>
  </si>
  <si>
    <t>EC252</t>
  </si>
  <si>
    <t>EC245</t>
  </si>
  <si>
    <t>E</t>
  </si>
  <si>
    <t>IMMOBILISATIONS INCORPORELLES (B)</t>
  </si>
  <si>
    <t>S</t>
  </si>
  <si>
    <t>•        Immobilisation en recherche et développement</t>
  </si>
  <si>
    <t>I</t>
  </si>
  <si>
    <t>•        Brevets, marques, droits et valeurs similaires</t>
  </si>
  <si>
    <t>L</t>
  </si>
  <si>
    <t>•        Fonds commercial</t>
  </si>
  <si>
    <t>•       Autres immobilisations incorporelles</t>
  </si>
  <si>
    <t>EC066</t>
  </si>
  <si>
    <t>EC253</t>
  </si>
  <si>
    <t>EC246</t>
  </si>
  <si>
    <t>B</t>
  </si>
  <si>
    <t>IMMOBILISATIONS CORPORELLES (C)</t>
  </si>
  <si>
    <t>O</t>
  </si>
  <si>
    <t>•       Terrains</t>
  </si>
  <si>
    <t>M</t>
  </si>
  <si>
    <t>•       Constructions</t>
  </si>
  <si>
    <t>•       Installations technique, matériel et outillage</t>
  </si>
  <si>
    <t>•       Matériel de transport</t>
  </si>
  <si>
    <t>•       Mobilier, matériel de bureau et aménagements</t>
  </si>
  <si>
    <t>F</t>
  </si>
  <si>
    <t xml:space="preserve">         divers</t>
  </si>
  <si>
    <t>•       Autres immobilisations corporelles</t>
  </si>
  <si>
    <t>T</t>
  </si>
  <si>
    <t>•       Immobilisations corporelles en cours</t>
  </si>
  <si>
    <t>EC069</t>
  </si>
  <si>
    <t>EC254</t>
  </si>
  <si>
    <t>EC247</t>
  </si>
  <si>
    <t>C</t>
  </si>
  <si>
    <t>IMMOBILISATIONS FINANCIERES (D)</t>
  </si>
  <si>
    <t>A</t>
  </si>
  <si>
    <t>•       Prêts immobilisés</t>
  </si>
  <si>
    <t>•      Autres créances financieres</t>
  </si>
  <si>
    <t>•      Titres de participation</t>
  </si>
  <si>
    <t xml:space="preserve">•      Autres titres immobilises </t>
  </si>
  <si>
    <t>2581-2588</t>
  </si>
  <si>
    <t>EC051</t>
  </si>
  <si>
    <t>ECARTS DE CONVERSION - ACTIF (E)</t>
  </si>
  <si>
    <t>•       Diminution des créances immobiliées</t>
  </si>
  <si>
    <t>•       Augmentation des dettes de financement</t>
  </si>
  <si>
    <t>TOTAL I (A+B+C+D+E)</t>
  </si>
  <si>
    <t>EC125</t>
  </si>
  <si>
    <t>EC255</t>
  </si>
  <si>
    <t>EC248</t>
  </si>
  <si>
    <t>STOCKS (F)</t>
  </si>
  <si>
    <t>•       Marchandises</t>
  </si>
  <si>
    <t>•       Matières et fournitures consommables</t>
  </si>
  <si>
    <t>•       Produits en cours</t>
  </si>
  <si>
    <t>N</t>
  </si>
  <si>
    <t>•       Produits intermédiaires et produits résiduels</t>
  </si>
  <si>
    <t>•       Produits finis</t>
  </si>
  <si>
    <t>EC258</t>
  </si>
  <si>
    <t>EC256</t>
  </si>
  <si>
    <t>EC249</t>
  </si>
  <si>
    <t>CREANCES DE L'ACTIF CIRCULANT (G)</t>
  </si>
  <si>
    <t>U</t>
  </si>
  <si>
    <t>•       Fournisseurs débiteurs, avances et acomptes</t>
  </si>
  <si>
    <t>•       Clients et comptes rattachés</t>
  </si>
  <si>
    <t>R</t>
  </si>
  <si>
    <t xml:space="preserve">•       Personnel </t>
  </si>
  <si>
    <t xml:space="preserve">•       Etat </t>
  </si>
  <si>
    <t xml:space="preserve">•       Comptes d'associés </t>
  </si>
  <si>
    <t>•       Autres débiteurs</t>
  </si>
  <si>
    <t>•      Comptes de régularis. Actif</t>
  </si>
  <si>
    <t>EC250</t>
  </si>
  <si>
    <t>TITRES ET VALEURS DE PLACEMENT (H)</t>
  </si>
  <si>
    <t>ECARTS DE CONVERSION - ACTIF (I)</t>
  </si>
  <si>
    <t>(Eléments circulants)</t>
  </si>
  <si>
    <t>TOTAL II (F+G+H+I)</t>
  </si>
  <si>
    <t>EC116</t>
  </si>
  <si>
    <t>EC257</t>
  </si>
  <si>
    <t>TRESORIE ACTIF</t>
  </si>
  <si>
    <t>•       Chéques et valeurs à encaisser</t>
  </si>
  <si>
    <t>•       Banques, T.G. et C.C.P.</t>
  </si>
  <si>
    <t>•       Caisses, régies d'avances et accréditifs</t>
  </si>
  <si>
    <t>TOTAL III</t>
  </si>
  <si>
    <t>TOTAL GENERAL   I+II+III</t>
  </si>
  <si>
    <t>PASSIF</t>
  </si>
  <si>
    <t xml:space="preserve">EXERCISE </t>
  </si>
  <si>
    <t>REMARQUES</t>
  </si>
  <si>
    <t>PRECEDENT</t>
  </si>
  <si>
    <t>Somme des soldes (crédits -débits) des comptes commençant par</t>
  </si>
  <si>
    <t>EC026</t>
  </si>
  <si>
    <t>CAPITAUX PROPRES</t>
  </si>
  <si>
    <t>•       Capital social ou personnel</t>
  </si>
  <si>
    <t>111 sauf 1119</t>
  </si>
  <si>
    <t>•       moins  : actionaires. capital souscrit non appelé</t>
  </si>
  <si>
    <t xml:space="preserve">                                       Capital appelé...........................</t>
  </si>
  <si>
    <t xml:space="preserve">                                       dont versé..................................</t>
  </si>
  <si>
    <t>•        Primes d'émission, de fusion et d'apport</t>
  </si>
  <si>
    <t>•        Ecarts de réevaluation</t>
  </si>
  <si>
    <t>•        Réserves légale</t>
  </si>
  <si>
    <t>•        Comptes de liaison des établissements et succursales</t>
  </si>
  <si>
    <t>•        Autres réserves</t>
  </si>
  <si>
    <t>•        Report à nouveau</t>
  </si>
  <si>
    <t>116- 116</t>
  </si>
  <si>
    <t>•        Résultats nets en instance d'affectation</t>
  </si>
  <si>
    <t>118-118</t>
  </si>
  <si>
    <t>•        Résultat net de l'exercice</t>
  </si>
  <si>
    <t>119-119</t>
  </si>
  <si>
    <t xml:space="preserve">Total des capitaux propres     </t>
  </si>
  <si>
    <t>EC027</t>
  </si>
  <si>
    <t>P</t>
  </si>
  <si>
    <t>CAPITAUX PROPRES ASSIMILES</t>
  </si>
  <si>
    <t>•        Subventions d'investissement</t>
  </si>
  <si>
    <t>•        Provisions réglementées</t>
  </si>
  <si>
    <t>EC046</t>
  </si>
  <si>
    <t>DETTES DE FINANCEMENT</t>
  </si>
  <si>
    <t>•        Emprunts obligataires</t>
  </si>
  <si>
    <t>•        Autres dettes de financement</t>
  </si>
  <si>
    <t>EC098</t>
  </si>
  <si>
    <t>PROVISIONS DURABLES POUR RISQUES ET CHARGE</t>
  </si>
  <si>
    <t>•        Provisions pour risques</t>
  </si>
  <si>
    <t>•        Provisions pour charges</t>
  </si>
  <si>
    <t>EC052</t>
  </si>
  <si>
    <t>ECARTS DE CONVERSION PASSIF</t>
  </si>
  <si>
    <t>•        Augmentation des créances immobilisées</t>
  </si>
  <si>
    <t>•        Diminution des dettes de financement</t>
  </si>
  <si>
    <t>EC128</t>
  </si>
  <si>
    <t xml:space="preserve">DETTES DU PASSIF CIRCULANT </t>
  </si>
  <si>
    <t>•        Fournisseurs et comptes rattachés</t>
  </si>
  <si>
    <t>•        Clients créditeurs, avances et acomptes</t>
  </si>
  <si>
    <t xml:space="preserve">•        Personnel </t>
  </si>
  <si>
    <t>•        Organismes sociaux</t>
  </si>
  <si>
    <t>•        Etat</t>
  </si>
  <si>
    <t xml:space="preserve">•        Comptes d'associés </t>
  </si>
  <si>
    <t>•        Autres créanciers</t>
  </si>
  <si>
    <t>•        Comptes de régularisation-passif</t>
  </si>
  <si>
    <t>AUTRES PROVISIONS POUR RISQUE ET CHARGE            (G)</t>
  </si>
  <si>
    <t xml:space="preserve">ECARTS DE CONVERSION PASSIF (circulant)                   (H) </t>
  </si>
  <si>
    <t>EC117</t>
  </si>
  <si>
    <t>TRESORIE - PASSIF</t>
  </si>
  <si>
    <t>•        Crédits d'escompte</t>
  </si>
  <si>
    <t>•        Crédits de trésorerie</t>
  </si>
  <si>
    <t>•        Banques (soldes créditeurs)</t>
  </si>
  <si>
    <t>NumEC1</t>
  </si>
  <si>
    <t>NumEC2</t>
  </si>
  <si>
    <t>NumEC3</t>
  </si>
  <si>
    <t xml:space="preserve">Nature </t>
  </si>
  <si>
    <t xml:space="preserve">Op;rations propres ; l'exercice (1) </t>
  </si>
  <si>
    <t xml:space="preserve">Op;rations concernant les exercices pr;c;dents (2) </t>
  </si>
  <si>
    <t xml:space="preserve">TOTAUX DE L'EXERCICE (3 = 2+1) </t>
  </si>
  <si>
    <t xml:space="preserve">TOTAUX DE L'EXERCICE PRECEDENT (4) </t>
  </si>
  <si>
    <t>EC090</t>
  </si>
  <si>
    <t>I. PRODUITS D'EXPLOITATION</t>
  </si>
  <si>
    <t>EC214</t>
  </si>
  <si>
    <t>*  Ventes de marchandises (en l'état)</t>
  </si>
  <si>
    <t>EC215</t>
  </si>
  <si>
    <t xml:space="preserve">   *  Ventes de biens et services produits  chiffre d'affaires</t>
  </si>
  <si>
    <t>*  Variation de stocks de produits (1)</t>
  </si>
  <si>
    <t>EC216</t>
  </si>
  <si>
    <t>*  Immobilisations produites par l'entreprise pour elle-meme</t>
  </si>
  <si>
    <t>EC217</t>
  </si>
  <si>
    <t>*  Subventions d'exploitation</t>
  </si>
  <si>
    <t>EC218</t>
  </si>
  <si>
    <t>*  Autres produits d'exploitation</t>
  </si>
  <si>
    <t>EC219</t>
  </si>
  <si>
    <t xml:space="preserve">   *  Reprises d'exploitation: transferts de charges</t>
  </si>
  <si>
    <t xml:space="preserve">                                   Total I  </t>
  </si>
  <si>
    <t>EC028</t>
  </si>
  <si>
    <t xml:space="preserve"> II. CHARGES D'EXPLOITATION</t>
  </si>
  <si>
    <t>EC220</t>
  </si>
  <si>
    <t>*  Achats revendus de marchandises</t>
  </si>
  <si>
    <t>EC221</t>
  </si>
  <si>
    <t xml:space="preserve">   *  Achats consommés de matières et fournitures</t>
  </si>
  <si>
    <t>EC222</t>
  </si>
  <si>
    <t>*  Autres charges externes</t>
  </si>
  <si>
    <t>EC223</t>
  </si>
  <si>
    <t>*  Impots et taxes</t>
  </si>
  <si>
    <t>EC224</t>
  </si>
  <si>
    <t>*  Charges de personnel</t>
  </si>
  <si>
    <t>EC225</t>
  </si>
  <si>
    <t>*  Autres charges d'exploitation</t>
  </si>
  <si>
    <t>EC226</t>
  </si>
  <si>
    <t>*  Dotations d'exploitation</t>
  </si>
  <si>
    <t xml:space="preserve">                                  Total II  </t>
  </si>
  <si>
    <t>EC105</t>
  </si>
  <si>
    <t>III. RESULTAT D'EXPLOITATION (I-II)</t>
  </si>
  <si>
    <t>EC093</t>
  </si>
  <si>
    <t>IV. PRODUITS FINANCIERS</t>
  </si>
  <si>
    <t>EC227</t>
  </si>
  <si>
    <t>*  Produits des titres de partic. et autres   titres immobilisés</t>
  </si>
  <si>
    <t>EC228</t>
  </si>
  <si>
    <t>*  Gains de change</t>
  </si>
  <si>
    <t>EC229</t>
  </si>
  <si>
    <t>*  Interets et autres produits financiers</t>
  </si>
  <si>
    <t>EC230</t>
  </si>
  <si>
    <t>*  Reprises financières : transferts de charges</t>
  </si>
  <si>
    <t xml:space="preserve">                                     Total IV  </t>
  </si>
  <si>
    <t>EC033</t>
  </si>
  <si>
    <t xml:space="preserve"> V. CHARGES FINANCIERES</t>
  </si>
  <si>
    <t>EC231</t>
  </si>
  <si>
    <t>*  Charges d'interets</t>
  </si>
  <si>
    <t>EC232</t>
  </si>
  <si>
    <t>*  Pertes de change</t>
  </si>
  <si>
    <t>EC233</t>
  </si>
  <si>
    <t>*  Autres charges financières</t>
  </si>
  <si>
    <t>EC234</t>
  </si>
  <si>
    <t>*  Dotations financières</t>
  </si>
  <si>
    <t xml:space="preserve">                                     Total V  </t>
  </si>
  <si>
    <t>EC107</t>
  </si>
  <si>
    <t xml:space="preserve">V. RESULTAT FINANCIER (IV-V)  </t>
  </si>
  <si>
    <t>EC134</t>
  </si>
  <si>
    <t xml:space="preserve">VII. RESULTAT COURANT (III+VI)  </t>
  </si>
  <si>
    <t>EC095</t>
  </si>
  <si>
    <t xml:space="preserve"> VIII. PRODUITS NON COURANTS</t>
  </si>
  <si>
    <t>EC235</t>
  </si>
  <si>
    <t>*  Produits des cessions d'immobilisations</t>
  </si>
  <si>
    <t>EC236</t>
  </si>
  <si>
    <t>*  Subventions d'équilibre</t>
  </si>
  <si>
    <t>EC237</t>
  </si>
  <si>
    <t xml:space="preserve">  *  Reprises sur subventions d'investissement</t>
  </si>
  <si>
    <t>EC238</t>
  </si>
  <si>
    <t>*  Autres produits non courants</t>
  </si>
  <si>
    <t>EC239</t>
  </si>
  <si>
    <t>*  Reprises non courantes  ; transferts de charges</t>
  </si>
  <si>
    <t xml:space="preserve">                                   Total VIII  </t>
  </si>
  <si>
    <t>EC029</t>
  </si>
  <si>
    <t xml:space="preserve"> IX. CHARGES NON COURANTES</t>
  </si>
  <si>
    <t>EC240</t>
  </si>
  <si>
    <t xml:space="preserve">  *  Valeurs nettes d'amortissements des immobilisations cédées</t>
  </si>
  <si>
    <t>EC241</t>
  </si>
  <si>
    <t>*  Subventions accordées</t>
  </si>
  <si>
    <t>EC242</t>
  </si>
  <si>
    <t>*  Autres charges non courantes</t>
  </si>
  <si>
    <t>EC243</t>
  </si>
  <si>
    <t xml:space="preserve">   *  Dotations non courantes aux amortis-sements et aux provisions</t>
  </si>
  <si>
    <t xml:space="preserve">                                     Total IX  </t>
  </si>
  <si>
    <t>EC106</t>
  </si>
  <si>
    <t>X. RESULTAT NON COURANT (VIII-IX)</t>
  </si>
  <si>
    <t>EC139</t>
  </si>
  <si>
    <t>XI. RESULTAT AVANT IMPOTS (VII+X)</t>
  </si>
  <si>
    <t>IMPoTS SUR LES BENEFICES</t>
  </si>
  <si>
    <t>RESULTAT NET (XI-XII)</t>
  </si>
  <si>
    <t xml:space="preserve">XIV. TOTAL DES PRODUITS (I+IV+VIII) </t>
  </si>
  <si>
    <t xml:space="preserve">XV. TOTAL DES CHARGES (II+V+IX+XII) </t>
  </si>
  <si>
    <t xml:space="preserve">XVI. RESULTAT NET (total des produits-total des charges) </t>
  </si>
  <si>
    <t>Definition</t>
  </si>
  <si>
    <t>Exercice</t>
  </si>
  <si>
    <t>Exercice Pr;c;dent</t>
  </si>
  <si>
    <t>I. Tableau de formation des R;sultats (T.F.R )</t>
  </si>
  <si>
    <t>1. (+) Ventes de Marchandises ( en l'état)</t>
  </si>
  <si>
    <t>2. (-) Achats revendus de marchandises</t>
  </si>
  <si>
    <t>EC076</t>
  </si>
  <si>
    <t>I. (=) MARGE BRUTES VENTES EN L'ETAT</t>
  </si>
  <si>
    <t>EC097</t>
  </si>
  <si>
    <t>II. (+) PRODUCTION DE L'EXERCICE (3+4+5)</t>
  </si>
  <si>
    <t>3. Ventes de biens et services produits</t>
  </si>
  <si>
    <t>4. Variation stocks produits</t>
  </si>
  <si>
    <t>5. Immobilisations produites par l'entreprise pour elle meme</t>
  </si>
  <si>
    <t>EC042</t>
  </si>
  <si>
    <t>III. (-) CONSOMMATIONS DE L'EXERCICE(6+7)</t>
  </si>
  <si>
    <t>6. Achats consommés de matières et fournitures</t>
  </si>
  <si>
    <t xml:space="preserve">7. Autres charges externes </t>
  </si>
  <si>
    <t>EC118</t>
  </si>
  <si>
    <t>IV. (=) VALEUR AJOUTEE (I+II-III)</t>
  </si>
  <si>
    <t>8. (+) Subventions d'exploitation</t>
  </si>
  <si>
    <t>9. (-) Impots et taxes</t>
  </si>
  <si>
    <t>10. (-) Charges de personnel</t>
  </si>
  <si>
    <t>R05</t>
  </si>
  <si>
    <t>V. (=) EXCEDENT BRUT D'EXPLOITATION (EBE) OU INSUFFISANCE BRUTE D'EXPLOITATION(IBE)</t>
  </si>
  <si>
    <t>11. (+) Autres produits d'exploitation</t>
  </si>
  <si>
    <t>12. (-) Autres charges d'exploitation</t>
  </si>
  <si>
    <t>13. (+) Reprises d'exploitation, transferts de charges</t>
  </si>
  <si>
    <t>14. (-) Dotations d'exploitation</t>
  </si>
  <si>
    <t>'VI. (=) RESULTAT D'EXPLOITATION(+ou-)</t>
  </si>
  <si>
    <t>'VII. (+/-) RESULTAT FINANCIER</t>
  </si>
  <si>
    <t>'VIII. (=) RESULTAT COURANT</t>
  </si>
  <si>
    <t>'IX. (+/-) RESULTAT NON COURANT(+ou-)</t>
  </si>
  <si>
    <t>15. (-) Impots sur les résultats</t>
  </si>
  <si>
    <t>'X. (=) RESULTAT NET DE L'EXERCICE</t>
  </si>
  <si>
    <t>II. CAPACITE D'AUTOFINANCEMENT (C.A.F.) - AUTOFINANCEMENT</t>
  </si>
  <si>
    <t>1. Résultat net de l'exercice</t>
  </si>
  <si>
    <t>. Bénéfice +</t>
  </si>
  <si>
    <t>'. Perte -</t>
  </si>
  <si>
    <t>2. ( +) Dotations d'exploitation (1)</t>
  </si>
  <si>
    <t>pour les dotations aux amortissements et provisions on les prend telles qu'ils figurent dans le CPC</t>
  </si>
  <si>
    <t>3. ( +) Dotations financières (1)</t>
  </si>
  <si>
    <t>4. ( +) Dotations non courantes(1)</t>
  </si>
  <si>
    <t>5. ( -) Reprises d'exploitation(2)</t>
  </si>
  <si>
    <t>6. ( -) Reprises financières(2)</t>
  </si>
  <si>
    <t>7. ( -) Reprises non courantes(2)(3)</t>
  </si>
  <si>
    <t>8. ( -) Produits des cessions d'immobilisation</t>
  </si>
  <si>
    <t>9. (+) Valeurs nettes d'amortiss. des immo. cédées</t>
  </si>
  <si>
    <t>R07</t>
  </si>
  <si>
    <t>I. () CAPACITE D'AUTOFINANCEMENT (C.A.F.)</t>
  </si>
  <si>
    <t>EC047</t>
  </si>
  <si>
    <t>10. () Distributions de bénéfices</t>
  </si>
  <si>
    <t>EC006</t>
  </si>
  <si>
    <t>II. () AUTOFINANCEMENT</t>
  </si>
  <si>
    <t>Typologie</t>
  </si>
  <si>
    <t>Ratios</t>
  </si>
  <si>
    <t>Valeur N</t>
  </si>
  <si>
    <t>Valeur N-1</t>
  </si>
  <si>
    <t>Recommandations</t>
  </si>
  <si>
    <t>Indépendant</t>
  </si>
  <si>
    <t>Fond de roulement</t>
  </si>
  <si>
    <t>Le plus grand possible</t>
  </si>
  <si>
    <t xml:space="preserve">Besoin en fond de roulement </t>
  </si>
  <si>
    <t>Le plus petit possible</t>
  </si>
  <si>
    <t>Besoin en fond de roulement d'exploitation</t>
  </si>
  <si>
    <t>Le plus petit possible, et tend vers un négatif</t>
  </si>
  <si>
    <t>Trésorerie nette</t>
  </si>
  <si>
    <t>Assez pour couvrir les charges à court terme mais pas trop pour éviter l'argent dormant</t>
  </si>
  <si>
    <t>Exédent brut d'exploitation</t>
  </si>
  <si>
    <t>Ratio de productivité</t>
  </si>
  <si>
    <t>Un hausse de production qui doit être suivi d'une hausse des ventes pour éviter la surproduction</t>
  </si>
  <si>
    <t>Capacité d'autofinancement</t>
  </si>
  <si>
    <t>Ratio de liquidité</t>
  </si>
  <si>
    <t>Liquidité immédiate</t>
  </si>
  <si>
    <t>Liquidité générale</t>
  </si>
  <si>
    <t>Idéalement supérieur à 1</t>
  </si>
  <si>
    <t>Liquidité réduite</t>
  </si>
  <si>
    <t>Le plus proche de 1</t>
  </si>
  <si>
    <t>Ratio de marge de trésorerie</t>
  </si>
  <si>
    <t>Ratio de gestion</t>
  </si>
  <si>
    <t xml:space="preserve">Recouvrement des comptes clients (durée des crédits clients) </t>
  </si>
  <si>
    <t>Entre 30 et 60 jours  et maintenir inférieur aux délais fournisseurs</t>
  </si>
  <si>
    <t>Taux de rotation des stocks de marchandises</t>
  </si>
  <si>
    <t xml:space="preserve">Entre 30 et 60 jours </t>
  </si>
  <si>
    <t>Renouvellement des stocks de marchandises</t>
  </si>
  <si>
    <t>Taux de rotation des stocks de matières premières</t>
  </si>
  <si>
    <t>Renouvellement des stocks de matières premières</t>
  </si>
  <si>
    <t>Taux de rotation des stocks de produits finis (calculer en interne)</t>
  </si>
  <si>
    <t>Renouvellement des stocks de produits finis (calculer en interne)</t>
  </si>
  <si>
    <t xml:space="preserve">Durée des crédits fournisseurs </t>
  </si>
  <si>
    <t>Entre 30 et 60 jours et négocier à une durée supérieur aux délais clients</t>
  </si>
  <si>
    <t>Taux de Rotation des immobilisations</t>
  </si>
  <si>
    <t xml:space="preserve">A comparer avec les entreprises du secteur </t>
  </si>
  <si>
    <t>Taux de Rotation des actifs</t>
  </si>
  <si>
    <t>Cycle de conversion de l'encaisse</t>
  </si>
  <si>
    <t xml:space="preserve">Ratio de croissance de la production </t>
  </si>
  <si>
    <t>Positif suivi d'une augmentation d'une croissance positive du Chiffre d'affaire</t>
  </si>
  <si>
    <t>Ratio de croissance du CA HT</t>
  </si>
  <si>
    <t>Ratio de l'âge des immobilisations</t>
  </si>
  <si>
    <t>Ratio du personnel</t>
  </si>
  <si>
    <t>Taux de rotation du BFR</t>
  </si>
  <si>
    <t xml:space="preserve">Les ratios  de solvabilité </t>
  </si>
  <si>
    <t>Ratio de couverture des capitaux investis ou ratio d'equilibre financier</t>
  </si>
  <si>
    <t xml:space="preserve">Les ratios de sovabilité </t>
  </si>
  <si>
    <t xml:space="preserve">Ratio de l'autonomie financière </t>
  </si>
  <si>
    <t>Ratio d'endettement</t>
  </si>
  <si>
    <t>Ratio d'endettement général</t>
  </si>
  <si>
    <t>Ratio d'endettement net ou Gearing</t>
  </si>
  <si>
    <t>Ratio de la capacité de remboursement des dettes</t>
  </si>
  <si>
    <t xml:space="preserve">Ratio du coût d'endettement </t>
  </si>
  <si>
    <t>Ratio de couvertures des intérêts</t>
  </si>
  <si>
    <t>Ratios de rentabilité</t>
  </si>
  <si>
    <t>Taux de Marge brute d'exploitation</t>
  </si>
  <si>
    <t xml:space="preserve">Taux de Marge brute </t>
  </si>
  <si>
    <t>Taux de Marge nette</t>
  </si>
  <si>
    <t>Ratio de return on assets (ROA)</t>
  </si>
  <si>
    <t>Ratio de return on equity (ROE) ou la rentabilité finanière</t>
  </si>
  <si>
    <t>Ratio de rentabilité</t>
  </si>
  <si>
    <t>Ratio de la rentabilité financière pour Actionnaires</t>
  </si>
  <si>
    <t>Ratio de couverture des couts fixes</t>
  </si>
  <si>
    <t>Les indications des charges fixes et variables sur chaque compte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</si>
</sst>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\.##0.00"/>
    <numFmt numFmtId="165" formatCode="#,##0.00\ _D_H"/>
  </numFmts>
  <fonts count="28">
    <font>
      <sz val="11.0"/>
      <color theme="1"/>
      <name val="Aptos Narrow"/>
      <scheme val="minor"/>
    </font>
    <font>
      <sz val="11.0"/>
      <color theme="1"/>
      <name val="Aptos Narrow"/>
    </font>
    <font>
      <b/>
      <sz val="11.0"/>
      <color theme="1"/>
      <name val="Aptos Narrow"/>
    </font>
    <font>
      <b/>
      <sz val="9.0"/>
      <color theme="1"/>
      <name val="Arial"/>
    </font>
    <font>
      <sz val="9.0"/>
      <color theme="1"/>
      <name val="Arial"/>
    </font>
    <font>
      <color theme="1"/>
      <name val="Aptos Narrow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ptos Narrow"/>
    </font>
    <font>
      <b/>
      <sz val="11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b/>
      <u/>
      <sz val="10.0"/>
      <color theme="1"/>
      <name val="Arial"/>
    </font>
    <font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sz val="10.0"/>
      <color theme="1"/>
      <name val="Calibri"/>
    </font>
    <font>
      <b/>
      <sz val="8.0"/>
      <color theme="1"/>
      <name val="Calibri"/>
    </font>
    <font>
      <sz val="8.0"/>
      <color theme="1"/>
      <name val="Calibri"/>
    </font>
    <font>
      <b/>
      <sz val="6.0"/>
      <color theme="1"/>
      <name val="Calibri"/>
    </font>
    <font>
      <b/>
      <sz val="9.0"/>
      <color theme="1"/>
      <name val="Calibri"/>
    </font>
    <font/>
    <font>
      <sz val="9.0"/>
      <color theme="1"/>
      <name val="Calibri"/>
    </font>
    <font>
      <sz val="9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C1E4F5"/>
        <bgColor rgb="FFC1E4F5"/>
      </patternFill>
    </fill>
    <fill>
      <patternFill patternType="solid">
        <fgColor rgb="FFFAE2D5"/>
        <bgColor rgb="FFFAE2D5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62">
    <border/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double">
        <color rgb="FF000000"/>
      </left>
      <right/>
      <top/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double">
        <color rgb="FF000000"/>
      </left>
      <right style="thin">
        <color rgb="FF000000"/>
      </right>
      <top/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double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double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/>
      <right style="thin">
        <color rgb="FF000000"/>
      </right>
      <top/>
      <bottom/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horizontal="center"/>
    </xf>
    <xf borderId="0" fillId="0" fontId="3" numFmtId="49" xfId="0" applyAlignment="1" applyFont="1" applyNumberFormat="1">
      <alignment horizontal="center"/>
    </xf>
    <xf borderId="0" fillId="0" fontId="4" numFmtId="49" xfId="0" applyFont="1" applyNumberFormat="1"/>
    <xf borderId="0" fillId="0" fontId="2" numFmtId="0" xfId="0" applyFont="1"/>
    <xf borderId="2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Font="1"/>
    <xf borderId="3" fillId="2" fontId="1" numFmtId="0" xfId="0" applyBorder="1" applyFill="1" applyFont="1"/>
    <xf borderId="0" fillId="0" fontId="1" numFmtId="0" xfId="0" applyFont="1"/>
    <xf borderId="3" fillId="3" fontId="1" numFmtId="0" xfId="0" applyBorder="1" applyFill="1" applyFont="1"/>
    <xf borderId="0" fillId="0" fontId="6" numFmtId="0" xfId="0" applyAlignment="1" applyFont="1">
      <alignment horizontal="right"/>
    </xf>
    <xf borderId="0" fillId="0" fontId="7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3" fillId="4" fontId="6" numFmtId="0" xfId="0" applyAlignment="1" applyBorder="1" applyFill="1" applyFont="1">
      <alignment horizontal="right"/>
    </xf>
    <xf borderId="3" fillId="4" fontId="7" numFmtId="0" xfId="0" applyAlignment="1" applyBorder="1" applyFont="1">
      <alignment horizontal="left"/>
    </xf>
    <xf borderId="3" fillId="2" fontId="6" numFmtId="0" xfId="0" applyAlignment="1" applyBorder="1" applyFont="1">
      <alignment horizontal="right"/>
    </xf>
    <xf borderId="3" fillId="2" fontId="7" numFmtId="0" xfId="0" applyAlignment="1" applyBorder="1" applyFont="1">
      <alignment horizontal="left"/>
    </xf>
    <xf borderId="3" fillId="5" fontId="6" numFmtId="0" xfId="0" applyAlignment="1" applyBorder="1" applyFill="1" applyFont="1">
      <alignment horizontal="right"/>
    </xf>
    <xf borderId="3" fillId="5" fontId="7" numFmtId="0" xfId="0" applyAlignment="1" applyBorder="1" applyFont="1">
      <alignment horizontal="left"/>
    </xf>
    <xf borderId="0" fillId="0" fontId="8" numFmtId="0" xfId="0" applyFont="1"/>
    <xf borderId="3" fillId="6" fontId="1" numFmtId="0" xfId="0" applyBorder="1" applyFill="1" applyFont="1"/>
    <xf borderId="3" fillId="4" fontId="1" numFmtId="0" xfId="0" applyBorder="1" applyFont="1"/>
    <xf borderId="3" fillId="4" fontId="8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2" fillId="0" fontId="1" numFmtId="0" xfId="0" applyBorder="1" applyFont="1"/>
    <xf borderId="7" fillId="0" fontId="1" numFmtId="0" xfId="0" applyBorder="1" applyFont="1"/>
    <xf borderId="0" fillId="0" fontId="9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5" fillId="7" fontId="10" numFmtId="4" xfId="0" applyAlignment="1" applyBorder="1" applyFill="1" applyFont="1" applyNumberFormat="1">
      <alignment horizontal="center"/>
    </xf>
    <xf borderId="8" fillId="7" fontId="11" numFmtId="4" xfId="0" applyAlignment="1" applyBorder="1" applyFont="1" applyNumberFormat="1">
      <alignment horizontal="center"/>
    </xf>
    <xf borderId="9" fillId="7" fontId="11" numFmtId="4" xfId="0" applyAlignment="1" applyBorder="1" applyFont="1" applyNumberFormat="1">
      <alignment horizontal="center"/>
    </xf>
    <xf borderId="10" fillId="7" fontId="11" numFmtId="4" xfId="0" applyAlignment="1" applyBorder="1" applyFont="1" applyNumberFormat="1">
      <alignment horizontal="center"/>
    </xf>
    <xf borderId="11" fillId="7" fontId="11" numFmtId="4" xfId="0" applyAlignment="1" applyBorder="1" applyFont="1" applyNumberFormat="1">
      <alignment textRotation="180"/>
    </xf>
    <xf borderId="11" fillId="7" fontId="10" numFmtId="4" xfId="0" applyAlignment="1" applyBorder="1" applyFont="1" applyNumberFormat="1">
      <alignment horizontal="center"/>
    </xf>
    <xf borderId="11" fillId="7" fontId="11" numFmtId="4" xfId="0" applyAlignment="1" applyBorder="1" applyFont="1" applyNumberFormat="1">
      <alignment horizontal="center"/>
    </xf>
    <xf borderId="12" fillId="7" fontId="11" numFmtId="4" xfId="0" applyAlignment="1" applyBorder="1" applyFont="1" applyNumberFormat="1">
      <alignment horizontal="center"/>
    </xf>
    <xf borderId="5" fillId="2" fontId="1" numFmtId="0" xfId="0" applyBorder="1" applyFont="1"/>
    <xf borderId="13" fillId="7" fontId="11" numFmtId="4" xfId="0" applyAlignment="1" applyBorder="1" applyFont="1" applyNumberFormat="1">
      <alignment textRotation="180"/>
    </xf>
    <xf borderId="14" fillId="7" fontId="11" numFmtId="4" xfId="0" applyBorder="1" applyFont="1" applyNumberFormat="1"/>
    <xf borderId="14" fillId="7" fontId="11" numFmtId="4" xfId="0" applyAlignment="1" applyBorder="1" applyFont="1" applyNumberFormat="1">
      <alignment horizontal="center"/>
    </xf>
    <xf borderId="15" fillId="7" fontId="11" numFmtId="4" xfId="0" applyAlignment="1" applyBorder="1" applyFont="1" applyNumberFormat="1">
      <alignment horizontal="center"/>
    </xf>
    <xf borderId="5" fillId="2" fontId="1" numFmtId="0" xfId="0" applyAlignment="1" applyBorder="1" applyFont="1">
      <alignment shrinkToFit="0" wrapText="1"/>
    </xf>
    <xf borderId="13" fillId="7" fontId="11" numFmtId="4" xfId="0" applyBorder="1" applyFont="1" applyNumberFormat="1"/>
    <xf borderId="13" fillId="7" fontId="12" numFmtId="4" xfId="0" applyBorder="1" applyFont="1" applyNumberFormat="1"/>
    <xf borderId="16" fillId="7" fontId="11" numFmtId="4" xfId="0" applyBorder="1" applyFont="1" applyNumberFormat="1"/>
    <xf borderId="14" fillId="7" fontId="13" numFmtId="4" xfId="0" applyBorder="1" applyFont="1" applyNumberFormat="1"/>
    <xf borderId="16" fillId="7" fontId="13" numFmtId="4" xfId="0" applyBorder="1" applyFont="1" applyNumberFormat="1"/>
    <xf borderId="17" fillId="7" fontId="13" numFmtId="4" xfId="0" applyBorder="1" applyFont="1" applyNumberFormat="1"/>
    <xf borderId="18" fillId="7" fontId="13" numFmtId="4" xfId="0" applyBorder="1" applyFont="1" applyNumberFormat="1"/>
    <xf borderId="13" fillId="7" fontId="11" numFmtId="4" xfId="0" applyAlignment="1" applyBorder="1" applyFont="1" applyNumberFormat="1">
      <alignment textRotation="90"/>
    </xf>
    <xf borderId="0" fillId="0" fontId="1" numFmtId="4" xfId="0" applyFont="1" applyNumberFormat="1"/>
    <xf borderId="5" fillId="7" fontId="11" numFmtId="4" xfId="0" applyBorder="1" applyFont="1" applyNumberFormat="1"/>
    <xf borderId="19" fillId="7" fontId="11" numFmtId="4" xfId="0" applyBorder="1" applyFont="1" applyNumberFormat="1"/>
    <xf borderId="11" fillId="7" fontId="13" numFmtId="4" xfId="0" applyBorder="1" applyFont="1" applyNumberFormat="1"/>
    <xf borderId="20" fillId="7" fontId="13" numFmtId="4" xfId="0" applyBorder="1" applyFont="1" applyNumberFormat="1"/>
    <xf borderId="3" fillId="2" fontId="1" numFmtId="0" xfId="0" applyAlignment="1" applyBorder="1" applyFont="1">
      <alignment horizontal="right"/>
    </xf>
    <xf borderId="11" fillId="7" fontId="14" numFmtId="4" xfId="0" applyBorder="1" applyFont="1" applyNumberFormat="1"/>
    <xf borderId="21" fillId="0" fontId="11" numFmtId="4" xfId="0" applyBorder="1" applyFont="1" applyNumberFormat="1"/>
    <xf borderId="7" fillId="0" fontId="13" numFmtId="4" xfId="0" applyBorder="1" applyFont="1" applyNumberFormat="1"/>
    <xf borderId="5" fillId="7" fontId="13" numFmtId="4" xfId="0" applyBorder="1" applyFont="1" applyNumberFormat="1"/>
    <xf borderId="22" fillId="0" fontId="13" numFmtId="4" xfId="0" applyBorder="1" applyFont="1" applyNumberFormat="1"/>
    <xf borderId="23" fillId="7" fontId="11" numFmtId="4" xfId="0" applyBorder="1" applyFont="1" applyNumberFormat="1"/>
    <xf borderId="23" fillId="7" fontId="11" numFmtId="4" xfId="0" applyAlignment="1" applyBorder="1" applyFont="1" applyNumberFormat="1">
      <alignment horizontal="right"/>
    </xf>
    <xf borderId="24" fillId="7" fontId="11" numFmtId="4" xfId="0" applyBorder="1" applyFont="1" applyNumberFormat="1"/>
    <xf borderId="21" fillId="0" fontId="11" numFmtId="4" xfId="0" applyAlignment="1" applyBorder="1" applyFont="1" applyNumberFormat="1">
      <alignment textRotation="90"/>
    </xf>
    <xf borderId="11" fillId="8" fontId="15" numFmtId="4" xfId="0" applyBorder="1" applyFill="1" applyFont="1" applyNumberFormat="1"/>
    <xf borderId="11" fillId="7" fontId="11" numFmtId="4" xfId="0" applyBorder="1" applyFont="1" applyNumberFormat="1"/>
    <xf borderId="20" fillId="7" fontId="11" numFmtId="4" xfId="0" applyBorder="1" applyFont="1" applyNumberFormat="1"/>
    <xf borderId="17" fillId="7" fontId="11" numFmtId="4" xfId="0" applyBorder="1" applyFont="1" applyNumberFormat="1"/>
    <xf borderId="18" fillId="7" fontId="11" numFmtId="4" xfId="0" applyBorder="1" applyFont="1" applyNumberFormat="1"/>
    <xf borderId="25" fillId="0" fontId="16" numFmtId="4" xfId="0" applyBorder="1" applyFont="1" applyNumberFormat="1"/>
    <xf borderId="26" fillId="0" fontId="13" numFmtId="4" xfId="0" applyBorder="1" applyFont="1" applyNumberFormat="1"/>
    <xf borderId="27" fillId="7" fontId="11" numFmtId="4" xfId="0" applyBorder="1" applyFont="1" applyNumberFormat="1"/>
    <xf borderId="28" fillId="7" fontId="11" numFmtId="4" xfId="0" applyBorder="1" applyFont="1" applyNumberFormat="1"/>
    <xf borderId="23" fillId="7" fontId="11" numFmtId="4" xfId="0" applyAlignment="1" applyBorder="1" applyFont="1" applyNumberFormat="1">
      <alignment textRotation="90"/>
    </xf>
    <xf borderId="14" fillId="7" fontId="11" numFmtId="4" xfId="0" applyAlignment="1" applyBorder="1" applyFont="1" applyNumberFormat="1">
      <alignment horizontal="right"/>
    </xf>
    <xf borderId="0" fillId="0" fontId="17" numFmtId="0" xfId="0" applyAlignment="1" applyFont="1">
      <alignment readingOrder="0"/>
    </xf>
    <xf borderId="29" fillId="7" fontId="10" numFmtId="4" xfId="0" applyAlignment="1" applyBorder="1" applyFont="1" applyNumberFormat="1">
      <alignment horizontal="center"/>
    </xf>
    <xf borderId="5" fillId="2" fontId="2" numFmtId="0" xfId="0" applyBorder="1" applyFont="1"/>
    <xf borderId="14" fillId="7" fontId="11" numFmtId="4" xfId="0" applyAlignment="1" applyBorder="1" applyFont="1" applyNumberFormat="1">
      <alignment textRotation="180"/>
    </xf>
    <xf borderId="30" fillId="7" fontId="11" numFmtId="4" xfId="0" applyBorder="1" applyFont="1" applyNumberFormat="1"/>
    <xf borderId="13" fillId="7" fontId="11" numFmtId="4" xfId="0" applyAlignment="1" applyBorder="1" applyFont="1" applyNumberFormat="1">
      <alignment textRotation="255"/>
    </xf>
    <xf borderId="0" fillId="0" fontId="18" numFmtId="0" xfId="0" applyFont="1"/>
    <xf borderId="31" fillId="0" fontId="11" numFmtId="4" xfId="0" applyBorder="1" applyFont="1" applyNumberFormat="1"/>
    <xf borderId="32" fillId="0" fontId="1" numFmtId="0" xfId="0" applyBorder="1" applyFont="1"/>
    <xf borderId="5" fillId="0" fontId="4" numFmtId="164" xfId="0" applyAlignment="1" applyBorder="1" applyFont="1" applyNumberFormat="1">
      <alignment horizontal="right"/>
    </xf>
    <xf borderId="33" fillId="0" fontId="13" numFmtId="4" xfId="0" applyBorder="1" applyFont="1" applyNumberFormat="1"/>
    <xf borderId="3" fillId="2" fontId="8" numFmtId="0" xfId="0" applyBorder="1" applyFont="1"/>
    <xf borderId="25" fillId="0" fontId="1" numFmtId="0" xfId="0" applyBorder="1" applyFont="1"/>
    <xf borderId="21" fillId="0" fontId="13" numFmtId="4" xfId="0" applyBorder="1" applyFont="1" applyNumberFormat="1"/>
    <xf borderId="31" fillId="0" fontId="13" numFmtId="4" xfId="0" applyBorder="1" applyFont="1" applyNumberFormat="1"/>
    <xf borderId="34" fillId="0" fontId="13" numFmtId="4" xfId="0" applyBorder="1" applyFont="1" applyNumberFormat="1"/>
    <xf borderId="35" fillId="0" fontId="1" numFmtId="0" xfId="0" applyBorder="1" applyFont="1"/>
    <xf borderId="36" fillId="0" fontId="13" numFmtId="4" xfId="0" applyBorder="1" applyFont="1" applyNumberFormat="1"/>
    <xf borderId="35" fillId="0" fontId="11" numFmtId="0" xfId="0" applyAlignment="1" applyBorder="1" applyFont="1">
      <alignment horizontal="right"/>
    </xf>
    <xf borderId="22" fillId="0" fontId="11" numFmtId="4" xfId="0" applyBorder="1" applyFont="1" applyNumberFormat="1"/>
    <xf borderId="36" fillId="0" fontId="11" numFmtId="4" xfId="0" applyBorder="1" applyFont="1" applyNumberFormat="1"/>
    <xf borderId="25" fillId="0" fontId="19" numFmtId="0" xfId="0" applyBorder="1" applyFont="1"/>
    <xf borderId="5" fillId="0" fontId="11" numFmtId="4" xfId="0" applyBorder="1" applyFont="1" applyNumberFormat="1"/>
    <xf borderId="19" fillId="0" fontId="11" numFmtId="4" xfId="0" applyBorder="1" applyFont="1" applyNumberFormat="1"/>
    <xf borderId="21" fillId="0" fontId="11" numFmtId="4" xfId="0" applyAlignment="1" applyBorder="1" applyFont="1" applyNumberFormat="1">
      <alignment textRotation="255"/>
    </xf>
    <xf borderId="23" fillId="7" fontId="11" numFmtId="4" xfId="0" applyAlignment="1" applyBorder="1" applyFont="1" applyNumberFormat="1">
      <alignment textRotation="255"/>
    </xf>
    <xf borderId="37" fillId="0" fontId="11" numFmtId="4" xfId="0" applyAlignment="1" applyBorder="1" applyFont="1" applyNumberFormat="1">
      <alignment horizontal="right"/>
    </xf>
    <xf borderId="27" fillId="0" fontId="11" numFmtId="4" xfId="0" applyBorder="1" applyFont="1" applyNumberFormat="1"/>
    <xf borderId="28" fillId="0" fontId="11" numFmtId="4" xfId="0" applyBorder="1" applyFont="1" applyNumberFormat="1"/>
    <xf borderId="25" fillId="0" fontId="11" numFmtId="4" xfId="0" applyBorder="1" applyFont="1" applyNumberFormat="1"/>
    <xf borderId="38" fillId="0" fontId="11" numFmtId="4" xfId="0" applyBorder="1" applyFont="1" applyNumberFormat="1"/>
    <xf borderId="39" fillId="0" fontId="11" numFmtId="4" xfId="0" applyBorder="1" applyFont="1" applyNumberFormat="1"/>
    <xf borderId="40" fillId="0" fontId="11" numFmtId="4" xfId="0" applyBorder="1" applyFont="1" applyNumberFormat="1"/>
    <xf borderId="1" fillId="0" fontId="11" numFmtId="4" xfId="0" applyBorder="1" applyFont="1" applyNumberFormat="1"/>
    <xf borderId="7" fillId="0" fontId="11" numFmtId="4" xfId="0" applyBorder="1" applyFont="1" applyNumberFormat="1"/>
    <xf borderId="34" fillId="0" fontId="11" numFmtId="4" xfId="0" applyBorder="1" applyFont="1" applyNumberFormat="1"/>
    <xf borderId="41" fillId="0" fontId="11" numFmtId="0" xfId="0" applyAlignment="1" applyBorder="1" applyFont="1">
      <alignment horizontal="right"/>
    </xf>
    <xf borderId="5" fillId="7" fontId="11" numFmtId="4" xfId="0" applyAlignment="1" applyBorder="1" applyFont="1" applyNumberFormat="1">
      <alignment textRotation="255"/>
    </xf>
    <xf borderId="8" fillId="7" fontId="11" numFmtId="4" xfId="0" applyAlignment="1" applyBorder="1" applyFont="1" applyNumberFormat="1">
      <alignment horizontal="right"/>
    </xf>
    <xf borderId="10" fillId="9" fontId="20" numFmtId="0" xfId="0" applyAlignment="1" applyBorder="1" applyFill="1" applyFont="1">
      <alignment horizontal="center" shrinkToFit="0" vertical="center" wrapText="1"/>
    </xf>
    <xf borderId="5" fillId="9" fontId="20" numFmtId="0" xfId="0" applyAlignment="1" applyBorder="1" applyFont="1">
      <alignment horizontal="center" shrinkToFit="0" vertical="center" wrapText="1"/>
    </xf>
    <xf borderId="42" fillId="0" fontId="21" numFmtId="165" xfId="0" applyBorder="1" applyFont="1" applyNumberFormat="1"/>
    <xf borderId="5" fillId="0" fontId="22" numFmtId="4" xfId="0" applyAlignment="1" applyBorder="1" applyFont="1" applyNumberFormat="1">
      <alignment horizontal="right"/>
    </xf>
    <xf borderId="42" fillId="0" fontId="21" numFmtId="4" xfId="0" applyAlignment="1" applyBorder="1" applyFont="1" applyNumberFormat="1">
      <alignment horizontal="right"/>
    </xf>
    <xf quotePrefix="1" borderId="0" fillId="0" fontId="22" numFmtId="165" xfId="0" applyAlignment="1" applyFont="1" applyNumberFormat="1">
      <alignment horizontal="left"/>
    </xf>
    <xf borderId="7" fillId="0" fontId="22" numFmtId="4" xfId="0" applyAlignment="1" applyBorder="1" applyFont="1" applyNumberFormat="1">
      <alignment horizontal="right"/>
    </xf>
    <xf borderId="32" fillId="0" fontId="22" numFmtId="165" xfId="0" applyBorder="1" applyFont="1" applyNumberFormat="1"/>
    <xf borderId="43" fillId="0" fontId="22" numFmtId="165" xfId="0" applyBorder="1" applyFont="1" applyNumberFormat="1"/>
    <xf borderId="44" fillId="0" fontId="22" numFmtId="165" xfId="0" applyBorder="1" applyFont="1" applyNumberFormat="1"/>
    <xf borderId="4" fillId="0" fontId="22" numFmtId="4" xfId="0" applyAlignment="1" applyBorder="1" applyFont="1" applyNumberFormat="1">
      <alignment horizontal="right"/>
    </xf>
    <xf borderId="5" fillId="7" fontId="22" numFmtId="4" xfId="0" applyAlignment="1" applyBorder="1" applyFont="1" applyNumberFormat="1">
      <alignment horizontal="right" shrinkToFit="0" vertical="top" wrapText="1"/>
    </xf>
    <xf borderId="5" fillId="7" fontId="21" numFmtId="4" xfId="0" applyAlignment="1" applyBorder="1" applyFont="1" applyNumberFormat="1">
      <alignment horizontal="right" shrinkToFit="0" vertical="top" wrapText="1"/>
    </xf>
    <xf quotePrefix="1" borderId="45" fillId="0" fontId="21" numFmtId="165" xfId="0" applyAlignment="1" applyBorder="1" applyFont="1" applyNumberFormat="1">
      <alignment horizontal="right"/>
    </xf>
    <xf borderId="46" fillId="0" fontId="21" numFmtId="4" xfId="0" applyAlignment="1" applyBorder="1" applyFont="1" applyNumberFormat="1">
      <alignment horizontal="right"/>
    </xf>
    <xf borderId="2" fillId="0" fontId="22" numFmtId="165" xfId="0" applyBorder="1" applyFont="1" applyNumberFormat="1"/>
    <xf borderId="0" fillId="0" fontId="22" numFmtId="4" xfId="0" applyAlignment="1" applyFont="1" applyNumberFormat="1">
      <alignment horizontal="right"/>
    </xf>
    <xf borderId="7" fillId="0" fontId="22" numFmtId="4" xfId="0" applyAlignment="1" applyBorder="1" applyFont="1" applyNumberFormat="1">
      <alignment horizontal="right" vertical="center"/>
    </xf>
    <xf borderId="11" fillId="7" fontId="22" numFmtId="4" xfId="0" applyAlignment="1" applyBorder="1" applyFont="1" applyNumberFormat="1">
      <alignment horizontal="right"/>
    </xf>
    <xf borderId="21" fillId="0" fontId="22" numFmtId="4" xfId="0" applyAlignment="1" applyBorder="1" applyFont="1" applyNumberFormat="1">
      <alignment horizontal="right"/>
    </xf>
    <xf quotePrefix="1" borderId="47" fillId="0" fontId="21" numFmtId="165" xfId="0" applyAlignment="1" applyBorder="1" applyFont="1" applyNumberFormat="1">
      <alignment horizontal="right"/>
    </xf>
    <xf borderId="48" fillId="0" fontId="21" numFmtId="4" xfId="0" applyAlignment="1" applyBorder="1" applyFont="1" applyNumberFormat="1">
      <alignment horizontal="right"/>
    </xf>
    <xf borderId="49" fillId="0" fontId="21" numFmtId="4" xfId="0" applyAlignment="1" applyBorder="1" applyFont="1" applyNumberFormat="1">
      <alignment horizontal="right"/>
    </xf>
    <xf borderId="50" fillId="0" fontId="21" numFmtId="4" xfId="0" applyAlignment="1" applyBorder="1" applyFont="1" applyNumberFormat="1">
      <alignment horizontal="right"/>
    </xf>
    <xf borderId="43" fillId="0" fontId="21" numFmtId="165" xfId="0" applyBorder="1" applyFont="1" applyNumberFormat="1"/>
    <xf borderId="51" fillId="7" fontId="21" numFmtId="4" xfId="0" applyAlignment="1" applyBorder="1" applyFont="1" applyNumberFormat="1">
      <alignment horizontal="right"/>
    </xf>
    <xf borderId="22" fillId="0" fontId="21" numFmtId="4" xfId="0" applyAlignment="1" applyBorder="1" applyFont="1" applyNumberFormat="1">
      <alignment horizontal="right"/>
    </xf>
    <xf borderId="7" fillId="0" fontId="21" numFmtId="4" xfId="0" applyAlignment="1" applyBorder="1" applyFont="1" applyNumberFormat="1">
      <alignment horizontal="right"/>
    </xf>
    <xf borderId="52" fillId="0" fontId="22" numFmtId="4" xfId="0" applyAlignment="1" applyBorder="1" applyFont="1" applyNumberFormat="1">
      <alignment horizontal="right"/>
    </xf>
    <xf borderId="0" fillId="0" fontId="22" numFmtId="165" xfId="0" applyFont="1" applyNumberFormat="1"/>
    <xf quotePrefix="1" borderId="43" fillId="0" fontId="22" numFmtId="165" xfId="0" applyAlignment="1" applyBorder="1" applyFont="1" applyNumberFormat="1">
      <alignment horizontal="left"/>
    </xf>
    <xf borderId="53" fillId="0" fontId="21" numFmtId="4" xfId="0" applyAlignment="1" applyBorder="1" applyFont="1" applyNumberFormat="1">
      <alignment horizontal="right"/>
    </xf>
    <xf borderId="5" fillId="0" fontId="21" numFmtId="4" xfId="0" applyAlignment="1" applyBorder="1" applyFont="1" applyNumberFormat="1">
      <alignment horizontal="right"/>
    </xf>
    <xf borderId="14" fillId="7" fontId="21" numFmtId="4" xfId="0" applyAlignment="1" applyBorder="1" applyFont="1" applyNumberFormat="1">
      <alignment horizontal="right" shrinkToFit="0" vertical="top" wrapText="1"/>
    </xf>
    <xf quotePrefix="1" borderId="43" fillId="0" fontId="21" numFmtId="165" xfId="0" applyAlignment="1" applyBorder="1" applyFont="1" applyNumberFormat="1">
      <alignment horizontal="right"/>
    </xf>
    <xf borderId="17" fillId="7" fontId="21" numFmtId="4" xfId="0" applyAlignment="1" applyBorder="1" applyFont="1" applyNumberFormat="1">
      <alignment horizontal="right"/>
    </xf>
    <xf borderId="33" fillId="0" fontId="22" numFmtId="165" xfId="0" applyBorder="1" applyFont="1" applyNumberFormat="1"/>
    <xf borderId="6" fillId="0" fontId="22" numFmtId="165" xfId="0" applyBorder="1" applyFont="1" applyNumberFormat="1"/>
    <xf quotePrefix="1" borderId="54" fillId="0" fontId="22" numFmtId="165" xfId="0" applyAlignment="1" applyBorder="1" applyFont="1" applyNumberFormat="1">
      <alignment horizontal="left" shrinkToFit="0" vertical="top" wrapText="1"/>
    </xf>
    <xf quotePrefix="1" borderId="55" fillId="0" fontId="21" numFmtId="165" xfId="0" applyAlignment="1" applyBorder="1" applyFont="1" applyNumberFormat="1">
      <alignment horizontal="right"/>
    </xf>
    <xf borderId="56" fillId="0" fontId="21" numFmtId="4" xfId="0" applyAlignment="1" applyBorder="1" applyFont="1" applyNumberFormat="1">
      <alignment horizontal="right"/>
    </xf>
    <xf borderId="57" fillId="0" fontId="22" numFmtId="4" xfId="0" applyAlignment="1" applyBorder="1" applyFont="1" applyNumberFormat="1">
      <alignment horizontal="right"/>
    </xf>
    <xf quotePrefix="1" borderId="6" fillId="0" fontId="22" numFmtId="165" xfId="0" applyAlignment="1" applyBorder="1" applyFont="1" applyNumberFormat="1">
      <alignment horizontal="left"/>
    </xf>
    <xf quotePrefix="1" borderId="58" fillId="0" fontId="21" numFmtId="165" xfId="0" applyAlignment="1" applyBorder="1" applyFont="1" applyNumberFormat="1">
      <alignment horizontal="right"/>
    </xf>
    <xf borderId="43" fillId="0" fontId="23" numFmtId="165" xfId="0" applyBorder="1" applyFont="1" applyNumberFormat="1"/>
    <xf borderId="59" fillId="0" fontId="21" numFmtId="4" xfId="0" applyAlignment="1" applyBorder="1" applyFont="1" applyNumberFormat="1">
      <alignment horizontal="right"/>
    </xf>
    <xf borderId="50" fillId="7" fontId="21" numFmtId="4" xfId="0" applyAlignment="1" applyBorder="1" applyFont="1" applyNumberFormat="1">
      <alignment horizontal="right"/>
    </xf>
    <xf borderId="60" fillId="7" fontId="21" numFmtId="4" xfId="0" applyAlignment="1" applyBorder="1" applyFont="1" applyNumberFormat="1">
      <alignment horizontal="right"/>
    </xf>
    <xf borderId="61" fillId="0" fontId="21" numFmtId="165" xfId="0" applyBorder="1" applyFont="1" applyNumberFormat="1"/>
    <xf borderId="50" fillId="7" fontId="22" numFmtId="4" xfId="0" applyAlignment="1" applyBorder="1" applyFont="1" applyNumberFormat="1">
      <alignment horizontal="right"/>
    </xf>
    <xf borderId="50" fillId="0" fontId="22" numFmtId="4" xfId="0" applyAlignment="1" applyBorder="1" applyFont="1" applyNumberFormat="1">
      <alignment horizontal="right"/>
    </xf>
    <xf borderId="51" fillId="7" fontId="22" numFmtId="4" xfId="0" applyAlignment="1" applyBorder="1" applyFont="1" applyNumberFormat="1">
      <alignment horizontal="right"/>
    </xf>
    <xf borderId="0" fillId="0" fontId="23" numFmtId="165" xfId="0" applyFont="1" applyNumberFormat="1"/>
    <xf borderId="17" fillId="7" fontId="22" numFmtId="4" xfId="0" applyAlignment="1" applyBorder="1" applyFont="1" applyNumberFormat="1">
      <alignment horizontal="right"/>
    </xf>
    <xf borderId="47" fillId="0" fontId="23" numFmtId="165" xfId="0" applyBorder="1" applyFont="1" applyNumberFormat="1"/>
    <xf borderId="47" fillId="0" fontId="23" numFmtId="165" xfId="0" applyAlignment="1" applyBorder="1" applyFont="1" applyNumberFormat="1">
      <alignment shrinkToFit="0" wrapText="1"/>
    </xf>
    <xf borderId="0" fillId="0" fontId="9" numFmtId="0" xfId="0" applyAlignment="1" applyFont="1">
      <alignment readingOrder="0"/>
    </xf>
    <xf borderId="5" fillId="7" fontId="24" numFmtId="0" xfId="0" applyAlignment="1" applyBorder="1" applyFont="1">
      <alignment readingOrder="0" vertical="center"/>
    </xf>
    <xf borderId="5" fillId="7" fontId="24" numFmtId="0" xfId="0" applyAlignment="1" applyBorder="1" applyFont="1">
      <alignment horizontal="center" vertical="center"/>
    </xf>
    <xf borderId="5" fillId="7" fontId="24" numFmtId="0" xfId="0" applyAlignment="1" applyBorder="1" applyFont="1">
      <alignment vertical="center"/>
    </xf>
    <xf quotePrefix="1" borderId="5" fillId="7" fontId="24" numFmtId="0" xfId="0" applyAlignment="1" applyBorder="1" applyFont="1">
      <alignment horizontal="center" shrinkToFit="0" vertical="center" wrapText="1"/>
    </xf>
    <xf borderId="42" fillId="10" fontId="20" numFmtId="0" xfId="0" applyAlignment="1" applyBorder="1" applyFill="1" applyFont="1">
      <alignment horizontal="center"/>
    </xf>
    <xf borderId="43" fillId="0" fontId="25" numFmtId="0" xfId="0" applyBorder="1" applyFont="1"/>
    <xf borderId="6" fillId="0" fontId="25" numFmtId="0" xfId="0" applyBorder="1" applyFont="1"/>
    <xf quotePrefix="1" borderId="5" fillId="0" fontId="26" numFmtId="4" xfId="0" applyBorder="1" applyFont="1" applyNumberFormat="1"/>
    <xf borderId="5" fillId="0" fontId="26" numFmtId="4" xfId="0" applyAlignment="1" applyBorder="1" applyFont="1" applyNumberFormat="1">
      <alignment horizontal="right"/>
    </xf>
    <xf borderId="21" fillId="0" fontId="26" numFmtId="4" xfId="0" applyAlignment="1" applyBorder="1" applyFont="1" applyNumberFormat="1">
      <alignment horizontal="right"/>
    </xf>
    <xf borderId="7" fillId="0" fontId="26" numFmtId="4" xfId="0" applyAlignment="1" applyBorder="1" applyFont="1" applyNumberFormat="1">
      <alignment horizontal="right"/>
    </xf>
    <xf quotePrefix="1" borderId="5" fillId="0" fontId="24" numFmtId="4" xfId="0" applyBorder="1" applyFont="1" applyNumberFormat="1"/>
    <xf borderId="5" fillId="0" fontId="24" numFmtId="4" xfId="0" applyAlignment="1" applyBorder="1" applyFont="1" applyNumberFormat="1">
      <alignment horizontal="right"/>
    </xf>
    <xf borderId="21" fillId="0" fontId="24" numFmtId="4" xfId="0" applyAlignment="1" applyBorder="1" applyFont="1" applyNumberFormat="1">
      <alignment horizontal="right"/>
    </xf>
    <xf borderId="5" fillId="7" fontId="26" numFmtId="4" xfId="0" applyAlignment="1" applyBorder="1" applyFont="1" applyNumberFormat="1">
      <alignment horizontal="right"/>
    </xf>
    <xf borderId="14" fillId="7" fontId="26" numFmtId="4" xfId="0" applyAlignment="1" applyBorder="1" applyFont="1" applyNumberFormat="1">
      <alignment horizontal="right"/>
    </xf>
    <xf borderId="13" fillId="7" fontId="24" numFmtId="4" xfId="0" applyAlignment="1" applyBorder="1" applyFont="1" applyNumberFormat="1">
      <alignment horizontal="right"/>
    </xf>
    <xf borderId="13" fillId="7" fontId="26" numFmtId="4" xfId="0" applyAlignment="1" applyBorder="1" applyFont="1" applyNumberFormat="1">
      <alignment horizontal="right"/>
    </xf>
    <xf borderId="5" fillId="7" fontId="24" numFmtId="4" xfId="0" applyAlignment="1" applyBorder="1" applyFont="1" applyNumberFormat="1">
      <alignment horizontal="right"/>
    </xf>
    <xf quotePrefix="1" borderId="5" fillId="0" fontId="24" numFmtId="4" xfId="0" applyAlignment="1" applyBorder="1" applyFont="1" applyNumberFormat="1">
      <alignment shrinkToFit="0" wrapText="1"/>
    </xf>
    <xf borderId="5" fillId="0" fontId="24" numFmtId="4" xfId="0" applyBorder="1" applyFont="1" applyNumberFormat="1"/>
    <xf borderId="14" fillId="7" fontId="24" numFmtId="4" xfId="0" applyAlignment="1" applyBorder="1" applyFont="1" applyNumberFormat="1">
      <alignment horizontal="right"/>
    </xf>
    <xf borderId="42" fillId="10" fontId="20" numFmtId="4" xfId="0" applyAlignment="1" applyBorder="1" applyFont="1" applyNumberFormat="1">
      <alignment horizontal="center"/>
    </xf>
    <xf quotePrefix="1" borderId="5" fillId="7" fontId="26" numFmtId="4" xfId="0" applyBorder="1" applyFont="1" applyNumberFormat="1"/>
    <xf quotePrefix="1" borderId="5" fillId="0" fontId="26" numFmtId="4" xfId="0" applyAlignment="1" applyBorder="1" applyFont="1" applyNumberFormat="1">
      <alignment horizontal="left"/>
    </xf>
    <xf borderId="7" fillId="0" fontId="27" numFmtId="4" xfId="0" applyAlignment="1" applyBorder="1" applyFont="1" applyNumberFormat="1">
      <alignment horizontal="right"/>
    </xf>
    <xf borderId="5" fillId="0" fontId="27" numFmtId="4" xfId="0" applyAlignment="1" applyBorder="1" applyFont="1" applyNumberFormat="1">
      <alignment horizontal="right"/>
    </xf>
    <xf borderId="5" fillId="0" fontId="26" numFmtId="4" xfId="0" applyAlignment="1" applyBorder="1" applyFont="1" applyNumberFormat="1">
      <alignment horizontal="right" shrinkToFit="0" wrapText="1"/>
    </xf>
    <xf quotePrefix="1" borderId="5" fillId="7" fontId="24" numFmtId="4" xfId="0" applyBorder="1" applyFont="1" applyNumberFormat="1"/>
    <xf borderId="5" fillId="8" fontId="26" numFmtId="4" xfId="0" applyAlignment="1" applyBorder="1" applyFont="1" applyNumberFormat="1">
      <alignment horizontal="right"/>
    </xf>
    <xf borderId="3" fillId="8" fontId="1" numFmtId="0" xfId="0" applyBorder="1" applyFont="1"/>
    <xf borderId="7" fillId="0" fontId="24" numFmtId="4" xfId="0" applyAlignment="1" applyBorder="1" applyFont="1" applyNumberFormat="1">
      <alignment horizontal="right"/>
    </xf>
    <xf borderId="7" fillId="0" fontId="26" numFmtId="165" xfId="0" applyBorder="1" applyFont="1" applyNumberFormat="1"/>
    <xf borderId="5" fillId="0" fontId="2" numFmtId="0" xfId="0" applyBorder="1" applyFont="1"/>
    <xf borderId="42" fillId="0" fontId="2" numFmtId="0" xfId="0" applyAlignment="1" applyBorder="1" applyFont="1">
      <alignment shrinkToFit="0" wrapText="1"/>
    </xf>
    <xf borderId="42" fillId="0" fontId="2" numFmtId="0" xfId="0" applyBorder="1" applyFont="1"/>
    <xf borderId="42" fillId="0" fontId="1" numFmtId="0" xfId="0" applyAlignment="1" applyBorder="1" applyFont="1">
      <alignment shrinkToFit="0" wrapText="1"/>
    </xf>
    <xf borderId="42" fillId="0" fontId="1" numFmtId="4" xfId="0" applyBorder="1" applyFont="1" applyNumberFormat="1"/>
    <xf borderId="42" fillId="0" fontId="1" numFmtId="0" xfId="0" applyBorder="1" applyFont="1"/>
    <xf borderId="42" fillId="0" fontId="8" numFmtId="0" xfId="0" applyAlignment="1" applyBorder="1" applyFont="1">
      <alignment shrinkToFit="0" wrapText="1"/>
    </xf>
    <xf borderId="5" fillId="0" fontId="1" numFmtId="4" xfId="0" applyAlignment="1" applyBorder="1" applyFont="1" applyNumberFormat="1">
      <alignment shrinkToFit="0" wrapText="1"/>
    </xf>
    <xf borderId="5" fillId="0" fontId="1" numFmtId="0" xfId="0" applyAlignment="1" applyBorder="1" applyFont="1">
      <alignment shrinkToFit="0" wrapText="1"/>
    </xf>
    <xf borderId="42" fillId="0" fontId="8" numFmtId="0" xfId="0" applyBorder="1" applyFont="1"/>
    <xf borderId="5" fillId="8" fontId="1" numFmtId="0" xfId="0" applyAlignment="1" applyBorder="1" applyFont="1">
      <alignment shrinkToFit="0" wrapText="1"/>
    </xf>
    <xf borderId="8" fillId="8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3" width="15.38"/>
    <col customWidth="1" min="4" max="4" width="88.38"/>
    <col customWidth="1" min="5" max="6" width="10.88"/>
    <col customWidth="1" min="7" max="7" width="15.63"/>
    <col customWidth="1" min="8" max="8" width="20.0"/>
    <col customWidth="1" min="9" max="28" width="10.88"/>
  </cols>
  <sheetData>
    <row r="1" ht="14.25" customHeight="1">
      <c r="B1" s="1"/>
      <c r="E1" s="2" t="s">
        <v>0</v>
      </c>
      <c r="K1" s="3"/>
      <c r="Q1" s="4"/>
    </row>
    <row r="2" ht="14.25" customHeight="1">
      <c r="A2" s="5" t="s">
        <v>1</v>
      </c>
      <c r="B2" s="6" t="s">
        <v>2</v>
      </c>
      <c r="C2" s="7" t="s">
        <v>3</v>
      </c>
      <c r="D2" s="3" t="s">
        <v>4</v>
      </c>
      <c r="E2" s="3" t="s">
        <v>5</v>
      </c>
      <c r="F2" s="3" t="s">
        <v>6</v>
      </c>
      <c r="G2" s="5" t="s">
        <v>7</v>
      </c>
      <c r="H2" s="5" t="s">
        <v>8</v>
      </c>
    </row>
    <row r="3" ht="14.25" customHeight="1">
      <c r="A3" s="8" t="s">
        <v>9</v>
      </c>
      <c r="B3" s="9">
        <v>111.0</v>
      </c>
      <c r="C3" s="9"/>
      <c r="D3" s="9" t="s">
        <v>10</v>
      </c>
      <c r="E3" s="10">
        <f t="shared" ref="E3:F3" si="1">SUM(E4:E8)</f>
        <v>0</v>
      </c>
      <c r="F3" s="10">
        <f t="shared" si="1"/>
        <v>0</v>
      </c>
      <c r="G3" s="11" t="s">
        <v>11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4.25" customHeight="1">
      <c r="C4" s="12">
        <v>1111.0</v>
      </c>
      <c r="D4" s="13" t="s">
        <v>12</v>
      </c>
      <c r="G4" s="11" t="s">
        <v>11</v>
      </c>
    </row>
    <row r="5" ht="14.25" customHeight="1">
      <c r="C5" s="12">
        <v>1112.0</v>
      </c>
      <c r="D5" s="13" t="s">
        <v>13</v>
      </c>
      <c r="G5" s="11" t="s">
        <v>11</v>
      </c>
    </row>
    <row r="6" ht="14.25" customHeight="1">
      <c r="C6" s="12">
        <v>1117.0</v>
      </c>
      <c r="D6" s="13" t="s">
        <v>14</v>
      </c>
      <c r="G6" s="11" t="s">
        <v>11</v>
      </c>
    </row>
    <row r="7" ht="14.25" customHeight="1">
      <c r="C7" s="12">
        <v>11171.0</v>
      </c>
      <c r="D7" s="13" t="s">
        <v>15</v>
      </c>
      <c r="G7" s="11" t="s">
        <v>11</v>
      </c>
    </row>
    <row r="8" ht="14.25" customHeight="1">
      <c r="C8" s="12">
        <v>11175.0</v>
      </c>
      <c r="D8" s="13" t="s">
        <v>16</v>
      </c>
      <c r="G8" s="11" t="s">
        <v>11</v>
      </c>
    </row>
    <row r="9" ht="14.25" customHeight="1">
      <c r="A9" s="14" t="s">
        <v>17</v>
      </c>
      <c r="B9" s="15">
        <v>1119.0</v>
      </c>
      <c r="C9" s="15"/>
      <c r="D9" s="16" t="s">
        <v>18</v>
      </c>
      <c r="G9" s="11" t="s">
        <v>11</v>
      </c>
    </row>
    <row r="10" ht="14.25" customHeight="1">
      <c r="A10" s="8" t="s">
        <v>19</v>
      </c>
      <c r="B10" s="17">
        <v>112.0</v>
      </c>
      <c r="C10" s="17"/>
      <c r="D10" s="18" t="s">
        <v>20</v>
      </c>
      <c r="E10" s="8">
        <f t="shared" ref="E10:F10" si="2">SUM(E11:E13)</f>
        <v>0</v>
      </c>
      <c r="F10" s="8">
        <f t="shared" si="2"/>
        <v>0</v>
      </c>
      <c r="G10" s="11" t="s">
        <v>11</v>
      </c>
    </row>
    <row r="11" ht="14.25" customHeight="1">
      <c r="C11" s="12">
        <v>1121.0</v>
      </c>
      <c r="D11" s="13" t="s">
        <v>21</v>
      </c>
      <c r="G11" s="11" t="s">
        <v>11</v>
      </c>
    </row>
    <row r="12" ht="14.25" customHeight="1">
      <c r="C12" s="12">
        <v>1122.0</v>
      </c>
      <c r="D12" s="13" t="s">
        <v>22</v>
      </c>
      <c r="G12" s="11" t="s">
        <v>11</v>
      </c>
    </row>
    <row r="13" ht="14.25" customHeight="1">
      <c r="C13" s="12">
        <v>1123.0</v>
      </c>
      <c r="D13" s="13" t="s">
        <v>23</v>
      </c>
      <c r="G13" s="11" t="s">
        <v>11</v>
      </c>
    </row>
    <row r="14" ht="14.25" customHeight="1">
      <c r="A14" s="8" t="s">
        <v>24</v>
      </c>
      <c r="B14" s="17">
        <v>113.0</v>
      </c>
      <c r="C14" s="17"/>
      <c r="D14" s="18" t="s">
        <v>25</v>
      </c>
      <c r="E14" s="8">
        <f t="shared" ref="E14:F14" si="3">SUM(E15)</f>
        <v>0</v>
      </c>
      <c r="F14" s="8">
        <f t="shared" si="3"/>
        <v>0</v>
      </c>
      <c r="G14" s="11" t="s">
        <v>11</v>
      </c>
    </row>
    <row r="15" ht="14.25" customHeight="1">
      <c r="C15" s="12">
        <v>1130.0</v>
      </c>
      <c r="D15" s="13" t="s">
        <v>25</v>
      </c>
      <c r="G15" s="11" t="s">
        <v>11</v>
      </c>
    </row>
    <row r="16" ht="14.25" customHeight="1">
      <c r="A16" s="8" t="s">
        <v>26</v>
      </c>
      <c r="B16" s="17">
        <v>114.0</v>
      </c>
      <c r="C16" s="17"/>
      <c r="D16" s="18" t="s">
        <v>27</v>
      </c>
      <c r="E16" s="8">
        <f t="shared" ref="E16:F16" si="4">SUM(E17)</f>
        <v>0</v>
      </c>
      <c r="F16" s="8">
        <f t="shared" si="4"/>
        <v>0</v>
      </c>
      <c r="G16" s="11" t="s">
        <v>11</v>
      </c>
    </row>
    <row r="17" ht="14.25" customHeight="1">
      <c r="C17" s="12">
        <v>1140.0</v>
      </c>
      <c r="D17" s="13" t="s">
        <v>27</v>
      </c>
      <c r="G17" s="11" t="s">
        <v>11</v>
      </c>
    </row>
    <row r="18" ht="14.25" customHeight="1">
      <c r="A18" s="8" t="s">
        <v>28</v>
      </c>
      <c r="B18" s="17">
        <v>115.0</v>
      </c>
      <c r="C18" s="17"/>
      <c r="D18" s="18" t="s">
        <v>29</v>
      </c>
      <c r="E18" s="8">
        <f t="shared" ref="E18:F18" si="5">SUM(E19:E21)</f>
        <v>0</v>
      </c>
      <c r="F18" s="8">
        <f t="shared" si="5"/>
        <v>0</v>
      </c>
      <c r="G18" s="11" t="s">
        <v>11</v>
      </c>
    </row>
    <row r="19" ht="14.25" customHeight="1">
      <c r="C19" s="12">
        <v>1151.0</v>
      </c>
      <c r="D19" s="13" t="s">
        <v>30</v>
      </c>
      <c r="G19" s="11" t="s">
        <v>11</v>
      </c>
    </row>
    <row r="20" ht="14.25" customHeight="1">
      <c r="C20" s="12">
        <v>1152.0</v>
      </c>
      <c r="D20" s="13" t="s">
        <v>31</v>
      </c>
      <c r="G20" s="11" t="s">
        <v>11</v>
      </c>
    </row>
    <row r="21" ht="14.25" customHeight="1">
      <c r="C21" s="12">
        <v>1155.0</v>
      </c>
      <c r="D21" s="13" t="s">
        <v>32</v>
      </c>
      <c r="G21" s="11" t="s">
        <v>11</v>
      </c>
    </row>
    <row r="22" ht="14.25" customHeight="1">
      <c r="A22" s="8" t="s">
        <v>33</v>
      </c>
      <c r="B22" s="17">
        <v>116.0</v>
      </c>
      <c r="C22" s="17"/>
      <c r="D22" s="18" t="s">
        <v>34</v>
      </c>
      <c r="E22" s="8">
        <f t="shared" ref="E22:F22" si="6">SUM(E23:E24)</f>
        <v>0</v>
      </c>
      <c r="F22" s="8">
        <f t="shared" si="6"/>
        <v>0</v>
      </c>
      <c r="G22" s="11" t="s">
        <v>11</v>
      </c>
    </row>
    <row r="23" ht="14.25" customHeight="1">
      <c r="C23" s="12">
        <v>1161.0</v>
      </c>
      <c r="D23" s="13" t="s">
        <v>35</v>
      </c>
      <c r="G23" s="11" t="s">
        <v>11</v>
      </c>
    </row>
    <row r="24" ht="14.25" customHeight="1">
      <c r="C24" s="12">
        <v>1169.0</v>
      </c>
      <c r="D24" s="13" t="s">
        <v>36</v>
      </c>
      <c r="G24" s="11" t="s">
        <v>11</v>
      </c>
    </row>
    <row r="25" ht="14.25" customHeight="1">
      <c r="A25" s="8" t="s">
        <v>37</v>
      </c>
      <c r="B25" s="17">
        <v>118.0</v>
      </c>
      <c r="C25" s="17"/>
      <c r="D25" s="18" t="s">
        <v>38</v>
      </c>
      <c r="E25" s="8">
        <f t="shared" ref="E25:F25" si="7">SUM(E26:E27)</f>
        <v>0</v>
      </c>
      <c r="F25" s="8">
        <f t="shared" si="7"/>
        <v>0</v>
      </c>
      <c r="G25" s="11" t="s">
        <v>11</v>
      </c>
    </row>
    <row r="26" ht="14.25" customHeight="1">
      <c r="C26" s="12">
        <v>1181.0</v>
      </c>
      <c r="D26" s="13" t="s">
        <v>39</v>
      </c>
      <c r="G26" s="11" t="s">
        <v>11</v>
      </c>
    </row>
    <row r="27" ht="14.25" customHeight="1">
      <c r="C27" s="12">
        <v>1189.0</v>
      </c>
      <c r="D27" s="13" t="s">
        <v>40</v>
      </c>
      <c r="G27" s="11" t="s">
        <v>11</v>
      </c>
    </row>
    <row r="28" ht="14.25" customHeight="1">
      <c r="A28" s="8" t="s">
        <v>41</v>
      </c>
      <c r="B28" s="17">
        <v>119.0</v>
      </c>
      <c r="C28" s="17"/>
      <c r="D28" s="18" t="s">
        <v>42</v>
      </c>
      <c r="E28" s="8">
        <f t="shared" ref="E28:F28" si="8">SUM(E29:E30)</f>
        <v>0</v>
      </c>
      <c r="F28" s="8">
        <f t="shared" si="8"/>
        <v>0</v>
      </c>
      <c r="G28" s="11" t="s">
        <v>11</v>
      </c>
    </row>
    <row r="29" ht="14.25" customHeight="1">
      <c r="C29" s="12">
        <v>1191.0</v>
      </c>
      <c r="D29" s="13" t="s">
        <v>43</v>
      </c>
      <c r="G29" s="11" t="s">
        <v>11</v>
      </c>
    </row>
    <row r="30" ht="14.25" customHeight="1">
      <c r="C30" s="12">
        <v>1199.0</v>
      </c>
      <c r="D30" s="13" t="s">
        <v>44</v>
      </c>
      <c r="G30" s="11" t="s">
        <v>11</v>
      </c>
    </row>
    <row r="31" ht="14.25" customHeight="1">
      <c r="A31" s="8" t="s">
        <v>45</v>
      </c>
      <c r="B31" s="17">
        <v>131.0</v>
      </c>
      <c r="C31" s="17"/>
      <c r="D31" s="18" t="s">
        <v>46</v>
      </c>
      <c r="E31" s="8">
        <f t="shared" ref="E31:F31" si="9">SUM(E32:E33)</f>
        <v>0</v>
      </c>
      <c r="F31" s="8">
        <f t="shared" si="9"/>
        <v>0</v>
      </c>
      <c r="G31" s="11" t="s">
        <v>11</v>
      </c>
    </row>
    <row r="32" ht="14.25" customHeight="1">
      <c r="C32" s="12">
        <v>1311.0</v>
      </c>
      <c r="D32" s="13" t="s">
        <v>47</v>
      </c>
      <c r="G32" s="11" t="s">
        <v>11</v>
      </c>
    </row>
    <row r="33" ht="14.25" customHeight="1">
      <c r="C33" s="12">
        <v>1319.0</v>
      </c>
      <c r="D33" s="13" t="s">
        <v>48</v>
      </c>
      <c r="G33" s="11" t="s">
        <v>11</v>
      </c>
    </row>
    <row r="34" ht="14.25" customHeight="1">
      <c r="A34" s="8" t="s">
        <v>49</v>
      </c>
      <c r="B34" s="17">
        <v>135.0</v>
      </c>
      <c r="C34" s="17"/>
      <c r="D34" s="18" t="s">
        <v>50</v>
      </c>
      <c r="E34" s="8">
        <f t="shared" ref="E34:F34" si="10">SUM(E35:E40)</f>
        <v>0</v>
      </c>
      <c r="F34" s="8">
        <f t="shared" si="10"/>
        <v>0</v>
      </c>
      <c r="G34" s="11" t="s">
        <v>11</v>
      </c>
    </row>
    <row r="35" ht="14.25" customHeight="1">
      <c r="C35" s="12">
        <v>1351.0</v>
      </c>
      <c r="D35" s="13" t="s">
        <v>51</v>
      </c>
      <c r="G35" s="11" t="s">
        <v>11</v>
      </c>
    </row>
    <row r="36" ht="14.25" customHeight="1">
      <c r="C36" s="12">
        <v>1352.0</v>
      </c>
      <c r="D36" s="13" t="s">
        <v>52</v>
      </c>
      <c r="G36" s="11" t="s">
        <v>11</v>
      </c>
    </row>
    <row r="37" ht="14.25" customHeight="1">
      <c r="C37" s="12">
        <v>1354.0</v>
      </c>
      <c r="D37" s="13" t="s">
        <v>53</v>
      </c>
      <c r="G37" s="11" t="s">
        <v>11</v>
      </c>
    </row>
    <row r="38" ht="14.25" customHeight="1">
      <c r="C38" s="12">
        <v>1355.0</v>
      </c>
      <c r="D38" s="13" t="s">
        <v>54</v>
      </c>
      <c r="G38" s="11" t="s">
        <v>11</v>
      </c>
    </row>
    <row r="39" ht="14.25" customHeight="1">
      <c r="C39" s="12">
        <v>1356.0</v>
      </c>
      <c r="D39" s="13" t="s">
        <v>55</v>
      </c>
      <c r="G39" s="11" t="s">
        <v>11</v>
      </c>
    </row>
    <row r="40" ht="14.25" customHeight="1">
      <c r="C40" s="12">
        <v>1358.0</v>
      </c>
      <c r="D40" s="13" t="s">
        <v>56</v>
      </c>
      <c r="G40" s="11" t="s">
        <v>11</v>
      </c>
    </row>
    <row r="41" ht="14.25" customHeight="1">
      <c r="A41" s="8" t="s">
        <v>57</v>
      </c>
      <c r="B41" s="17">
        <v>141.0</v>
      </c>
      <c r="C41" s="17"/>
      <c r="D41" s="18" t="s">
        <v>58</v>
      </c>
      <c r="E41" s="8">
        <f t="shared" ref="E41:F41" si="11">SUM(E42)</f>
        <v>0</v>
      </c>
      <c r="F41" s="8">
        <f t="shared" si="11"/>
        <v>0</v>
      </c>
      <c r="G41" s="11" t="s">
        <v>11</v>
      </c>
    </row>
    <row r="42" ht="14.25" customHeight="1">
      <c r="C42" s="12">
        <v>1410.0</v>
      </c>
      <c r="D42" s="13" t="s">
        <v>58</v>
      </c>
      <c r="G42" s="11" t="s">
        <v>11</v>
      </c>
    </row>
    <row r="43" ht="14.25" customHeight="1">
      <c r="A43" s="8" t="s">
        <v>59</v>
      </c>
      <c r="B43" s="17">
        <v>148.0</v>
      </c>
      <c r="C43" s="17"/>
      <c r="D43" s="18" t="s">
        <v>60</v>
      </c>
      <c r="E43" s="8">
        <f t="shared" ref="E43:F43" si="12">SUM(E44:E51)</f>
        <v>0</v>
      </c>
      <c r="F43" s="8">
        <f t="shared" si="12"/>
        <v>0</v>
      </c>
      <c r="G43" s="11" t="s">
        <v>11</v>
      </c>
    </row>
    <row r="44" ht="14.25" customHeight="1">
      <c r="C44" s="12">
        <v>1481.0</v>
      </c>
      <c r="D44" s="13" t="s">
        <v>61</v>
      </c>
      <c r="G44" s="11" t="s">
        <v>11</v>
      </c>
    </row>
    <row r="45" ht="14.25" customHeight="1">
      <c r="C45" s="12">
        <v>1482.0</v>
      </c>
      <c r="D45" s="13" t="s">
        <v>62</v>
      </c>
      <c r="G45" s="11" t="s">
        <v>11</v>
      </c>
    </row>
    <row r="46" ht="14.25" customHeight="1">
      <c r="C46" s="12">
        <v>1483.0</v>
      </c>
      <c r="D46" s="13" t="s">
        <v>63</v>
      </c>
      <c r="G46" s="11" t="s">
        <v>11</v>
      </c>
    </row>
    <row r="47" ht="14.25" customHeight="1">
      <c r="C47" s="12">
        <v>1484.0</v>
      </c>
      <c r="D47" s="13" t="s">
        <v>64</v>
      </c>
      <c r="G47" s="11" t="s">
        <v>11</v>
      </c>
    </row>
    <row r="48" ht="14.25" customHeight="1">
      <c r="C48" s="12">
        <v>1485.0</v>
      </c>
      <c r="D48" s="13" t="s">
        <v>65</v>
      </c>
      <c r="G48" s="11" t="s">
        <v>11</v>
      </c>
    </row>
    <row r="49" ht="14.25" customHeight="1">
      <c r="C49" s="12">
        <v>1486.0</v>
      </c>
      <c r="D49" s="13" t="s">
        <v>66</v>
      </c>
      <c r="G49" s="11" t="s">
        <v>11</v>
      </c>
    </row>
    <row r="50" ht="14.25" customHeight="1">
      <c r="C50" s="12">
        <v>1487.0</v>
      </c>
      <c r="D50" s="13" t="s">
        <v>67</v>
      </c>
      <c r="G50" s="11" t="s">
        <v>11</v>
      </c>
    </row>
    <row r="51" ht="14.25" customHeight="1">
      <c r="C51" s="12">
        <v>1488.0</v>
      </c>
      <c r="D51" s="13" t="s">
        <v>68</v>
      </c>
      <c r="G51" s="11" t="s">
        <v>11</v>
      </c>
    </row>
    <row r="52" ht="14.25" customHeight="1">
      <c r="A52" s="14" t="s">
        <v>69</v>
      </c>
      <c r="B52" s="17">
        <v>151.0</v>
      </c>
      <c r="C52" s="17"/>
      <c r="D52" s="18" t="s">
        <v>70</v>
      </c>
      <c r="E52" s="8">
        <f t="shared" ref="E52:F52" si="13">SUM(E53:E59)</f>
        <v>0</v>
      </c>
      <c r="F52" s="8">
        <f t="shared" si="13"/>
        <v>0</v>
      </c>
      <c r="G52" s="11" t="s">
        <v>11</v>
      </c>
    </row>
    <row r="53" ht="14.25" customHeight="1">
      <c r="C53" s="12">
        <v>1511.0</v>
      </c>
      <c r="D53" s="13" t="s">
        <v>71</v>
      </c>
      <c r="G53" s="11" t="s">
        <v>11</v>
      </c>
    </row>
    <row r="54" ht="14.25" customHeight="1">
      <c r="C54" s="12">
        <v>1512.0</v>
      </c>
      <c r="D54" s="13" t="s">
        <v>72</v>
      </c>
      <c r="G54" s="11" t="s">
        <v>11</v>
      </c>
    </row>
    <row r="55" ht="14.25" customHeight="1">
      <c r="C55" s="12">
        <v>1513.0</v>
      </c>
      <c r="D55" s="13" t="s">
        <v>73</v>
      </c>
      <c r="G55" s="11" t="s">
        <v>11</v>
      </c>
    </row>
    <row r="56" ht="14.25" customHeight="1">
      <c r="C56" s="12">
        <v>1514.0</v>
      </c>
      <c r="D56" s="13" t="s">
        <v>74</v>
      </c>
      <c r="G56" s="11" t="s">
        <v>11</v>
      </c>
    </row>
    <row r="57" ht="14.25" customHeight="1">
      <c r="C57" s="12">
        <v>1515.0</v>
      </c>
      <c r="D57" s="13" t="s">
        <v>75</v>
      </c>
      <c r="G57" s="11" t="s">
        <v>11</v>
      </c>
    </row>
    <row r="58" ht="14.25" customHeight="1">
      <c r="C58" s="12">
        <v>1516.0</v>
      </c>
      <c r="D58" s="13" t="s">
        <v>76</v>
      </c>
      <c r="G58" s="11" t="s">
        <v>11</v>
      </c>
    </row>
    <row r="59" ht="14.25" customHeight="1">
      <c r="C59" s="12">
        <v>1518.0</v>
      </c>
      <c r="D59" s="13" t="s">
        <v>77</v>
      </c>
      <c r="G59" s="11" t="s">
        <v>11</v>
      </c>
    </row>
    <row r="60" ht="14.25" customHeight="1">
      <c r="A60" s="14" t="s">
        <v>78</v>
      </c>
      <c r="B60" s="17">
        <v>155.0</v>
      </c>
      <c r="C60" s="17"/>
      <c r="D60" s="18" t="s">
        <v>79</v>
      </c>
      <c r="E60" s="8">
        <f t="shared" ref="E60:F60" si="14">SUM(E61:E64)</f>
        <v>0</v>
      </c>
      <c r="F60" s="8">
        <f t="shared" si="14"/>
        <v>0</v>
      </c>
      <c r="G60" s="11" t="s">
        <v>11</v>
      </c>
    </row>
    <row r="61" ht="14.25" customHeight="1">
      <c r="C61" s="12">
        <v>1551.0</v>
      </c>
      <c r="D61" s="13" t="s">
        <v>80</v>
      </c>
      <c r="G61" s="11" t="s">
        <v>11</v>
      </c>
    </row>
    <row r="62" ht="14.25" customHeight="1">
      <c r="C62" s="12">
        <v>1552.0</v>
      </c>
      <c r="D62" s="13" t="s">
        <v>81</v>
      </c>
      <c r="G62" s="11" t="s">
        <v>11</v>
      </c>
    </row>
    <row r="63" ht="14.25" customHeight="1">
      <c r="C63" s="12">
        <v>1555.0</v>
      </c>
      <c r="D63" s="13" t="s">
        <v>82</v>
      </c>
      <c r="G63" s="11" t="s">
        <v>11</v>
      </c>
    </row>
    <row r="64" ht="14.25" customHeight="1">
      <c r="C64" s="12">
        <v>1558.0</v>
      </c>
      <c r="D64" s="13" t="s">
        <v>83</v>
      </c>
      <c r="G64" s="11" t="s">
        <v>11</v>
      </c>
    </row>
    <row r="65" ht="14.25" customHeight="1">
      <c r="A65" s="14" t="s">
        <v>84</v>
      </c>
      <c r="B65" s="17">
        <v>160.0</v>
      </c>
      <c r="C65" s="17"/>
      <c r="D65" s="18" t="s">
        <v>85</v>
      </c>
      <c r="E65" s="8">
        <f t="shared" ref="E65:F65" si="15">SUM(E66:E67)</f>
        <v>0</v>
      </c>
      <c r="F65" s="8">
        <f t="shared" si="15"/>
        <v>0</v>
      </c>
      <c r="G65" s="11" t="s">
        <v>11</v>
      </c>
    </row>
    <row r="66" ht="14.25" customHeight="1">
      <c r="C66" s="19">
        <v>1601.0</v>
      </c>
      <c r="D66" s="20" t="s">
        <v>86</v>
      </c>
      <c r="G66" s="11" t="s">
        <v>11</v>
      </c>
    </row>
    <row r="67" ht="14.25" customHeight="1">
      <c r="C67" s="19">
        <v>1605.0</v>
      </c>
      <c r="D67" s="20" t="s">
        <v>87</v>
      </c>
      <c r="G67" s="11" t="s">
        <v>11</v>
      </c>
    </row>
    <row r="68" ht="14.25" customHeight="1">
      <c r="A68" s="14" t="s">
        <v>88</v>
      </c>
      <c r="B68" s="17">
        <v>171.0</v>
      </c>
      <c r="C68" s="17"/>
      <c r="D68" s="18" t="s">
        <v>89</v>
      </c>
      <c r="E68" s="21">
        <f t="shared" ref="E68:F68" si="16">SUM(E69)</f>
        <v>0</v>
      </c>
      <c r="F68" s="21">
        <f t="shared" si="16"/>
        <v>0</v>
      </c>
      <c r="G68" s="11" t="s">
        <v>11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ht="14.25" customHeight="1">
      <c r="C69" s="12">
        <v>1710.0</v>
      </c>
      <c r="D69" s="13" t="s">
        <v>89</v>
      </c>
      <c r="G69" s="11" t="s">
        <v>11</v>
      </c>
    </row>
    <row r="70" ht="14.25" customHeight="1">
      <c r="A70" s="14" t="s">
        <v>90</v>
      </c>
      <c r="B70" s="17">
        <v>172.0</v>
      </c>
      <c r="C70" s="17"/>
      <c r="D70" s="18" t="s">
        <v>91</v>
      </c>
      <c r="E70" s="8">
        <f t="shared" ref="E70:F70" si="17">SUM(E71)</f>
        <v>0</v>
      </c>
      <c r="F70" s="8">
        <f t="shared" si="17"/>
        <v>0</v>
      </c>
      <c r="G70" s="11" t="s">
        <v>11</v>
      </c>
    </row>
    <row r="71" ht="14.25" customHeight="1">
      <c r="C71" s="12">
        <v>1720.0</v>
      </c>
      <c r="D71" s="13" t="s">
        <v>91</v>
      </c>
      <c r="G71" s="11" t="s">
        <v>11</v>
      </c>
    </row>
    <row r="72" ht="14.25" customHeight="1">
      <c r="A72" s="8" t="s">
        <v>92</v>
      </c>
      <c r="B72" s="17">
        <v>211.0</v>
      </c>
      <c r="C72" s="17"/>
      <c r="D72" s="18" t="s">
        <v>93</v>
      </c>
      <c r="E72" s="8">
        <f t="shared" ref="E72:F72" si="18">SUM(E73:E79)</f>
        <v>0</v>
      </c>
      <c r="F72" s="8">
        <f t="shared" si="18"/>
        <v>0</v>
      </c>
      <c r="G72" s="22" t="s">
        <v>94</v>
      </c>
    </row>
    <row r="73" ht="14.25" customHeight="1">
      <c r="C73" s="12">
        <v>2111.0</v>
      </c>
      <c r="D73" s="13" t="s">
        <v>95</v>
      </c>
      <c r="G73" s="22" t="s">
        <v>94</v>
      </c>
    </row>
    <row r="74" ht="14.25" customHeight="1">
      <c r="C74" s="12">
        <v>2112.0</v>
      </c>
      <c r="D74" s="13" t="s">
        <v>96</v>
      </c>
      <c r="G74" s="22" t="s">
        <v>94</v>
      </c>
    </row>
    <row r="75" ht="14.25" customHeight="1">
      <c r="C75" s="12">
        <v>2113.0</v>
      </c>
      <c r="D75" s="13" t="s">
        <v>97</v>
      </c>
      <c r="G75" s="22" t="s">
        <v>94</v>
      </c>
    </row>
    <row r="76" ht="14.25" customHeight="1">
      <c r="C76" s="12">
        <v>2114.0</v>
      </c>
      <c r="D76" s="13" t="s">
        <v>98</v>
      </c>
      <c r="G76" s="22" t="s">
        <v>94</v>
      </c>
    </row>
    <row r="77" ht="14.25" customHeight="1">
      <c r="C77" s="12">
        <v>2116.0</v>
      </c>
      <c r="D77" s="13" t="s">
        <v>99</v>
      </c>
      <c r="G77" s="22" t="s">
        <v>94</v>
      </c>
    </row>
    <row r="78" ht="14.25" customHeight="1">
      <c r="C78" s="12">
        <v>2117.0</v>
      </c>
      <c r="D78" s="13" t="s">
        <v>100</v>
      </c>
      <c r="G78" s="22" t="s">
        <v>94</v>
      </c>
    </row>
    <row r="79" ht="14.25" customHeight="1">
      <c r="C79" s="12">
        <v>2118.0</v>
      </c>
      <c r="D79" s="13" t="s">
        <v>101</v>
      </c>
      <c r="G79" s="22" t="s">
        <v>94</v>
      </c>
    </row>
    <row r="80" ht="14.25" customHeight="1">
      <c r="A80" s="8" t="s">
        <v>102</v>
      </c>
      <c r="B80" s="17">
        <v>212.0</v>
      </c>
      <c r="C80" s="17"/>
      <c r="D80" s="18" t="s">
        <v>103</v>
      </c>
      <c r="E80" s="8">
        <f t="shared" ref="E80:F80" si="19">SUM(E81:E83)</f>
        <v>0</v>
      </c>
      <c r="F80" s="8">
        <f t="shared" si="19"/>
        <v>0</v>
      </c>
      <c r="G80" s="22" t="s">
        <v>94</v>
      </c>
    </row>
    <row r="81" ht="14.25" customHeight="1">
      <c r="C81" s="12">
        <v>2121.0</v>
      </c>
      <c r="D81" s="13" t="s">
        <v>104</v>
      </c>
      <c r="G81" s="22" t="s">
        <v>94</v>
      </c>
    </row>
    <row r="82" ht="14.25" customHeight="1">
      <c r="C82" s="12">
        <v>2125.0</v>
      </c>
      <c r="D82" s="13" t="s">
        <v>105</v>
      </c>
      <c r="G82" s="22" t="s">
        <v>94</v>
      </c>
    </row>
    <row r="83" ht="14.25" customHeight="1">
      <c r="C83" s="12">
        <v>2128.0</v>
      </c>
      <c r="D83" s="13" t="s">
        <v>106</v>
      </c>
      <c r="G83" s="22" t="s">
        <v>94</v>
      </c>
    </row>
    <row r="84" ht="14.25" customHeight="1">
      <c r="A84" s="8" t="s">
        <v>107</v>
      </c>
      <c r="B84" s="17">
        <v>213.0</v>
      </c>
      <c r="C84" s="17"/>
      <c r="D84" s="18" t="s">
        <v>108</v>
      </c>
      <c r="E84" s="8">
        <f t="shared" ref="E84:F84" si="20">SUM(E85)</f>
        <v>0</v>
      </c>
      <c r="F84" s="8">
        <f t="shared" si="20"/>
        <v>0</v>
      </c>
      <c r="G84" s="22" t="s">
        <v>94</v>
      </c>
    </row>
    <row r="85" ht="14.25" customHeight="1">
      <c r="C85" s="12">
        <v>2130.0</v>
      </c>
      <c r="D85" s="13" t="s">
        <v>108</v>
      </c>
      <c r="G85" s="22" t="s">
        <v>94</v>
      </c>
    </row>
    <row r="86" ht="14.25" customHeight="1">
      <c r="A86" s="8" t="s">
        <v>109</v>
      </c>
      <c r="B86" s="17">
        <v>221.0</v>
      </c>
      <c r="C86" s="17"/>
      <c r="D86" s="18" t="s">
        <v>110</v>
      </c>
      <c r="E86" s="8">
        <f t="shared" ref="E86:F86" si="21">SUM(E87)</f>
        <v>0</v>
      </c>
      <c r="F86" s="8">
        <f t="shared" si="21"/>
        <v>0</v>
      </c>
      <c r="G86" s="22" t="s">
        <v>94</v>
      </c>
    </row>
    <row r="87" ht="14.25" customHeight="1">
      <c r="C87" s="12">
        <v>2210.0</v>
      </c>
      <c r="D87" s="13" t="s">
        <v>110</v>
      </c>
      <c r="G87" s="22" t="s">
        <v>94</v>
      </c>
    </row>
    <row r="88" ht="14.25" customHeight="1">
      <c r="A88" s="8" t="s">
        <v>111</v>
      </c>
      <c r="B88" s="17">
        <v>222.0</v>
      </c>
      <c r="C88" s="17"/>
      <c r="D88" s="18" t="s">
        <v>112</v>
      </c>
      <c r="E88" s="8">
        <f t="shared" ref="E88:F88" si="22">SUM(E89)</f>
        <v>0</v>
      </c>
      <c r="F88" s="8">
        <f t="shared" si="22"/>
        <v>0</v>
      </c>
      <c r="G88" s="22" t="s">
        <v>94</v>
      </c>
    </row>
    <row r="89" ht="14.25" customHeight="1">
      <c r="C89" s="12">
        <v>2220.0</v>
      </c>
      <c r="D89" s="13" t="s">
        <v>112</v>
      </c>
      <c r="G89" s="22" t="s">
        <v>94</v>
      </c>
    </row>
    <row r="90" ht="14.25" customHeight="1">
      <c r="A90" s="8" t="s">
        <v>113</v>
      </c>
      <c r="B90" s="17">
        <v>223.0</v>
      </c>
      <c r="C90" s="17"/>
      <c r="D90" s="18" t="s">
        <v>114</v>
      </c>
      <c r="E90" s="8">
        <f t="shared" ref="E90:F90" si="23">SUM(E91)</f>
        <v>0</v>
      </c>
      <c r="F90" s="8">
        <f t="shared" si="23"/>
        <v>0</v>
      </c>
      <c r="G90" s="22" t="s">
        <v>94</v>
      </c>
    </row>
    <row r="91" ht="14.25" customHeight="1">
      <c r="C91" s="12">
        <v>2230.0</v>
      </c>
      <c r="D91" s="13" t="s">
        <v>114</v>
      </c>
      <c r="G91" s="22" t="s">
        <v>94</v>
      </c>
    </row>
    <row r="92" ht="14.25" customHeight="1">
      <c r="A92" s="8" t="s">
        <v>115</v>
      </c>
      <c r="B92" s="17">
        <v>228.0</v>
      </c>
      <c r="C92" s="17"/>
      <c r="D92" s="18" t="s">
        <v>116</v>
      </c>
      <c r="E92" s="8">
        <f t="shared" ref="E92:F92" si="24">SUM(E93)</f>
        <v>0</v>
      </c>
      <c r="F92" s="8">
        <f t="shared" si="24"/>
        <v>0</v>
      </c>
      <c r="G92" s="22" t="s">
        <v>94</v>
      </c>
    </row>
    <row r="93" ht="14.25" customHeight="1">
      <c r="C93" s="12">
        <v>2285.0</v>
      </c>
      <c r="D93" s="13" t="s">
        <v>116</v>
      </c>
      <c r="G93" s="22" t="s">
        <v>94</v>
      </c>
    </row>
    <row r="94" ht="14.25" customHeight="1">
      <c r="A94" s="8" t="s">
        <v>117</v>
      </c>
      <c r="B94" s="17">
        <v>231.0</v>
      </c>
      <c r="C94" s="17"/>
      <c r="D94" s="18" t="s">
        <v>118</v>
      </c>
      <c r="E94" s="8">
        <f t="shared" ref="E94:F94" si="25">SUM(E95:E100)</f>
        <v>0</v>
      </c>
      <c r="F94" s="8">
        <f t="shared" si="25"/>
        <v>0</v>
      </c>
      <c r="G94" s="22" t="s">
        <v>94</v>
      </c>
    </row>
    <row r="95" ht="14.25" customHeight="1">
      <c r="C95" s="12">
        <v>2311.0</v>
      </c>
      <c r="D95" s="13" t="s">
        <v>119</v>
      </c>
      <c r="G95" s="22" t="s">
        <v>94</v>
      </c>
    </row>
    <row r="96" ht="14.25" customHeight="1">
      <c r="C96" s="12">
        <v>2312.0</v>
      </c>
      <c r="D96" s="13" t="s">
        <v>120</v>
      </c>
      <c r="G96" s="22" t="s">
        <v>94</v>
      </c>
    </row>
    <row r="97" ht="14.25" customHeight="1">
      <c r="C97" s="12">
        <v>2313.0</v>
      </c>
      <c r="D97" s="13" t="s">
        <v>121</v>
      </c>
      <c r="G97" s="22" t="s">
        <v>94</v>
      </c>
    </row>
    <row r="98" ht="14.25" customHeight="1">
      <c r="C98" s="12">
        <v>2314.0</v>
      </c>
      <c r="D98" s="13" t="s">
        <v>122</v>
      </c>
      <c r="G98" s="22" t="s">
        <v>94</v>
      </c>
    </row>
    <row r="99" ht="14.25" customHeight="1">
      <c r="C99" s="12">
        <v>2316.0</v>
      </c>
      <c r="D99" s="13" t="s">
        <v>123</v>
      </c>
      <c r="G99" s="22" t="s">
        <v>94</v>
      </c>
    </row>
    <row r="100" ht="14.25" customHeight="1">
      <c r="C100" s="12">
        <v>2318.0</v>
      </c>
      <c r="D100" s="13" t="s">
        <v>124</v>
      </c>
      <c r="G100" s="22" t="s">
        <v>94</v>
      </c>
    </row>
    <row r="101" ht="14.25" customHeight="1">
      <c r="A101" s="8" t="s">
        <v>125</v>
      </c>
      <c r="B101" s="17">
        <v>232.0</v>
      </c>
      <c r="C101" s="17"/>
      <c r="D101" s="18" t="s">
        <v>126</v>
      </c>
      <c r="E101" s="8">
        <f t="shared" ref="E101:F101" si="26">SUM(E102:E109)</f>
        <v>0</v>
      </c>
      <c r="F101" s="8">
        <f t="shared" si="26"/>
        <v>0</v>
      </c>
      <c r="G101" s="22" t="s">
        <v>94</v>
      </c>
    </row>
    <row r="102" ht="14.25" customHeight="1">
      <c r="C102" s="12">
        <v>2321.0</v>
      </c>
      <c r="D102" s="13" t="s">
        <v>127</v>
      </c>
      <c r="G102" s="22" t="s">
        <v>94</v>
      </c>
    </row>
    <row r="103" ht="14.25" customHeight="1">
      <c r="C103" s="12">
        <v>23211.0</v>
      </c>
      <c r="D103" s="13" t="s">
        <v>128</v>
      </c>
      <c r="G103" s="22" t="s">
        <v>94</v>
      </c>
    </row>
    <row r="104" ht="14.25" customHeight="1">
      <c r="C104" s="12">
        <v>23214.0</v>
      </c>
      <c r="D104" s="13" t="s">
        <v>129</v>
      </c>
      <c r="G104" s="22" t="s">
        <v>94</v>
      </c>
    </row>
    <row r="105" ht="14.25" customHeight="1">
      <c r="C105" s="12">
        <v>23218.0</v>
      </c>
      <c r="D105" s="13" t="s">
        <v>130</v>
      </c>
      <c r="G105" s="22" t="s">
        <v>94</v>
      </c>
    </row>
    <row r="106" ht="14.25" customHeight="1">
      <c r="C106" s="12">
        <v>2323.0</v>
      </c>
      <c r="D106" s="13" t="s">
        <v>131</v>
      </c>
      <c r="G106" s="22" t="s">
        <v>94</v>
      </c>
    </row>
    <row r="107" ht="14.25" customHeight="1">
      <c r="C107" s="12">
        <v>2325.0</v>
      </c>
      <c r="D107" s="13" t="s">
        <v>132</v>
      </c>
      <c r="G107" s="22" t="s">
        <v>94</v>
      </c>
    </row>
    <row r="108" ht="14.25" customHeight="1">
      <c r="C108" s="12">
        <v>2327.0</v>
      </c>
      <c r="D108" s="13" t="s">
        <v>133</v>
      </c>
      <c r="G108" s="22" t="s">
        <v>94</v>
      </c>
    </row>
    <row r="109" ht="14.25" customHeight="1">
      <c r="C109" s="12">
        <v>2328.0</v>
      </c>
      <c r="D109" s="13" t="s">
        <v>134</v>
      </c>
      <c r="G109" s="22" t="s">
        <v>94</v>
      </c>
    </row>
    <row r="110" ht="14.25" customHeight="1">
      <c r="A110" s="8" t="s">
        <v>135</v>
      </c>
      <c r="B110" s="17">
        <v>233.0</v>
      </c>
      <c r="C110" s="17"/>
      <c r="D110" s="18" t="s">
        <v>136</v>
      </c>
      <c r="E110" s="8">
        <f t="shared" ref="E110:F110" si="27">SUM(E111:E116)</f>
        <v>0</v>
      </c>
      <c r="F110" s="8">
        <f t="shared" si="27"/>
        <v>0</v>
      </c>
      <c r="G110" s="22" t="s">
        <v>94</v>
      </c>
    </row>
    <row r="111" ht="14.25" customHeight="1">
      <c r="C111" s="12">
        <v>2331.0</v>
      </c>
      <c r="D111" s="13" t="s">
        <v>137</v>
      </c>
      <c r="G111" s="22" t="s">
        <v>94</v>
      </c>
    </row>
    <row r="112" ht="14.25" customHeight="1">
      <c r="C112" s="12">
        <v>2332.0</v>
      </c>
      <c r="D112" s="13" t="s">
        <v>138</v>
      </c>
      <c r="G112" s="22" t="s">
        <v>94</v>
      </c>
    </row>
    <row r="113" ht="14.25" customHeight="1">
      <c r="C113" s="12">
        <v>23321.0</v>
      </c>
      <c r="D113" s="13" t="s">
        <v>139</v>
      </c>
      <c r="G113" s="22" t="s">
        <v>94</v>
      </c>
    </row>
    <row r="114" ht="14.25" customHeight="1">
      <c r="C114" s="12">
        <v>23324.0</v>
      </c>
      <c r="D114" s="13" t="s">
        <v>140</v>
      </c>
      <c r="G114" s="22" t="s">
        <v>94</v>
      </c>
    </row>
    <row r="115" ht="14.25" customHeight="1">
      <c r="C115" s="12">
        <v>2333.0</v>
      </c>
      <c r="D115" s="13" t="s">
        <v>141</v>
      </c>
      <c r="G115" s="22" t="s">
        <v>94</v>
      </c>
    </row>
    <row r="116" ht="14.25" customHeight="1">
      <c r="C116" s="12">
        <v>2338.0</v>
      </c>
      <c r="D116" s="13" t="s">
        <v>142</v>
      </c>
      <c r="G116" s="22" t="s">
        <v>94</v>
      </c>
    </row>
    <row r="117" ht="14.25" customHeight="1">
      <c r="A117" s="8" t="s">
        <v>143</v>
      </c>
      <c r="B117" s="17">
        <v>234.0</v>
      </c>
      <c r="C117" s="17"/>
      <c r="D117" s="18" t="s">
        <v>144</v>
      </c>
      <c r="E117" s="8">
        <f t="shared" ref="E117:F117" si="28">SUM(E118)</f>
        <v>0</v>
      </c>
      <c r="F117" s="8">
        <f t="shared" si="28"/>
        <v>0</v>
      </c>
      <c r="G117" s="22" t="s">
        <v>94</v>
      </c>
    </row>
    <row r="118" ht="14.25" customHeight="1">
      <c r="C118" s="12">
        <v>2340.0</v>
      </c>
      <c r="D118" s="13" t="s">
        <v>144</v>
      </c>
      <c r="G118" s="22" t="s">
        <v>94</v>
      </c>
    </row>
    <row r="119" ht="14.25" customHeight="1">
      <c r="A119" s="8" t="s">
        <v>145</v>
      </c>
      <c r="B119" s="17">
        <v>235.0</v>
      </c>
      <c r="C119" s="17"/>
      <c r="D119" s="18" t="s">
        <v>146</v>
      </c>
      <c r="E119" s="8">
        <f t="shared" ref="E119:F119" si="29">SUM(E120:E124)</f>
        <v>0</v>
      </c>
      <c r="F119" s="8">
        <f t="shared" si="29"/>
        <v>0</v>
      </c>
      <c r="G119" s="22" t="s">
        <v>94</v>
      </c>
    </row>
    <row r="120" ht="14.25" customHeight="1">
      <c r="C120" s="12">
        <v>2351.0</v>
      </c>
      <c r="D120" s="13" t="s">
        <v>147</v>
      </c>
      <c r="G120" s="22" t="s">
        <v>94</v>
      </c>
    </row>
    <row r="121" ht="14.25" customHeight="1">
      <c r="C121" s="12">
        <v>2352.0</v>
      </c>
      <c r="D121" s="13" t="s">
        <v>148</v>
      </c>
      <c r="G121" s="22" t="s">
        <v>94</v>
      </c>
    </row>
    <row r="122" ht="14.25" customHeight="1">
      <c r="C122" s="12">
        <v>2355.0</v>
      </c>
      <c r="D122" s="13" t="s">
        <v>149</v>
      </c>
      <c r="G122" s="22" t="s">
        <v>94</v>
      </c>
    </row>
    <row r="123" ht="14.25" customHeight="1">
      <c r="C123" s="12">
        <v>2356.0</v>
      </c>
      <c r="D123" s="13" t="s">
        <v>150</v>
      </c>
      <c r="G123" s="22" t="s">
        <v>94</v>
      </c>
    </row>
    <row r="124" ht="14.25" customHeight="1">
      <c r="C124" s="12">
        <v>2358.0</v>
      </c>
      <c r="D124" s="13" t="s">
        <v>151</v>
      </c>
      <c r="G124" s="22" t="s">
        <v>94</v>
      </c>
    </row>
    <row r="125" ht="14.25" customHeight="1">
      <c r="A125" s="8" t="s">
        <v>152</v>
      </c>
      <c r="B125" s="17">
        <v>238.0</v>
      </c>
      <c r="C125" s="17"/>
      <c r="D125" s="18" t="s">
        <v>153</v>
      </c>
      <c r="E125" s="8">
        <f t="shared" ref="E125:F125" si="30">SUM(E126)</f>
        <v>0</v>
      </c>
      <c r="F125" s="8">
        <f t="shared" si="30"/>
        <v>0</v>
      </c>
      <c r="G125" s="22" t="s">
        <v>94</v>
      </c>
    </row>
    <row r="126" ht="14.25" customHeight="1">
      <c r="C126" s="12">
        <v>2380.0</v>
      </c>
      <c r="D126" s="13" t="s">
        <v>153</v>
      </c>
      <c r="G126" s="22" t="s">
        <v>94</v>
      </c>
    </row>
    <row r="127" ht="14.25" customHeight="1">
      <c r="A127" s="8" t="s">
        <v>154</v>
      </c>
      <c r="B127" s="17">
        <v>239.0</v>
      </c>
      <c r="C127" s="17"/>
      <c r="D127" s="18" t="s">
        <v>155</v>
      </c>
      <c r="E127" s="8">
        <f t="shared" ref="E127:F127" si="31">SUM(E128:E133)</f>
        <v>0</v>
      </c>
      <c r="F127" s="8">
        <f t="shared" si="31"/>
        <v>0</v>
      </c>
      <c r="G127" s="22" t="s">
        <v>94</v>
      </c>
    </row>
    <row r="128" ht="14.25" customHeight="1">
      <c r="C128" s="12">
        <v>2392.0</v>
      </c>
      <c r="D128" s="13" t="s">
        <v>156</v>
      </c>
      <c r="G128" s="22" t="s">
        <v>94</v>
      </c>
    </row>
    <row r="129" ht="14.25" customHeight="1">
      <c r="C129" s="12">
        <v>2393.0</v>
      </c>
      <c r="D129" s="13" t="s">
        <v>157</v>
      </c>
      <c r="G129" s="22" t="s">
        <v>94</v>
      </c>
    </row>
    <row r="130" ht="14.25" customHeight="1">
      <c r="C130" s="12">
        <v>2394.0</v>
      </c>
      <c r="D130" s="13" t="s">
        <v>158</v>
      </c>
      <c r="G130" s="22" t="s">
        <v>94</v>
      </c>
    </row>
    <row r="131" ht="14.25" customHeight="1">
      <c r="C131" s="12">
        <v>2395.0</v>
      </c>
      <c r="D131" s="13" t="s">
        <v>159</v>
      </c>
      <c r="G131" s="22" t="s">
        <v>94</v>
      </c>
    </row>
    <row r="132" ht="14.25" customHeight="1">
      <c r="C132" s="12">
        <v>2397.0</v>
      </c>
      <c r="D132" s="13" t="s">
        <v>160</v>
      </c>
      <c r="G132" s="22" t="s">
        <v>94</v>
      </c>
    </row>
    <row r="133" ht="14.25" customHeight="1">
      <c r="C133" s="12">
        <v>2398.0</v>
      </c>
      <c r="D133" s="13" t="s">
        <v>161</v>
      </c>
      <c r="G133" s="22" t="s">
        <v>94</v>
      </c>
    </row>
    <row r="134" ht="14.25" customHeight="1">
      <c r="A134" s="8" t="s">
        <v>162</v>
      </c>
      <c r="B134" s="17">
        <v>241.0</v>
      </c>
      <c r="C134" s="17"/>
      <c r="D134" s="18" t="s">
        <v>163</v>
      </c>
      <c r="E134" s="8">
        <f t="shared" ref="E134:F134" si="32">SUM(E135:E138)</f>
        <v>0</v>
      </c>
      <c r="F134" s="8">
        <f t="shared" si="32"/>
        <v>0</v>
      </c>
      <c r="G134" s="22" t="s">
        <v>94</v>
      </c>
    </row>
    <row r="135" ht="14.25" customHeight="1">
      <c r="C135" s="12">
        <v>2411.0</v>
      </c>
      <c r="D135" s="13" t="s">
        <v>164</v>
      </c>
      <c r="G135" s="22" t="s">
        <v>94</v>
      </c>
    </row>
    <row r="136" ht="14.25" customHeight="1">
      <c r="C136" s="12">
        <v>2415.0</v>
      </c>
      <c r="D136" s="13" t="s">
        <v>165</v>
      </c>
      <c r="G136" s="22" t="s">
        <v>94</v>
      </c>
    </row>
    <row r="137" ht="14.25" customHeight="1">
      <c r="C137" s="12">
        <v>2416.0</v>
      </c>
      <c r="D137" s="13" t="s">
        <v>64</v>
      </c>
      <c r="G137" s="22" t="s">
        <v>94</v>
      </c>
    </row>
    <row r="138" ht="14.25" customHeight="1">
      <c r="C138" s="12">
        <v>2418.0</v>
      </c>
      <c r="D138" s="13" t="s">
        <v>166</v>
      </c>
      <c r="G138" s="22" t="s">
        <v>94</v>
      </c>
    </row>
    <row r="139" ht="14.25" customHeight="1">
      <c r="A139" s="8" t="s">
        <v>167</v>
      </c>
      <c r="B139" s="17">
        <v>248.0</v>
      </c>
      <c r="C139" s="17"/>
      <c r="D139" s="18" t="s">
        <v>168</v>
      </c>
      <c r="E139" s="8">
        <f t="shared" ref="E139:F139" si="33">SUM(E140:E149)</f>
        <v>0</v>
      </c>
      <c r="F139" s="8">
        <f t="shared" si="33"/>
        <v>0</v>
      </c>
      <c r="G139" s="22" t="s">
        <v>94</v>
      </c>
    </row>
    <row r="140" ht="14.25" customHeight="1">
      <c r="C140" s="12">
        <v>2481.0</v>
      </c>
      <c r="D140" s="13" t="s">
        <v>169</v>
      </c>
      <c r="G140" s="22" t="s">
        <v>94</v>
      </c>
    </row>
    <row r="141" ht="14.25" customHeight="1">
      <c r="C141" s="12">
        <v>24811.0</v>
      </c>
      <c r="D141" s="13" t="s">
        <v>170</v>
      </c>
      <c r="G141" s="22" t="s">
        <v>94</v>
      </c>
    </row>
    <row r="142" ht="14.25" customHeight="1">
      <c r="C142" s="12">
        <v>24813.0</v>
      </c>
      <c r="D142" s="13" t="s">
        <v>171</v>
      </c>
      <c r="G142" s="22" t="s">
        <v>94</v>
      </c>
    </row>
    <row r="143" ht="14.25" customHeight="1">
      <c r="C143" s="12">
        <v>24818.0</v>
      </c>
      <c r="D143" s="13" t="s">
        <v>172</v>
      </c>
      <c r="G143" s="22" t="s">
        <v>94</v>
      </c>
    </row>
    <row r="144" ht="14.25" customHeight="1">
      <c r="C144" s="12">
        <v>2483.0</v>
      </c>
      <c r="D144" s="13" t="s">
        <v>173</v>
      </c>
      <c r="G144" s="22" t="s">
        <v>94</v>
      </c>
    </row>
    <row r="145" ht="14.25" customHeight="1">
      <c r="C145" s="12">
        <v>2486.0</v>
      </c>
      <c r="D145" s="13" t="s">
        <v>174</v>
      </c>
      <c r="G145" s="22" t="s">
        <v>94</v>
      </c>
    </row>
    <row r="146" ht="14.25" customHeight="1">
      <c r="C146" s="12">
        <v>24861.0</v>
      </c>
      <c r="D146" s="13" t="s">
        <v>175</v>
      </c>
      <c r="G146" s="22" t="s">
        <v>94</v>
      </c>
    </row>
    <row r="147" ht="14.25" customHeight="1">
      <c r="C147" s="12">
        <v>24864.0</v>
      </c>
      <c r="D147" s="13" t="s">
        <v>176</v>
      </c>
      <c r="G147" s="22" t="s">
        <v>94</v>
      </c>
    </row>
    <row r="148" ht="14.25" customHeight="1">
      <c r="C148" s="12">
        <v>2487.0</v>
      </c>
      <c r="D148" s="13" t="s">
        <v>177</v>
      </c>
      <c r="G148" s="22" t="s">
        <v>94</v>
      </c>
    </row>
    <row r="149" ht="14.25" customHeight="1">
      <c r="C149" s="12">
        <v>2488.0</v>
      </c>
      <c r="D149" s="13" t="s">
        <v>178</v>
      </c>
      <c r="G149" s="22" t="s">
        <v>94</v>
      </c>
    </row>
    <row r="150" ht="14.25" customHeight="1">
      <c r="A150" s="8" t="s">
        <v>179</v>
      </c>
      <c r="B150" s="17">
        <v>251.0</v>
      </c>
      <c r="C150" s="17"/>
      <c r="D150" s="18" t="s">
        <v>180</v>
      </c>
      <c r="E150" s="8">
        <f t="shared" ref="E150:F150" si="34">SUM(E151)</f>
        <v>0</v>
      </c>
      <c r="F150" s="8">
        <f t="shared" si="34"/>
        <v>0</v>
      </c>
      <c r="G150" s="22" t="s">
        <v>94</v>
      </c>
    </row>
    <row r="151" ht="14.25" customHeight="1">
      <c r="C151" s="12">
        <v>2510.0</v>
      </c>
      <c r="D151" s="13" t="s">
        <v>180</v>
      </c>
      <c r="G151" s="22" t="s">
        <v>94</v>
      </c>
    </row>
    <row r="152" ht="14.25" customHeight="1">
      <c r="A152" s="8" t="s">
        <v>181</v>
      </c>
      <c r="B152" s="17">
        <v>258.0</v>
      </c>
      <c r="C152" s="17"/>
      <c r="D152" s="18" t="s">
        <v>182</v>
      </c>
      <c r="E152" s="8">
        <f t="shared" ref="E152:F152" si="35">SUM(E153:E154)</f>
        <v>0</v>
      </c>
      <c r="F152" s="8">
        <f t="shared" si="35"/>
        <v>0</v>
      </c>
      <c r="G152" s="22" t="s">
        <v>94</v>
      </c>
    </row>
    <row r="153" ht="14.25" customHeight="1">
      <c r="C153" s="12">
        <v>2581.0</v>
      </c>
      <c r="D153" s="13" t="s">
        <v>183</v>
      </c>
      <c r="G153" s="22" t="s">
        <v>94</v>
      </c>
    </row>
    <row r="154" ht="14.25" customHeight="1">
      <c r="C154" s="12">
        <v>2588.0</v>
      </c>
      <c r="D154" s="13" t="s">
        <v>184</v>
      </c>
      <c r="G154" s="22" t="s">
        <v>94</v>
      </c>
    </row>
    <row r="155" ht="14.25" customHeight="1">
      <c r="A155" s="14" t="s">
        <v>185</v>
      </c>
      <c r="B155" s="17">
        <v>271.0</v>
      </c>
      <c r="C155" s="17"/>
      <c r="D155" s="18" t="s">
        <v>186</v>
      </c>
      <c r="E155" s="8">
        <f t="shared" ref="E155:F155" si="36">SUM(E156)</f>
        <v>0</v>
      </c>
      <c r="F155" s="8">
        <f t="shared" si="36"/>
        <v>0</v>
      </c>
      <c r="G155" s="22" t="s">
        <v>94</v>
      </c>
    </row>
    <row r="156" ht="14.25" customHeight="1">
      <c r="C156" s="12">
        <v>2710.0</v>
      </c>
      <c r="D156" s="13" t="s">
        <v>186</v>
      </c>
      <c r="G156" s="22" t="s">
        <v>94</v>
      </c>
    </row>
    <row r="157" ht="14.25" customHeight="1">
      <c r="A157" s="14" t="s">
        <v>187</v>
      </c>
      <c r="B157" s="17">
        <v>272.0</v>
      </c>
      <c r="C157" s="17"/>
      <c r="D157" s="18" t="s">
        <v>188</v>
      </c>
      <c r="E157" s="8">
        <f t="shared" ref="E157:F157" si="37">SUM(E158)</f>
        <v>0</v>
      </c>
      <c r="F157" s="8">
        <f t="shared" si="37"/>
        <v>0</v>
      </c>
      <c r="G157" s="22" t="s">
        <v>94</v>
      </c>
    </row>
    <row r="158" ht="14.25" customHeight="1">
      <c r="C158" s="12">
        <v>2720.0</v>
      </c>
      <c r="D158" s="13" t="s">
        <v>188</v>
      </c>
      <c r="G158" s="22" t="s">
        <v>94</v>
      </c>
    </row>
    <row r="159" ht="14.25" customHeight="1">
      <c r="A159" s="14" t="s">
        <v>189</v>
      </c>
      <c r="B159" s="15">
        <v>2811.0</v>
      </c>
      <c r="C159" s="15"/>
      <c r="D159" s="16" t="s">
        <v>190</v>
      </c>
      <c r="E159" s="8">
        <f t="shared" ref="E159:F159" si="38">SUM(E160:E166)</f>
        <v>0</v>
      </c>
      <c r="F159" s="8">
        <f t="shared" si="38"/>
        <v>0</v>
      </c>
      <c r="G159" s="11" t="s">
        <v>11</v>
      </c>
    </row>
    <row r="160" ht="14.25" customHeight="1">
      <c r="C160" s="12">
        <v>28111.0</v>
      </c>
      <c r="D160" s="13" t="s">
        <v>191</v>
      </c>
      <c r="G160" s="11" t="s">
        <v>11</v>
      </c>
    </row>
    <row r="161" ht="14.25" customHeight="1">
      <c r="C161" s="12">
        <v>28112.0</v>
      </c>
      <c r="D161" s="13" t="s">
        <v>192</v>
      </c>
      <c r="G161" s="11" t="s">
        <v>11</v>
      </c>
    </row>
    <row r="162" ht="14.25" customHeight="1">
      <c r="C162" s="12">
        <v>28113.0</v>
      </c>
      <c r="D162" s="13" t="s">
        <v>193</v>
      </c>
      <c r="G162" s="11" t="s">
        <v>11</v>
      </c>
    </row>
    <row r="163" ht="14.25" customHeight="1">
      <c r="C163" s="12">
        <v>28114.0</v>
      </c>
      <c r="D163" s="13" t="s">
        <v>194</v>
      </c>
      <c r="G163" s="11" t="s">
        <v>11</v>
      </c>
    </row>
    <row r="164" ht="14.25" customHeight="1">
      <c r="C164" s="12">
        <v>28116.0</v>
      </c>
      <c r="D164" s="13" t="s">
        <v>195</v>
      </c>
      <c r="G164" s="11" t="s">
        <v>11</v>
      </c>
    </row>
    <row r="165" ht="14.25" customHeight="1">
      <c r="C165" s="12">
        <v>28117.0</v>
      </c>
      <c r="D165" s="13" t="s">
        <v>196</v>
      </c>
      <c r="G165" s="11" t="s">
        <v>11</v>
      </c>
    </row>
    <row r="166" ht="14.25" customHeight="1">
      <c r="C166" s="12">
        <v>28118.0</v>
      </c>
      <c r="D166" s="13" t="s">
        <v>197</v>
      </c>
      <c r="G166" s="11" t="s">
        <v>11</v>
      </c>
    </row>
    <row r="167" ht="14.25" customHeight="1">
      <c r="A167" s="14" t="s">
        <v>198</v>
      </c>
      <c r="B167" s="15">
        <v>2812.0</v>
      </c>
      <c r="C167" s="15"/>
      <c r="D167" s="16" t="s">
        <v>199</v>
      </c>
      <c r="E167" s="8">
        <f t="shared" ref="E167:F167" si="39">SUM(E168:E170)</f>
        <v>0</v>
      </c>
      <c r="F167" s="8">
        <f t="shared" si="39"/>
        <v>0</v>
      </c>
      <c r="G167" s="11" t="s">
        <v>11</v>
      </c>
    </row>
    <row r="168" ht="14.25" customHeight="1">
      <c r="C168" s="12">
        <v>28121.0</v>
      </c>
      <c r="D168" s="13" t="s">
        <v>200</v>
      </c>
      <c r="G168" s="11" t="s">
        <v>11</v>
      </c>
    </row>
    <row r="169" ht="14.25" customHeight="1">
      <c r="C169" s="12">
        <v>28125.0</v>
      </c>
      <c r="D169" s="13" t="s">
        <v>201</v>
      </c>
      <c r="G169" s="11" t="s">
        <v>11</v>
      </c>
    </row>
    <row r="170" ht="14.25" customHeight="1">
      <c r="C170" s="12">
        <v>28128.0</v>
      </c>
      <c r="D170" s="13" t="s">
        <v>202</v>
      </c>
      <c r="G170" s="11" t="s">
        <v>11</v>
      </c>
    </row>
    <row r="171" ht="14.25" customHeight="1">
      <c r="A171" s="14" t="s">
        <v>203</v>
      </c>
      <c r="B171" s="15">
        <v>2813.0</v>
      </c>
      <c r="C171" s="23"/>
      <c r="D171" s="16" t="s">
        <v>204</v>
      </c>
      <c r="G171" s="11" t="s">
        <v>11</v>
      </c>
    </row>
    <row r="172" ht="14.25" customHeight="1">
      <c r="A172" s="14" t="s">
        <v>205</v>
      </c>
      <c r="B172" s="15">
        <v>2821.0</v>
      </c>
      <c r="C172" s="15"/>
      <c r="D172" s="16" t="s">
        <v>206</v>
      </c>
      <c r="G172" s="11" t="s">
        <v>11</v>
      </c>
    </row>
    <row r="173" ht="14.25" customHeight="1">
      <c r="A173" s="14" t="s">
        <v>207</v>
      </c>
      <c r="B173" s="15">
        <v>2822.0</v>
      </c>
      <c r="C173" s="15"/>
      <c r="D173" s="16" t="s">
        <v>208</v>
      </c>
      <c r="G173" s="11" t="s">
        <v>11</v>
      </c>
    </row>
    <row r="174" ht="14.25" customHeight="1">
      <c r="A174" s="14" t="s">
        <v>209</v>
      </c>
      <c r="B174" s="15">
        <v>2823.0</v>
      </c>
      <c r="C174" s="15"/>
      <c r="D174" s="16" t="s">
        <v>210</v>
      </c>
      <c r="G174" s="11" t="s">
        <v>11</v>
      </c>
    </row>
    <row r="175" ht="14.25" customHeight="1">
      <c r="A175" s="14" t="s">
        <v>211</v>
      </c>
      <c r="B175" s="15">
        <v>2828.0</v>
      </c>
      <c r="C175" s="15"/>
      <c r="D175" s="16" t="s">
        <v>212</v>
      </c>
      <c r="G175" s="11" t="s">
        <v>11</v>
      </c>
    </row>
    <row r="176" ht="14.25" customHeight="1">
      <c r="A176" s="14" t="s">
        <v>213</v>
      </c>
      <c r="B176" s="15">
        <v>2831.0</v>
      </c>
      <c r="C176" s="15"/>
      <c r="D176" s="16" t="s">
        <v>214</v>
      </c>
      <c r="E176" s="8">
        <f t="shared" ref="E176:F176" si="40">SUM(E177:E182)</f>
        <v>0</v>
      </c>
      <c r="F176" s="8">
        <f t="shared" si="40"/>
        <v>0</v>
      </c>
      <c r="G176" s="11" t="s">
        <v>11</v>
      </c>
    </row>
    <row r="177" ht="14.25" customHeight="1">
      <c r="C177" s="12">
        <v>28311.0</v>
      </c>
      <c r="D177" s="13" t="s">
        <v>215</v>
      </c>
      <c r="G177" s="11" t="s">
        <v>11</v>
      </c>
    </row>
    <row r="178" ht="14.25" customHeight="1">
      <c r="C178" s="12">
        <v>28312.0</v>
      </c>
      <c r="D178" s="13" t="s">
        <v>216</v>
      </c>
      <c r="G178" s="11" t="s">
        <v>11</v>
      </c>
    </row>
    <row r="179" ht="14.25" customHeight="1">
      <c r="C179" s="12">
        <v>28313.0</v>
      </c>
      <c r="D179" s="13" t="s">
        <v>217</v>
      </c>
      <c r="G179" s="11" t="s">
        <v>11</v>
      </c>
    </row>
    <row r="180" ht="14.25" customHeight="1">
      <c r="C180" s="12">
        <v>28314.0</v>
      </c>
      <c r="D180" s="13" t="s">
        <v>218</v>
      </c>
      <c r="G180" s="11" t="s">
        <v>11</v>
      </c>
    </row>
    <row r="181" ht="14.25" customHeight="1">
      <c r="C181" s="12">
        <v>28316.0</v>
      </c>
      <c r="D181" s="13" t="s">
        <v>219</v>
      </c>
      <c r="G181" s="11" t="s">
        <v>11</v>
      </c>
    </row>
    <row r="182" ht="14.25" customHeight="1">
      <c r="C182" s="12">
        <v>28318.0</v>
      </c>
      <c r="D182" s="13" t="s">
        <v>220</v>
      </c>
      <c r="G182" s="11" t="s">
        <v>11</v>
      </c>
    </row>
    <row r="183" ht="14.25" customHeight="1">
      <c r="A183" s="14" t="s">
        <v>221</v>
      </c>
      <c r="B183" s="15">
        <v>2832.0</v>
      </c>
      <c r="C183" s="15"/>
      <c r="D183" s="16" t="s">
        <v>222</v>
      </c>
      <c r="E183" s="8">
        <f t="shared" ref="E183:F183" si="41">SUM(E184:E188)</f>
        <v>0</v>
      </c>
      <c r="F183" s="8">
        <f t="shared" si="41"/>
        <v>0</v>
      </c>
      <c r="G183" s="11" t="s">
        <v>11</v>
      </c>
    </row>
    <row r="184" ht="14.25" customHeight="1">
      <c r="C184" s="12">
        <v>28321.0</v>
      </c>
      <c r="D184" s="13" t="s">
        <v>223</v>
      </c>
      <c r="G184" s="11" t="s">
        <v>11</v>
      </c>
    </row>
    <row r="185" ht="14.25" customHeight="1">
      <c r="C185" s="12">
        <v>28323.0</v>
      </c>
      <c r="D185" s="13" t="s">
        <v>224</v>
      </c>
      <c r="G185" s="11" t="s">
        <v>11</v>
      </c>
    </row>
    <row r="186" ht="14.25" customHeight="1">
      <c r="C186" s="12">
        <v>28325.0</v>
      </c>
      <c r="D186" s="13" t="s">
        <v>225</v>
      </c>
      <c r="G186" s="11" t="s">
        <v>11</v>
      </c>
    </row>
    <row r="187" ht="14.25" customHeight="1">
      <c r="C187" s="12">
        <v>28327.0</v>
      </c>
      <c r="D187" s="13" t="s">
        <v>226</v>
      </c>
      <c r="G187" s="11" t="s">
        <v>11</v>
      </c>
    </row>
    <row r="188" ht="14.25" customHeight="1">
      <c r="C188" s="12">
        <v>28328.0</v>
      </c>
      <c r="D188" s="13" t="s">
        <v>227</v>
      </c>
      <c r="G188" s="11" t="s">
        <v>11</v>
      </c>
    </row>
    <row r="189" ht="14.25" customHeight="1">
      <c r="A189" s="14" t="s">
        <v>228</v>
      </c>
      <c r="B189" s="15">
        <v>2833.0</v>
      </c>
      <c r="C189" s="15"/>
      <c r="D189" s="16" t="s">
        <v>229</v>
      </c>
      <c r="E189" s="8">
        <f t="shared" ref="E189:F189" si="42">SUM(E190:E193)</f>
        <v>0</v>
      </c>
      <c r="F189" s="8">
        <f t="shared" si="42"/>
        <v>0</v>
      </c>
      <c r="G189" s="11" t="s">
        <v>11</v>
      </c>
    </row>
    <row r="190" ht="14.25" customHeight="1">
      <c r="C190" s="12">
        <v>28331.0</v>
      </c>
      <c r="D190" s="13" t="s">
        <v>230</v>
      </c>
      <c r="G190" s="11" t="s">
        <v>11</v>
      </c>
    </row>
    <row r="191" ht="14.25" customHeight="1">
      <c r="C191" s="12">
        <v>28332.0</v>
      </c>
      <c r="D191" s="13" t="s">
        <v>231</v>
      </c>
      <c r="G191" s="11" t="s">
        <v>11</v>
      </c>
    </row>
    <row r="192" ht="14.25" customHeight="1">
      <c r="C192" s="12">
        <v>28333.0</v>
      </c>
      <c r="D192" s="13" t="s">
        <v>232</v>
      </c>
      <c r="G192" s="11" t="s">
        <v>11</v>
      </c>
    </row>
    <row r="193" ht="14.25" customHeight="1">
      <c r="C193" s="12">
        <v>28338.0</v>
      </c>
      <c r="D193" s="13" t="s">
        <v>233</v>
      </c>
      <c r="G193" s="11" t="s">
        <v>11</v>
      </c>
    </row>
    <row r="194" ht="14.25" customHeight="1">
      <c r="A194" s="14" t="s">
        <v>234</v>
      </c>
      <c r="B194" s="15">
        <v>2834.0</v>
      </c>
      <c r="C194" s="15"/>
      <c r="D194" s="16" t="s">
        <v>235</v>
      </c>
      <c r="G194" s="11" t="s">
        <v>11</v>
      </c>
    </row>
    <row r="195" ht="14.25" customHeight="1">
      <c r="A195" s="14" t="s">
        <v>236</v>
      </c>
      <c r="B195" s="15">
        <v>2835.0</v>
      </c>
      <c r="C195" s="15"/>
      <c r="D195" s="16" t="s">
        <v>237</v>
      </c>
      <c r="E195" s="8">
        <f t="shared" ref="E195:F195" si="43">SUM(E196:E200)</f>
        <v>0</v>
      </c>
      <c r="F195" s="8">
        <f t="shared" si="43"/>
        <v>0</v>
      </c>
      <c r="G195" s="11" t="s">
        <v>11</v>
      </c>
    </row>
    <row r="196" ht="14.25" customHeight="1">
      <c r="C196" s="12">
        <v>28351.0</v>
      </c>
      <c r="D196" s="13" t="s">
        <v>238</v>
      </c>
      <c r="G196" s="11" t="s">
        <v>11</v>
      </c>
    </row>
    <row r="197" ht="14.25" customHeight="1">
      <c r="C197" s="12">
        <v>28352.0</v>
      </c>
      <c r="D197" s="13" t="s">
        <v>239</v>
      </c>
      <c r="G197" s="11" t="s">
        <v>11</v>
      </c>
    </row>
    <row r="198" ht="14.25" customHeight="1">
      <c r="C198" s="12">
        <v>28355.0</v>
      </c>
      <c r="D198" s="13" t="s">
        <v>240</v>
      </c>
      <c r="G198" s="11" t="s">
        <v>11</v>
      </c>
    </row>
    <row r="199" ht="14.25" customHeight="1">
      <c r="C199" s="12">
        <v>28356.0</v>
      </c>
      <c r="D199" s="13" t="s">
        <v>241</v>
      </c>
      <c r="G199" s="11" t="s">
        <v>11</v>
      </c>
    </row>
    <row r="200" ht="14.25" customHeight="1">
      <c r="C200" s="12">
        <v>28358.0</v>
      </c>
      <c r="D200" s="13" t="s">
        <v>242</v>
      </c>
      <c r="G200" s="11" t="s">
        <v>11</v>
      </c>
    </row>
    <row r="201" ht="14.25" customHeight="1">
      <c r="A201" s="14" t="s">
        <v>243</v>
      </c>
      <c r="B201" s="15">
        <v>2838.0</v>
      </c>
      <c r="C201" s="15"/>
      <c r="D201" s="16" t="s">
        <v>244</v>
      </c>
      <c r="G201" s="11" t="s">
        <v>11</v>
      </c>
    </row>
    <row r="202" ht="14.25" customHeight="1">
      <c r="A202" s="14" t="s">
        <v>245</v>
      </c>
      <c r="B202" s="15">
        <v>2920.0</v>
      </c>
      <c r="C202" s="15"/>
      <c r="D202" s="16" t="s">
        <v>246</v>
      </c>
      <c r="G202" s="11" t="s">
        <v>11</v>
      </c>
    </row>
    <row r="203" ht="14.25" customHeight="1">
      <c r="A203" s="14" t="s">
        <v>247</v>
      </c>
      <c r="B203" s="15">
        <v>2930.0</v>
      </c>
      <c r="C203" s="15"/>
      <c r="D203" s="16" t="s">
        <v>248</v>
      </c>
      <c r="G203" s="11" t="s">
        <v>11</v>
      </c>
    </row>
    <row r="204" ht="14.25" customHeight="1">
      <c r="A204" s="14" t="s">
        <v>249</v>
      </c>
      <c r="B204" s="15">
        <v>2941.0</v>
      </c>
      <c r="C204" s="15"/>
      <c r="D204" s="16" t="s">
        <v>250</v>
      </c>
      <c r="G204" s="11" t="s">
        <v>11</v>
      </c>
    </row>
    <row r="205" ht="14.25" customHeight="1">
      <c r="A205" s="14" t="s">
        <v>251</v>
      </c>
      <c r="B205" s="15">
        <v>2948.0</v>
      </c>
      <c r="C205" s="15"/>
      <c r="D205" s="16" t="s">
        <v>252</v>
      </c>
      <c r="G205" s="11" t="s">
        <v>11</v>
      </c>
    </row>
    <row r="206" ht="14.25" customHeight="1">
      <c r="A206" s="14" t="s">
        <v>253</v>
      </c>
      <c r="B206" s="15">
        <v>2951.0</v>
      </c>
      <c r="C206" s="15"/>
      <c r="D206" s="16" t="s">
        <v>254</v>
      </c>
      <c r="G206" s="11" t="s">
        <v>11</v>
      </c>
    </row>
    <row r="207" ht="14.25" customHeight="1">
      <c r="A207" s="14" t="s">
        <v>255</v>
      </c>
      <c r="B207" s="15">
        <v>2958.0</v>
      </c>
      <c r="C207" s="15"/>
      <c r="D207" s="16" t="s">
        <v>256</v>
      </c>
      <c r="G207" s="11" t="s">
        <v>11</v>
      </c>
    </row>
    <row r="208" ht="14.25" customHeight="1">
      <c r="A208" s="8" t="s">
        <v>257</v>
      </c>
      <c r="B208" s="17">
        <v>311.0</v>
      </c>
      <c r="C208" s="17"/>
      <c r="D208" s="18" t="s">
        <v>258</v>
      </c>
      <c r="E208" s="8">
        <f t="shared" ref="E208:F208" si="44">SUM(E209:E212)</f>
        <v>0</v>
      </c>
      <c r="F208" s="8">
        <f t="shared" si="44"/>
        <v>0</v>
      </c>
      <c r="G208" s="22" t="s">
        <v>94</v>
      </c>
    </row>
    <row r="209" ht="14.25" customHeight="1">
      <c r="C209" s="12">
        <v>3111.0</v>
      </c>
      <c r="D209" s="13" t="s">
        <v>259</v>
      </c>
      <c r="G209" s="22" t="s">
        <v>94</v>
      </c>
    </row>
    <row r="210" ht="14.25" customHeight="1">
      <c r="C210" s="12">
        <v>3112.0</v>
      </c>
      <c r="D210" s="13" t="s">
        <v>260</v>
      </c>
      <c r="G210" s="22" t="s">
        <v>94</v>
      </c>
    </row>
    <row r="211" ht="14.25" customHeight="1">
      <c r="C211" s="12">
        <v>3116.0</v>
      </c>
      <c r="D211" s="13" t="s">
        <v>261</v>
      </c>
      <c r="G211" s="22" t="s">
        <v>94</v>
      </c>
    </row>
    <row r="212" ht="14.25" customHeight="1">
      <c r="C212" s="12">
        <v>3118.0</v>
      </c>
      <c r="D212" s="13" t="s">
        <v>262</v>
      </c>
      <c r="G212" s="22" t="s">
        <v>94</v>
      </c>
    </row>
    <row r="213" ht="14.25" customHeight="1">
      <c r="A213" s="8" t="s">
        <v>263</v>
      </c>
      <c r="B213" s="17">
        <v>312.0</v>
      </c>
      <c r="C213" s="17"/>
      <c r="D213" s="18" t="s">
        <v>264</v>
      </c>
      <c r="E213" s="8">
        <f t="shared" ref="E213:F213" si="45">SUM(E214:E230)</f>
        <v>0</v>
      </c>
      <c r="F213" s="8">
        <f t="shared" si="45"/>
        <v>0</v>
      </c>
      <c r="G213" s="22" t="s">
        <v>94</v>
      </c>
    </row>
    <row r="214" ht="14.25" customHeight="1">
      <c r="C214" s="12">
        <v>3121.0</v>
      </c>
      <c r="D214" s="13" t="s">
        <v>265</v>
      </c>
      <c r="G214" s="22" t="s">
        <v>94</v>
      </c>
    </row>
    <row r="215" ht="14.25" customHeight="1">
      <c r="C215" s="12">
        <v>31211.0</v>
      </c>
      <c r="D215" s="13" t="s">
        <v>266</v>
      </c>
      <c r="G215" s="22" t="s">
        <v>94</v>
      </c>
    </row>
    <row r="216" ht="14.25" customHeight="1">
      <c r="C216" s="12">
        <v>31212.0</v>
      </c>
      <c r="D216" s="13" t="s">
        <v>267</v>
      </c>
      <c r="G216" s="22" t="s">
        <v>94</v>
      </c>
    </row>
    <row r="217" ht="14.25" customHeight="1">
      <c r="C217" s="12">
        <v>3122.0</v>
      </c>
      <c r="D217" s="13" t="s">
        <v>264</v>
      </c>
      <c r="G217" s="22" t="s">
        <v>94</v>
      </c>
    </row>
    <row r="218" ht="14.25" customHeight="1">
      <c r="C218" s="12">
        <v>31221.0</v>
      </c>
      <c r="D218" s="13" t="s">
        <v>268</v>
      </c>
      <c r="G218" s="22" t="s">
        <v>94</v>
      </c>
    </row>
    <row r="219" ht="14.25" customHeight="1">
      <c r="C219" s="12">
        <v>31222.0</v>
      </c>
      <c r="D219" s="13" t="s">
        <v>269</v>
      </c>
      <c r="G219" s="22" t="s">
        <v>94</v>
      </c>
    </row>
    <row r="220" ht="14.25" customHeight="1">
      <c r="C220" s="12">
        <v>31223.0</v>
      </c>
      <c r="D220" s="13" t="s">
        <v>270</v>
      </c>
      <c r="G220" s="22" t="s">
        <v>94</v>
      </c>
    </row>
    <row r="221" ht="14.25" customHeight="1">
      <c r="C221" s="12">
        <v>31224.0</v>
      </c>
      <c r="D221" s="13" t="s">
        <v>271</v>
      </c>
      <c r="G221" s="22" t="s">
        <v>94</v>
      </c>
    </row>
    <row r="222" ht="14.25" customHeight="1">
      <c r="C222" s="12">
        <v>31225.0</v>
      </c>
      <c r="D222" s="13" t="s">
        <v>272</v>
      </c>
      <c r="G222" s="22" t="s">
        <v>94</v>
      </c>
    </row>
    <row r="223" ht="14.25" customHeight="1">
      <c r="C223" s="12">
        <v>31226.0</v>
      </c>
      <c r="D223" s="13" t="s">
        <v>273</v>
      </c>
      <c r="G223" s="22" t="s">
        <v>94</v>
      </c>
    </row>
    <row r="224" ht="14.25" customHeight="1">
      <c r="C224" s="12">
        <v>31227.0</v>
      </c>
      <c r="D224" s="13" t="s">
        <v>274</v>
      </c>
      <c r="G224" s="22" t="s">
        <v>94</v>
      </c>
    </row>
    <row r="225" ht="14.25" customHeight="1">
      <c r="C225" s="12">
        <v>3123.0</v>
      </c>
      <c r="D225" s="13" t="s">
        <v>275</v>
      </c>
      <c r="G225" s="22" t="s">
        <v>94</v>
      </c>
    </row>
    <row r="226" ht="14.25" customHeight="1">
      <c r="C226" s="12">
        <v>31231.0</v>
      </c>
      <c r="D226" s="13" t="s">
        <v>276</v>
      </c>
      <c r="G226" s="22" t="s">
        <v>94</v>
      </c>
    </row>
    <row r="227" ht="14.25" customHeight="1">
      <c r="C227" s="12">
        <v>31232.0</v>
      </c>
      <c r="D227" s="13" t="s">
        <v>277</v>
      </c>
      <c r="G227" s="22" t="s">
        <v>94</v>
      </c>
    </row>
    <row r="228" ht="14.25" customHeight="1">
      <c r="C228" s="12">
        <v>31233.0</v>
      </c>
      <c r="D228" s="13" t="s">
        <v>278</v>
      </c>
      <c r="G228" s="22" t="s">
        <v>94</v>
      </c>
    </row>
    <row r="229" ht="14.25" customHeight="1">
      <c r="C229" s="12">
        <v>3126.0</v>
      </c>
      <c r="D229" s="13" t="s">
        <v>279</v>
      </c>
      <c r="G229" s="22" t="s">
        <v>94</v>
      </c>
    </row>
    <row r="230" ht="14.25" customHeight="1">
      <c r="C230" s="12">
        <v>3128.0</v>
      </c>
      <c r="D230" s="13" t="s">
        <v>280</v>
      </c>
      <c r="G230" s="22" t="s">
        <v>94</v>
      </c>
    </row>
    <row r="231" ht="14.25" customHeight="1">
      <c r="A231" s="14" t="s">
        <v>281</v>
      </c>
      <c r="B231" s="17">
        <v>313.0</v>
      </c>
      <c r="C231" s="17"/>
      <c r="D231" s="18" t="s">
        <v>282</v>
      </c>
      <c r="E231" s="8">
        <f t="shared" ref="E231:F231" si="46">SUM(E232:E240)</f>
        <v>0</v>
      </c>
      <c r="F231" s="8">
        <f t="shared" si="46"/>
        <v>0</v>
      </c>
      <c r="G231" s="22" t="s">
        <v>94</v>
      </c>
    </row>
    <row r="232" ht="14.25" customHeight="1">
      <c r="C232" s="12">
        <v>3131.0</v>
      </c>
      <c r="D232" s="13" t="s">
        <v>283</v>
      </c>
      <c r="G232" s="22" t="s">
        <v>94</v>
      </c>
    </row>
    <row r="233" ht="14.25" customHeight="1">
      <c r="C233" s="12">
        <v>31311.0</v>
      </c>
      <c r="D233" s="13" t="s">
        <v>284</v>
      </c>
      <c r="G233" s="22" t="s">
        <v>94</v>
      </c>
    </row>
    <row r="234" ht="14.25" customHeight="1">
      <c r="C234" s="12">
        <v>31312.0</v>
      </c>
      <c r="D234" s="13" t="s">
        <v>285</v>
      </c>
      <c r="G234" s="22" t="s">
        <v>94</v>
      </c>
    </row>
    <row r="235" ht="14.25" customHeight="1">
      <c r="C235" s="12">
        <v>31317.0</v>
      </c>
      <c r="D235" s="13" t="s">
        <v>286</v>
      </c>
      <c r="G235" s="22" t="s">
        <v>94</v>
      </c>
    </row>
    <row r="236" ht="14.25" customHeight="1">
      <c r="C236" s="12">
        <v>3134.0</v>
      </c>
      <c r="D236" s="13" t="s">
        <v>287</v>
      </c>
      <c r="G236" s="22" t="s">
        <v>94</v>
      </c>
    </row>
    <row r="237" ht="14.25" customHeight="1">
      <c r="C237" s="12">
        <v>31341.0</v>
      </c>
      <c r="D237" s="13" t="s">
        <v>288</v>
      </c>
      <c r="G237" s="22" t="s">
        <v>94</v>
      </c>
    </row>
    <row r="238" ht="14.25" customHeight="1">
      <c r="C238" s="12">
        <v>31342.0</v>
      </c>
      <c r="D238" s="13" t="s">
        <v>289</v>
      </c>
      <c r="G238" s="22" t="s">
        <v>94</v>
      </c>
    </row>
    <row r="239" ht="14.25" customHeight="1">
      <c r="C239" s="12">
        <v>31343.0</v>
      </c>
      <c r="D239" s="13" t="s">
        <v>290</v>
      </c>
      <c r="G239" s="22" t="s">
        <v>94</v>
      </c>
    </row>
    <row r="240" ht="14.25" customHeight="1">
      <c r="C240" s="12">
        <v>3138.0</v>
      </c>
      <c r="D240" s="13" t="s">
        <v>291</v>
      </c>
      <c r="G240" s="22" t="s">
        <v>94</v>
      </c>
    </row>
    <row r="241" ht="14.25" customHeight="1">
      <c r="A241" s="8" t="s">
        <v>292</v>
      </c>
      <c r="B241" s="17">
        <v>314.0</v>
      </c>
      <c r="C241" s="17"/>
      <c r="D241" s="18" t="s">
        <v>293</v>
      </c>
      <c r="E241" s="8">
        <f t="shared" ref="E241:F241" si="47">SUM(E242:E249)</f>
        <v>0</v>
      </c>
      <c r="F241" s="8">
        <f t="shared" si="47"/>
        <v>0</v>
      </c>
      <c r="G241" s="22" t="s">
        <v>94</v>
      </c>
    </row>
    <row r="242" ht="14.25" customHeight="1">
      <c r="C242" s="12">
        <v>3141.0</v>
      </c>
      <c r="D242" s="13" t="s">
        <v>294</v>
      </c>
      <c r="G242" s="22" t="s">
        <v>94</v>
      </c>
    </row>
    <row r="243" ht="14.25" customHeight="1">
      <c r="C243" s="12">
        <v>31411.0</v>
      </c>
      <c r="D243" s="13" t="s">
        <v>295</v>
      </c>
      <c r="G243" s="22" t="s">
        <v>94</v>
      </c>
    </row>
    <row r="244" ht="14.25" customHeight="1">
      <c r="C244" s="12">
        <v>31412.0</v>
      </c>
      <c r="D244" s="13" t="s">
        <v>296</v>
      </c>
      <c r="G244" s="22" t="s">
        <v>94</v>
      </c>
    </row>
    <row r="245" ht="14.25" customHeight="1">
      <c r="C245" s="12">
        <v>3145.0</v>
      </c>
      <c r="D245" s="13" t="s">
        <v>297</v>
      </c>
      <c r="G245" s="22" t="s">
        <v>94</v>
      </c>
    </row>
    <row r="246" ht="14.25" customHeight="1">
      <c r="C246" s="12">
        <v>31451.0</v>
      </c>
      <c r="D246" s="13" t="s">
        <v>298</v>
      </c>
      <c r="G246" s="22" t="s">
        <v>94</v>
      </c>
    </row>
    <row r="247" ht="14.25" customHeight="1">
      <c r="C247" s="12">
        <v>31452.0</v>
      </c>
      <c r="D247" s="13" t="s">
        <v>299</v>
      </c>
      <c r="G247" s="22" t="s">
        <v>94</v>
      </c>
    </row>
    <row r="248" ht="14.25" customHeight="1">
      <c r="C248" s="12">
        <v>31453.0</v>
      </c>
      <c r="D248" s="13" t="s">
        <v>300</v>
      </c>
      <c r="G248" s="22" t="s">
        <v>94</v>
      </c>
    </row>
    <row r="249" ht="14.25" customHeight="1">
      <c r="C249" s="12">
        <v>3148.0</v>
      </c>
      <c r="D249" s="13" t="s">
        <v>301</v>
      </c>
      <c r="G249" s="22" t="s">
        <v>94</v>
      </c>
    </row>
    <row r="250" ht="14.25" customHeight="1">
      <c r="A250" s="8" t="s">
        <v>302</v>
      </c>
      <c r="B250" s="17">
        <v>315.0</v>
      </c>
      <c r="C250" s="17"/>
      <c r="D250" s="18" t="s">
        <v>303</v>
      </c>
      <c r="E250" s="8">
        <f t="shared" ref="E250:F250" si="48">SUM(E251:E254)</f>
        <v>0</v>
      </c>
      <c r="F250" s="8">
        <f t="shared" si="48"/>
        <v>0</v>
      </c>
      <c r="G250" s="22" t="s">
        <v>94</v>
      </c>
    </row>
    <row r="251" ht="14.25" customHeight="1">
      <c r="C251" s="12">
        <v>3151.0</v>
      </c>
      <c r="D251" s="13" t="s">
        <v>304</v>
      </c>
      <c r="G251" s="22" t="s">
        <v>94</v>
      </c>
    </row>
    <row r="252" ht="14.25" customHeight="1">
      <c r="C252" s="12">
        <v>3152.0</v>
      </c>
      <c r="D252" s="13" t="s">
        <v>305</v>
      </c>
      <c r="G252" s="22" t="s">
        <v>94</v>
      </c>
    </row>
    <row r="253" ht="14.25" customHeight="1">
      <c r="C253" s="12">
        <v>3156.0</v>
      </c>
      <c r="D253" s="13" t="s">
        <v>306</v>
      </c>
      <c r="G253" s="22" t="s">
        <v>94</v>
      </c>
    </row>
    <row r="254" ht="14.25" customHeight="1">
      <c r="C254" s="12">
        <v>3158.0</v>
      </c>
      <c r="D254" s="13" t="s">
        <v>307</v>
      </c>
      <c r="G254" s="22" t="s">
        <v>94</v>
      </c>
    </row>
    <row r="255" ht="14.25" customHeight="1">
      <c r="A255" s="8" t="s">
        <v>308</v>
      </c>
      <c r="B255" s="17">
        <v>341.0</v>
      </c>
      <c r="C255" s="17"/>
      <c r="D255" s="18" t="s">
        <v>309</v>
      </c>
      <c r="E255" s="8">
        <f t="shared" ref="E255:F255" si="49">SUM(E256:E259)</f>
        <v>0</v>
      </c>
      <c r="F255" s="8">
        <f t="shared" si="49"/>
        <v>0</v>
      </c>
      <c r="G255" s="22" t="s">
        <v>94</v>
      </c>
    </row>
    <row r="256" ht="14.25" customHeight="1">
      <c r="C256" s="12">
        <v>3411.0</v>
      </c>
      <c r="D256" s="13" t="s">
        <v>310</v>
      </c>
      <c r="G256" s="22" t="s">
        <v>94</v>
      </c>
    </row>
    <row r="257" ht="14.25" customHeight="1">
      <c r="C257" s="12">
        <v>3413.0</v>
      </c>
      <c r="D257" s="13" t="s">
        <v>311</v>
      </c>
      <c r="G257" s="22" t="s">
        <v>94</v>
      </c>
    </row>
    <row r="258" ht="14.25" customHeight="1">
      <c r="C258" s="12">
        <v>3417.0</v>
      </c>
      <c r="D258" s="13" t="s">
        <v>312</v>
      </c>
      <c r="G258" s="22" t="s">
        <v>94</v>
      </c>
    </row>
    <row r="259" ht="14.25" customHeight="1">
      <c r="C259" s="12">
        <v>3418.0</v>
      </c>
      <c r="D259" s="13" t="s">
        <v>313</v>
      </c>
      <c r="G259" s="22" t="s">
        <v>94</v>
      </c>
    </row>
    <row r="260" ht="14.25" customHeight="1">
      <c r="A260" s="8" t="s">
        <v>314</v>
      </c>
      <c r="B260" s="17">
        <v>342.0</v>
      </c>
      <c r="C260" s="17"/>
      <c r="D260" s="18" t="s">
        <v>315</v>
      </c>
      <c r="E260" s="8">
        <f t="shared" ref="E260:F260" si="50">SUM(E261:E270)</f>
        <v>0</v>
      </c>
      <c r="F260" s="8">
        <f t="shared" si="50"/>
        <v>0</v>
      </c>
      <c r="G260" s="22" t="s">
        <v>94</v>
      </c>
    </row>
    <row r="261" ht="14.25" customHeight="1">
      <c r="C261" s="12">
        <v>3421.0</v>
      </c>
      <c r="D261" s="13" t="s">
        <v>316</v>
      </c>
      <c r="G261" s="22" t="s">
        <v>94</v>
      </c>
    </row>
    <row r="262" ht="14.25" customHeight="1">
      <c r="C262" s="12">
        <v>34211.0</v>
      </c>
      <c r="D262" s="13" t="s">
        <v>317</v>
      </c>
      <c r="G262" s="22" t="s">
        <v>94</v>
      </c>
    </row>
    <row r="263" ht="14.25" customHeight="1">
      <c r="C263" s="12">
        <v>34212.0</v>
      </c>
      <c r="D263" s="13" t="s">
        <v>318</v>
      </c>
      <c r="G263" s="22" t="s">
        <v>94</v>
      </c>
    </row>
    <row r="264" ht="14.25" customHeight="1">
      <c r="C264" s="12">
        <v>3423.0</v>
      </c>
      <c r="D264" s="13" t="s">
        <v>319</v>
      </c>
      <c r="G264" s="22" t="s">
        <v>94</v>
      </c>
    </row>
    <row r="265" ht="14.25" customHeight="1">
      <c r="C265" s="12">
        <v>3424.0</v>
      </c>
      <c r="D265" s="13" t="s">
        <v>320</v>
      </c>
      <c r="G265" s="22" t="s">
        <v>94</v>
      </c>
    </row>
    <row r="266" ht="14.25" customHeight="1">
      <c r="C266" s="12">
        <v>3425.0</v>
      </c>
      <c r="D266" s="13" t="s">
        <v>321</v>
      </c>
      <c r="G266" s="22" t="s">
        <v>94</v>
      </c>
    </row>
    <row r="267" ht="14.25" customHeight="1">
      <c r="C267" s="12">
        <v>3427.0</v>
      </c>
      <c r="D267" s="13" t="s">
        <v>322</v>
      </c>
      <c r="G267" s="22" t="s">
        <v>94</v>
      </c>
    </row>
    <row r="268" ht="14.25" customHeight="1">
      <c r="C268" s="12">
        <v>34271.0</v>
      </c>
      <c r="D268" s="13" t="s">
        <v>323</v>
      </c>
      <c r="G268" s="22" t="s">
        <v>94</v>
      </c>
    </row>
    <row r="269" ht="14.25" customHeight="1">
      <c r="C269" s="12">
        <v>34272.0</v>
      </c>
      <c r="D269" s="13" t="s">
        <v>324</v>
      </c>
      <c r="G269" s="22" t="s">
        <v>94</v>
      </c>
    </row>
    <row r="270" ht="14.25" customHeight="1">
      <c r="C270" s="12">
        <v>3428.0</v>
      </c>
      <c r="D270" s="13" t="s">
        <v>325</v>
      </c>
      <c r="G270" s="22" t="s">
        <v>94</v>
      </c>
    </row>
    <row r="271" ht="14.25" customHeight="1">
      <c r="A271" s="8" t="s">
        <v>326</v>
      </c>
      <c r="B271" s="17">
        <v>343.0</v>
      </c>
      <c r="C271" s="17"/>
      <c r="D271" s="18" t="s">
        <v>327</v>
      </c>
      <c r="E271" s="8">
        <f t="shared" ref="E271:F271" si="51">SUM(E272:E273)</f>
        <v>0</v>
      </c>
      <c r="F271" s="8">
        <f t="shared" si="51"/>
        <v>0</v>
      </c>
      <c r="G271" s="22" t="s">
        <v>94</v>
      </c>
    </row>
    <row r="272" ht="14.25" customHeight="1">
      <c r="C272" s="12">
        <v>3431.0</v>
      </c>
      <c r="D272" s="13" t="s">
        <v>328</v>
      </c>
      <c r="G272" s="22" t="s">
        <v>94</v>
      </c>
    </row>
    <row r="273" ht="14.25" customHeight="1">
      <c r="C273" s="12">
        <v>3438.0</v>
      </c>
      <c r="D273" s="13" t="s">
        <v>329</v>
      </c>
      <c r="G273" s="22" t="s">
        <v>94</v>
      </c>
    </row>
    <row r="274" ht="14.25" customHeight="1">
      <c r="A274" s="8" t="s">
        <v>330</v>
      </c>
      <c r="B274" s="17">
        <v>345.0</v>
      </c>
      <c r="C274" s="17"/>
      <c r="D274" s="18" t="s">
        <v>331</v>
      </c>
      <c r="E274" s="8">
        <f t="shared" ref="E274:F274" si="52">SUM(E275:E284)</f>
        <v>0</v>
      </c>
      <c r="F274" s="8">
        <f t="shared" si="52"/>
        <v>0</v>
      </c>
      <c r="G274" s="22" t="s">
        <v>94</v>
      </c>
    </row>
    <row r="275" ht="14.25" customHeight="1">
      <c r="C275" s="12">
        <v>3451.0</v>
      </c>
      <c r="D275" s="13" t="s">
        <v>332</v>
      </c>
      <c r="G275" s="22" t="s">
        <v>94</v>
      </c>
    </row>
    <row r="276" ht="14.25" customHeight="1">
      <c r="C276" s="12">
        <v>34511.0</v>
      </c>
      <c r="D276" s="13" t="s">
        <v>333</v>
      </c>
      <c r="G276" s="22" t="s">
        <v>94</v>
      </c>
    </row>
    <row r="277" ht="14.25" customHeight="1">
      <c r="C277" s="12">
        <v>34512.0</v>
      </c>
      <c r="D277" s="13" t="s">
        <v>334</v>
      </c>
      <c r="G277" s="22" t="s">
        <v>94</v>
      </c>
    </row>
    <row r="278" ht="14.25" customHeight="1">
      <c r="C278" s="12">
        <v>34513.0</v>
      </c>
      <c r="D278" s="13" t="s">
        <v>335</v>
      </c>
      <c r="G278" s="22" t="s">
        <v>94</v>
      </c>
    </row>
    <row r="279" ht="14.25" customHeight="1">
      <c r="C279" s="12">
        <v>3453.0</v>
      </c>
      <c r="D279" s="13" t="s">
        <v>336</v>
      </c>
      <c r="G279" s="22" t="s">
        <v>94</v>
      </c>
    </row>
    <row r="280" ht="14.25" customHeight="1">
      <c r="C280" s="12">
        <v>3455.0</v>
      </c>
      <c r="D280" s="13" t="s">
        <v>337</v>
      </c>
      <c r="G280" s="22" t="s">
        <v>94</v>
      </c>
    </row>
    <row r="281" ht="14.25" customHeight="1">
      <c r="C281" s="12">
        <v>34551.0</v>
      </c>
      <c r="D281" s="13" t="s">
        <v>338</v>
      </c>
      <c r="G281" s="22" t="s">
        <v>94</v>
      </c>
    </row>
    <row r="282" ht="14.25" customHeight="1">
      <c r="C282" s="12">
        <v>34552.0</v>
      </c>
      <c r="D282" s="13" t="s">
        <v>339</v>
      </c>
      <c r="G282" s="22" t="s">
        <v>94</v>
      </c>
    </row>
    <row r="283" ht="14.25" customHeight="1">
      <c r="C283" s="12">
        <v>3456.0</v>
      </c>
      <c r="D283" s="13" t="s">
        <v>340</v>
      </c>
      <c r="G283" s="22" t="s">
        <v>94</v>
      </c>
    </row>
    <row r="284" ht="14.25" customHeight="1">
      <c r="C284" s="12">
        <v>3458.0</v>
      </c>
      <c r="D284" s="13" t="s">
        <v>341</v>
      </c>
      <c r="G284" s="22" t="s">
        <v>94</v>
      </c>
    </row>
    <row r="285" ht="14.25" customHeight="1">
      <c r="A285" s="8" t="s">
        <v>342</v>
      </c>
      <c r="B285" s="17">
        <v>346.0</v>
      </c>
      <c r="C285" s="17"/>
      <c r="D285" s="18" t="s">
        <v>343</v>
      </c>
      <c r="E285" s="8">
        <f t="shared" ref="E285:F285" si="53">SUM(E286:E291)</f>
        <v>0</v>
      </c>
      <c r="F285" s="8">
        <f t="shared" si="53"/>
        <v>0</v>
      </c>
      <c r="G285" s="22" t="s">
        <v>94</v>
      </c>
    </row>
    <row r="286" ht="14.25" customHeight="1">
      <c r="C286" s="12">
        <v>3461.0</v>
      </c>
      <c r="D286" s="13" t="s">
        <v>344</v>
      </c>
      <c r="G286" s="22" t="s">
        <v>94</v>
      </c>
    </row>
    <row r="287" ht="14.25" customHeight="1">
      <c r="C287" s="12">
        <v>3462.0</v>
      </c>
      <c r="D287" s="13" t="s">
        <v>345</v>
      </c>
      <c r="G287" s="22" t="s">
        <v>94</v>
      </c>
    </row>
    <row r="288" ht="14.25" customHeight="1">
      <c r="C288" s="12">
        <v>3463.0</v>
      </c>
      <c r="D288" s="13" t="s">
        <v>346</v>
      </c>
      <c r="G288" s="22" t="s">
        <v>94</v>
      </c>
    </row>
    <row r="289" ht="14.25" customHeight="1">
      <c r="C289" s="12">
        <v>3464.0</v>
      </c>
      <c r="D289" s="13" t="s">
        <v>347</v>
      </c>
      <c r="G289" s="22" t="s">
        <v>94</v>
      </c>
    </row>
    <row r="290" ht="14.25" customHeight="1">
      <c r="C290" s="12">
        <v>3467.0</v>
      </c>
      <c r="D290" s="13" t="s">
        <v>348</v>
      </c>
      <c r="G290" s="22" t="s">
        <v>94</v>
      </c>
    </row>
    <row r="291" ht="14.25" customHeight="1">
      <c r="C291" s="12">
        <v>3468.0</v>
      </c>
      <c r="D291" s="13" t="s">
        <v>349</v>
      </c>
      <c r="G291" s="22" t="s">
        <v>94</v>
      </c>
    </row>
    <row r="292" ht="14.25" customHeight="1">
      <c r="A292" s="8" t="s">
        <v>350</v>
      </c>
      <c r="B292" s="17">
        <v>348.0</v>
      </c>
      <c r="C292" s="17"/>
      <c r="D292" s="18" t="s">
        <v>351</v>
      </c>
      <c r="E292" s="8">
        <f t="shared" ref="E292:F292" si="54">SUM(E293:E296)</f>
        <v>0</v>
      </c>
      <c r="F292" s="8">
        <f t="shared" si="54"/>
        <v>0</v>
      </c>
      <c r="G292" s="22" t="s">
        <v>94</v>
      </c>
    </row>
    <row r="293" ht="14.25" customHeight="1">
      <c r="C293" s="12">
        <v>3481.0</v>
      </c>
      <c r="D293" s="13" t="s">
        <v>352</v>
      </c>
      <c r="G293" s="22" t="s">
        <v>94</v>
      </c>
    </row>
    <row r="294" ht="14.25" customHeight="1">
      <c r="C294" s="12">
        <v>3482.0</v>
      </c>
      <c r="D294" s="13" t="s">
        <v>353</v>
      </c>
      <c r="G294" s="22" t="s">
        <v>94</v>
      </c>
    </row>
    <row r="295" ht="14.25" customHeight="1">
      <c r="C295" s="12">
        <v>3487.0</v>
      </c>
      <c r="D295" s="13" t="s">
        <v>354</v>
      </c>
      <c r="G295" s="22" t="s">
        <v>94</v>
      </c>
    </row>
    <row r="296" ht="14.25" customHeight="1">
      <c r="C296" s="12">
        <v>3488.0</v>
      </c>
      <c r="D296" s="13" t="s">
        <v>355</v>
      </c>
      <c r="G296" s="22" t="s">
        <v>94</v>
      </c>
    </row>
    <row r="297" ht="14.25" customHeight="1">
      <c r="A297" s="8" t="s">
        <v>356</v>
      </c>
      <c r="B297" s="17">
        <v>349.0</v>
      </c>
      <c r="C297" s="17"/>
      <c r="D297" s="18" t="s">
        <v>357</v>
      </c>
      <c r="E297" s="8">
        <f t="shared" ref="E297:F297" si="55">SUM(E298:E301)</f>
        <v>0</v>
      </c>
      <c r="F297" s="8">
        <f t="shared" si="55"/>
        <v>0</v>
      </c>
      <c r="G297" s="22" t="s">
        <v>94</v>
      </c>
    </row>
    <row r="298" ht="14.25" customHeight="1">
      <c r="C298" s="12">
        <v>3491.0</v>
      </c>
      <c r="D298" s="13" t="s">
        <v>358</v>
      </c>
      <c r="G298" s="22" t="s">
        <v>94</v>
      </c>
    </row>
    <row r="299" ht="14.25" customHeight="1">
      <c r="C299" s="12">
        <v>3493.0</v>
      </c>
      <c r="D299" s="13" t="s">
        <v>359</v>
      </c>
      <c r="G299" s="22" t="s">
        <v>94</v>
      </c>
    </row>
    <row r="300" ht="14.25" customHeight="1">
      <c r="C300" s="12">
        <v>3495.0</v>
      </c>
      <c r="D300" s="13" t="s">
        <v>360</v>
      </c>
      <c r="G300" s="22" t="s">
        <v>94</v>
      </c>
    </row>
    <row r="301" ht="14.25" customHeight="1">
      <c r="C301" s="12">
        <v>3497.0</v>
      </c>
      <c r="D301" s="13" t="s">
        <v>361</v>
      </c>
      <c r="G301" s="22" t="s">
        <v>94</v>
      </c>
    </row>
    <row r="302" ht="14.25" customHeight="1">
      <c r="A302" s="8" t="s">
        <v>362</v>
      </c>
      <c r="B302" s="17">
        <v>350.0</v>
      </c>
      <c r="C302" s="17"/>
      <c r="D302" s="18" t="s">
        <v>363</v>
      </c>
      <c r="E302" s="8">
        <f t="shared" ref="E302:F302" si="56">SUM(E303:E309)</f>
        <v>0</v>
      </c>
      <c r="F302" s="8">
        <f t="shared" si="56"/>
        <v>0</v>
      </c>
      <c r="G302" s="22" t="s">
        <v>94</v>
      </c>
    </row>
    <row r="303" ht="14.25" customHeight="1">
      <c r="C303" s="12">
        <v>3501.0</v>
      </c>
      <c r="D303" s="13" t="s">
        <v>364</v>
      </c>
      <c r="G303" s="22" t="s">
        <v>94</v>
      </c>
    </row>
    <row r="304" ht="14.25" customHeight="1">
      <c r="C304" s="12">
        <v>3502.0</v>
      </c>
      <c r="D304" s="13" t="s">
        <v>365</v>
      </c>
      <c r="G304" s="22" t="s">
        <v>94</v>
      </c>
    </row>
    <row r="305" ht="14.25" customHeight="1">
      <c r="C305" s="12">
        <v>3504.0</v>
      </c>
      <c r="D305" s="13" t="s">
        <v>170</v>
      </c>
      <c r="G305" s="22" t="s">
        <v>94</v>
      </c>
    </row>
    <row r="306" ht="14.25" customHeight="1">
      <c r="C306" s="12">
        <v>3506.0</v>
      </c>
      <c r="D306" s="13" t="s">
        <v>366</v>
      </c>
      <c r="G306" s="22" t="s">
        <v>94</v>
      </c>
    </row>
    <row r="307" ht="14.25" customHeight="1">
      <c r="C307" s="12">
        <v>35061.0</v>
      </c>
      <c r="D307" s="13" t="s">
        <v>367</v>
      </c>
      <c r="G307" s="22" t="s">
        <v>94</v>
      </c>
    </row>
    <row r="308" ht="14.25" customHeight="1">
      <c r="C308" s="12">
        <v>35062.0</v>
      </c>
      <c r="D308" s="13" t="s">
        <v>368</v>
      </c>
      <c r="G308" s="22" t="s">
        <v>94</v>
      </c>
    </row>
    <row r="309" ht="14.25" customHeight="1">
      <c r="C309" s="12">
        <v>3508.0</v>
      </c>
      <c r="D309" s="13" t="s">
        <v>369</v>
      </c>
      <c r="G309" s="22" t="s">
        <v>94</v>
      </c>
    </row>
    <row r="310" ht="14.25" customHeight="1">
      <c r="A310" s="14" t="s">
        <v>370</v>
      </c>
      <c r="B310" s="17">
        <v>370.0</v>
      </c>
      <c r="C310" s="17"/>
      <c r="D310" s="18" t="s">
        <v>371</v>
      </c>
      <c r="E310" s="8">
        <f t="shared" ref="E310:F310" si="57">SUM(E311:E313)</f>
        <v>0</v>
      </c>
      <c r="F310" s="8">
        <f t="shared" si="57"/>
        <v>0</v>
      </c>
      <c r="G310" s="22" t="s">
        <v>94</v>
      </c>
    </row>
    <row r="311" ht="14.25" customHeight="1">
      <c r="C311" s="12">
        <v>3701.0</v>
      </c>
      <c r="D311" s="13" t="s">
        <v>372</v>
      </c>
      <c r="G311" s="22" t="s">
        <v>94</v>
      </c>
    </row>
    <row r="312" ht="14.25" customHeight="1">
      <c r="C312" s="12">
        <v>3702.0</v>
      </c>
      <c r="D312" s="13" t="s">
        <v>373</v>
      </c>
      <c r="G312" s="22" t="s">
        <v>94</v>
      </c>
    </row>
    <row r="313" ht="14.25" customHeight="1">
      <c r="B313" s="12">
        <v>391.0</v>
      </c>
      <c r="C313" s="12"/>
      <c r="D313" s="13" t="s">
        <v>374</v>
      </c>
      <c r="G313" s="11" t="s">
        <v>11</v>
      </c>
    </row>
    <row r="314" ht="14.25" customHeight="1">
      <c r="A314" s="14" t="s">
        <v>375</v>
      </c>
      <c r="B314" s="15">
        <v>3911.0</v>
      </c>
      <c r="C314" s="23"/>
      <c r="D314" s="16" t="s">
        <v>376</v>
      </c>
      <c r="G314" s="11" t="s">
        <v>11</v>
      </c>
    </row>
    <row r="315" ht="14.25" customHeight="1">
      <c r="A315" s="14" t="s">
        <v>377</v>
      </c>
      <c r="B315" s="15">
        <v>3912.0</v>
      </c>
      <c r="C315" s="23"/>
      <c r="D315" s="16" t="s">
        <v>378</v>
      </c>
      <c r="G315" s="11" t="s">
        <v>11</v>
      </c>
    </row>
    <row r="316" ht="14.25" customHeight="1">
      <c r="A316" s="14" t="s">
        <v>379</v>
      </c>
      <c r="B316" s="15">
        <v>3913.0</v>
      </c>
      <c r="C316" s="23"/>
      <c r="D316" s="16" t="s">
        <v>380</v>
      </c>
      <c r="G316" s="11" t="s">
        <v>11</v>
      </c>
    </row>
    <row r="317" ht="14.25" customHeight="1">
      <c r="A317" s="14" t="s">
        <v>381</v>
      </c>
      <c r="B317" s="15">
        <v>3914.0</v>
      </c>
      <c r="C317" s="23"/>
      <c r="D317" s="16" t="s">
        <v>382</v>
      </c>
      <c r="G317" s="11" t="s">
        <v>11</v>
      </c>
    </row>
    <row r="318" ht="14.25" customHeight="1">
      <c r="A318" s="14" t="s">
        <v>383</v>
      </c>
      <c r="B318" s="15">
        <v>3915.0</v>
      </c>
      <c r="C318" s="23"/>
      <c r="D318" s="16" t="s">
        <v>384</v>
      </c>
      <c r="G318" s="11" t="s">
        <v>11</v>
      </c>
    </row>
    <row r="319" ht="14.25" customHeight="1">
      <c r="B319" s="12">
        <v>394.0</v>
      </c>
      <c r="C319" s="12"/>
      <c r="D319" s="13" t="s">
        <v>385</v>
      </c>
      <c r="G319" s="11" t="s">
        <v>11</v>
      </c>
    </row>
    <row r="320" ht="14.25" customHeight="1">
      <c r="A320" s="14" t="s">
        <v>386</v>
      </c>
      <c r="B320" s="15">
        <v>3941.0</v>
      </c>
      <c r="C320" s="23"/>
      <c r="D320" s="16" t="s">
        <v>387</v>
      </c>
      <c r="G320" s="11" t="s">
        <v>11</v>
      </c>
    </row>
    <row r="321" ht="14.25" customHeight="1">
      <c r="A321" s="14" t="s">
        <v>388</v>
      </c>
      <c r="B321" s="15">
        <v>3942.0</v>
      </c>
      <c r="C321" s="23"/>
      <c r="D321" s="16" t="s">
        <v>389</v>
      </c>
      <c r="G321" s="11" t="s">
        <v>11</v>
      </c>
    </row>
    <row r="322" ht="14.25" customHeight="1">
      <c r="A322" s="14" t="s">
        <v>390</v>
      </c>
      <c r="B322" s="15">
        <v>3943.0</v>
      </c>
      <c r="C322" s="23"/>
      <c r="D322" s="16" t="s">
        <v>391</v>
      </c>
      <c r="G322" s="11" t="s">
        <v>11</v>
      </c>
    </row>
    <row r="323" ht="14.25" customHeight="1">
      <c r="A323" s="14" t="s">
        <v>392</v>
      </c>
      <c r="B323" s="15">
        <v>3946.0</v>
      </c>
      <c r="C323" s="23"/>
      <c r="D323" s="16" t="s">
        <v>393</v>
      </c>
      <c r="G323" s="11" t="s">
        <v>11</v>
      </c>
    </row>
    <row r="324" ht="14.25" customHeight="1">
      <c r="A324" s="14" t="s">
        <v>394</v>
      </c>
      <c r="B324" s="15">
        <v>3948.0</v>
      </c>
      <c r="C324" s="23"/>
      <c r="D324" s="16" t="s">
        <v>395</v>
      </c>
      <c r="G324" s="11" t="s">
        <v>11</v>
      </c>
    </row>
    <row r="325" ht="14.25" customHeight="1">
      <c r="A325" s="14" t="s">
        <v>396</v>
      </c>
      <c r="B325" s="17">
        <v>395.0</v>
      </c>
      <c r="C325" s="17"/>
      <c r="D325" s="18" t="s">
        <v>397</v>
      </c>
      <c r="E325" s="8">
        <f t="shared" ref="E325:F325" si="58">SUM(E326)</f>
        <v>0</v>
      </c>
      <c r="F325" s="8">
        <f t="shared" si="58"/>
        <v>0</v>
      </c>
      <c r="G325" s="11" t="s">
        <v>11</v>
      </c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ht="14.25" customHeight="1">
      <c r="C326" s="12">
        <v>3950.0</v>
      </c>
      <c r="D326" s="13" t="s">
        <v>397</v>
      </c>
      <c r="G326" s="11" t="s">
        <v>11</v>
      </c>
    </row>
    <row r="327" ht="14.25" customHeight="1">
      <c r="A327" s="8" t="s">
        <v>398</v>
      </c>
      <c r="B327" s="17">
        <v>441.0</v>
      </c>
      <c r="C327" s="17"/>
      <c r="D327" s="18" t="s">
        <v>399</v>
      </c>
      <c r="E327" s="8">
        <f t="shared" ref="E327:F327" si="59">SUM(E328:E334)</f>
        <v>0</v>
      </c>
      <c r="F327" s="8">
        <f t="shared" si="59"/>
        <v>0</v>
      </c>
      <c r="G327" s="11" t="s">
        <v>11</v>
      </c>
    </row>
    <row r="328" ht="14.25" customHeight="1">
      <c r="C328" s="12">
        <v>4411.0</v>
      </c>
      <c r="D328" s="13" t="s">
        <v>400</v>
      </c>
      <c r="G328" s="11" t="s">
        <v>11</v>
      </c>
    </row>
    <row r="329" ht="14.25" customHeight="1">
      <c r="C329" s="12">
        <v>44111.0</v>
      </c>
      <c r="D329" s="13" t="s">
        <v>401</v>
      </c>
      <c r="G329" s="11" t="s">
        <v>11</v>
      </c>
    </row>
    <row r="330" ht="14.25" customHeight="1">
      <c r="C330" s="12">
        <v>44112.0</v>
      </c>
      <c r="D330" s="13" t="s">
        <v>402</v>
      </c>
      <c r="G330" s="11" t="s">
        <v>11</v>
      </c>
    </row>
    <row r="331" ht="14.25" customHeight="1">
      <c r="C331" s="12">
        <v>4413.0</v>
      </c>
      <c r="D331" s="13" t="s">
        <v>403</v>
      </c>
      <c r="G331" s="11" t="s">
        <v>11</v>
      </c>
    </row>
    <row r="332" ht="14.25" customHeight="1">
      <c r="C332" s="12">
        <v>4415.0</v>
      </c>
      <c r="D332" s="13" t="s">
        <v>404</v>
      </c>
      <c r="G332" s="11" t="s">
        <v>11</v>
      </c>
    </row>
    <row r="333" ht="14.25" customHeight="1">
      <c r="C333" s="12">
        <v>4417.0</v>
      </c>
      <c r="D333" s="13" t="s">
        <v>405</v>
      </c>
      <c r="G333" s="11" t="s">
        <v>11</v>
      </c>
    </row>
    <row r="334" ht="14.25" customHeight="1">
      <c r="C334" s="12">
        <v>4418.0</v>
      </c>
      <c r="D334" s="13" t="s">
        <v>406</v>
      </c>
      <c r="G334" s="11" t="s">
        <v>11</v>
      </c>
    </row>
    <row r="335" ht="14.25" customHeight="1">
      <c r="A335" s="8" t="s">
        <v>407</v>
      </c>
      <c r="B335" s="17">
        <v>442.0</v>
      </c>
      <c r="C335" s="17"/>
      <c r="D335" s="18" t="s">
        <v>408</v>
      </c>
      <c r="E335" s="8">
        <f t="shared" ref="E335:F335" si="60">SUM(E336:E339)</f>
        <v>0</v>
      </c>
      <c r="F335" s="8">
        <f t="shared" si="60"/>
        <v>0</v>
      </c>
      <c r="G335" s="11" t="s">
        <v>11</v>
      </c>
    </row>
    <row r="336" ht="14.25" customHeight="1">
      <c r="C336" s="12">
        <v>4421.0</v>
      </c>
      <c r="D336" s="13" t="s">
        <v>409</v>
      </c>
      <c r="G336" s="11" t="s">
        <v>11</v>
      </c>
    </row>
    <row r="337" ht="14.25" customHeight="1">
      <c r="C337" s="12">
        <v>4425.0</v>
      </c>
      <c r="D337" s="13" t="s">
        <v>410</v>
      </c>
      <c r="G337" s="11" t="s">
        <v>11</v>
      </c>
    </row>
    <row r="338" ht="14.25" customHeight="1">
      <c r="C338" s="12">
        <v>4427.0</v>
      </c>
      <c r="D338" s="13" t="s">
        <v>411</v>
      </c>
      <c r="G338" s="11" t="s">
        <v>11</v>
      </c>
    </row>
    <row r="339" ht="14.25" customHeight="1">
      <c r="C339" s="12">
        <v>4428.0</v>
      </c>
      <c r="D339" s="13" t="s">
        <v>412</v>
      </c>
      <c r="G339" s="11" t="s">
        <v>11</v>
      </c>
    </row>
    <row r="340" ht="14.25" customHeight="1">
      <c r="A340" s="8" t="s">
        <v>413</v>
      </c>
      <c r="B340" s="17">
        <v>443.0</v>
      </c>
      <c r="C340" s="17"/>
      <c r="D340" s="18" t="s">
        <v>414</v>
      </c>
      <c r="E340" s="8">
        <f t="shared" ref="E340:F340" si="61">SUM(E341:E345)</f>
        <v>0</v>
      </c>
      <c r="F340" s="8">
        <f t="shared" si="61"/>
        <v>0</v>
      </c>
      <c r="G340" s="11" t="s">
        <v>11</v>
      </c>
    </row>
    <row r="341" ht="14.25" customHeight="1">
      <c r="C341" s="12">
        <v>4432.0</v>
      </c>
      <c r="D341" s="13" t="s">
        <v>415</v>
      </c>
      <c r="G341" s="11" t="s">
        <v>11</v>
      </c>
    </row>
    <row r="342" ht="14.25" customHeight="1">
      <c r="C342" s="12">
        <v>4433.0</v>
      </c>
      <c r="D342" s="13" t="s">
        <v>416</v>
      </c>
      <c r="G342" s="11" t="s">
        <v>11</v>
      </c>
    </row>
    <row r="343" ht="14.25" customHeight="1">
      <c r="C343" s="12">
        <v>4434.0</v>
      </c>
      <c r="D343" s="13" t="s">
        <v>417</v>
      </c>
      <c r="G343" s="11" t="s">
        <v>11</v>
      </c>
    </row>
    <row r="344" ht="14.25" customHeight="1">
      <c r="C344" s="12">
        <v>4437.0</v>
      </c>
      <c r="D344" s="13" t="s">
        <v>418</v>
      </c>
      <c r="G344" s="11" t="s">
        <v>11</v>
      </c>
    </row>
    <row r="345" ht="14.25" customHeight="1">
      <c r="C345" s="12">
        <v>4438.0</v>
      </c>
      <c r="D345" s="13" t="s">
        <v>419</v>
      </c>
      <c r="G345" s="11" t="s">
        <v>11</v>
      </c>
    </row>
    <row r="346" ht="14.25" customHeight="1">
      <c r="A346" s="8" t="s">
        <v>420</v>
      </c>
      <c r="B346" s="17">
        <v>444.0</v>
      </c>
      <c r="C346" s="17"/>
      <c r="D346" s="18" t="s">
        <v>421</v>
      </c>
      <c r="E346" s="8">
        <f t="shared" ref="E346:F346" si="62">SUM(E347:E351)</f>
        <v>0</v>
      </c>
      <c r="F346" s="8">
        <f t="shared" si="62"/>
        <v>0</v>
      </c>
      <c r="G346" s="11" t="s">
        <v>11</v>
      </c>
    </row>
    <row r="347" ht="14.25" customHeight="1">
      <c r="C347" s="12">
        <v>4441.0</v>
      </c>
      <c r="D347" s="13" t="s">
        <v>422</v>
      </c>
      <c r="G347" s="11" t="s">
        <v>11</v>
      </c>
    </row>
    <row r="348" ht="14.25" customHeight="1">
      <c r="C348" s="12">
        <v>4443.0</v>
      </c>
      <c r="D348" s="13" t="s">
        <v>423</v>
      </c>
      <c r="G348" s="11" t="s">
        <v>11</v>
      </c>
    </row>
    <row r="349" ht="14.25" customHeight="1">
      <c r="C349" s="12">
        <v>4445.0</v>
      </c>
      <c r="D349" s="13" t="s">
        <v>424</v>
      </c>
      <c r="G349" s="11" t="s">
        <v>11</v>
      </c>
    </row>
    <row r="350" ht="14.25" customHeight="1">
      <c r="C350" s="12">
        <v>4447.0</v>
      </c>
      <c r="D350" s="13" t="s">
        <v>425</v>
      </c>
      <c r="G350" s="11" t="s">
        <v>11</v>
      </c>
    </row>
    <row r="351" ht="14.25" customHeight="1">
      <c r="C351" s="12">
        <v>4448.0</v>
      </c>
      <c r="D351" s="13" t="s">
        <v>426</v>
      </c>
      <c r="G351" s="11" t="s">
        <v>11</v>
      </c>
    </row>
    <row r="352" ht="14.25" customHeight="1">
      <c r="A352" s="8" t="s">
        <v>427</v>
      </c>
      <c r="B352" s="17">
        <v>445.0</v>
      </c>
      <c r="C352" s="17"/>
      <c r="D352" s="18" t="s">
        <v>428</v>
      </c>
      <c r="E352" s="8">
        <f t="shared" ref="E352:F352" si="63">SUM(E353:E361)</f>
        <v>0</v>
      </c>
      <c r="F352" s="8">
        <f t="shared" si="63"/>
        <v>0</v>
      </c>
      <c r="G352" s="11" t="s">
        <v>11</v>
      </c>
    </row>
    <row r="353" ht="14.25" customHeight="1">
      <c r="C353" s="12">
        <v>4452.0</v>
      </c>
      <c r="D353" s="13" t="s">
        <v>429</v>
      </c>
      <c r="G353" s="11" t="s">
        <v>11</v>
      </c>
    </row>
    <row r="354" ht="14.25" customHeight="1">
      <c r="C354" s="12">
        <v>44521.0</v>
      </c>
      <c r="D354" s="13" t="s">
        <v>430</v>
      </c>
      <c r="G354" s="11" t="s">
        <v>11</v>
      </c>
    </row>
    <row r="355" ht="14.25" customHeight="1">
      <c r="C355" s="12">
        <v>44522.0</v>
      </c>
      <c r="D355" s="13" t="s">
        <v>431</v>
      </c>
      <c r="G355" s="11" t="s">
        <v>11</v>
      </c>
    </row>
    <row r="356" ht="14.25" customHeight="1">
      <c r="C356" s="12">
        <v>44525.0</v>
      </c>
      <c r="D356" s="13" t="s">
        <v>432</v>
      </c>
      <c r="G356" s="11" t="s">
        <v>11</v>
      </c>
    </row>
    <row r="357" ht="14.25" customHeight="1">
      <c r="C357" s="12">
        <v>4453.0</v>
      </c>
      <c r="D357" s="13" t="s">
        <v>433</v>
      </c>
      <c r="G357" s="11" t="s">
        <v>11</v>
      </c>
    </row>
    <row r="358" ht="14.25" customHeight="1">
      <c r="C358" s="12">
        <v>4455.0</v>
      </c>
      <c r="D358" s="13" t="s">
        <v>434</v>
      </c>
      <c r="G358" s="11" t="s">
        <v>11</v>
      </c>
    </row>
    <row r="359" ht="14.25" customHeight="1">
      <c r="C359" s="12">
        <v>4456.0</v>
      </c>
      <c r="D359" s="13" t="s">
        <v>435</v>
      </c>
      <c r="G359" s="11" t="s">
        <v>11</v>
      </c>
    </row>
    <row r="360" ht="14.25" customHeight="1">
      <c r="C360" s="12">
        <v>4457.0</v>
      </c>
      <c r="D360" s="13" t="s">
        <v>436</v>
      </c>
      <c r="G360" s="11" t="s">
        <v>11</v>
      </c>
    </row>
    <row r="361" ht="14.25" customHeight="1">
      <c r="C361" s="12">
        <v>4458.0</v>
      </c>
      <c r="D361" s="13" t="s">
        <v>437</v>
      </c>
      <c r="G361" s="11" t="s">
        <v>11</v>
      </c>
    </row>
    <row r="362" ht="14.25" customHeight="1">
      <c r="A362" s="8" t="s">
        <v>438</v>
      </c>
      <c r="B362" s="17">
        <v>446.0</v>
      </c>
      <c r="C362" s="17"/>
      <c r="D362" s="18" t="s">
        <v>439</v>
      </c>
      <c r="E362" s="8">
        <f t="shared" ref="E362:F362" si="64">SUM(E363:E368)</f>
        <v>0</v>
      </c>
      <c r="F362" s="8">
        <f t="shared" si="64"/>
        <v>0</v>
      </c>
      <c r="G362" s="11" t="s">
        <v>11</v>
      </c>
    </row>
    <row r="363" ht="14.25" customHeight="1">
      <c r="C363" s="12">
        <v>4461.0</v>
      </c>
      <c r="D363" s="13" t="s">
        <v>440</v>
      </c>
      <c r="G363" s="11" t="s">
        <v>11</v>
      </c>
    </row>
    <row r="364" ht="14.25" customHeight="1">
      <c r="C364" s="12">
        <v>4462.0</v>
      </c>
      <c r="D364" s="13" t="s">
        <v>441</v>
      </c>
      <c r="G364" s="11" t="s">
        <v>11</v>
      </c>
    </row>
    <row r="365" ht="14.25" customHeight="1">
      <c r="C365" s="12">
        <v>4463.0</v>
      </c>
      <c r="D365" s="13" t="s">
        <v>442</v>
      </c>
      <c r="G365" s="11" t="s">
        <v>11</v>
      </c>
    </row>
    <row r="366" ht="14.25" customHeight="1">
      <c r="C366" s="12">
        <v>4464.0</v>
      </c>
      <c r="D366" s="13" t="s">
        <v>347</v>
      </c>
      <c r="G366" s="11" t="s">
        <v>11</v>
      </c>
    </row>
    <row r="367" ht="14.25" customHeight="1">
      <c r="C367" s="12">
        <v>4465.0</v>
      </c>
      <c r="D367" s="13" t="s">
        <v>443</v>
      </c>
      <c r="G367" s="11" t="s">
        <v>11</v>
      </c>
    </row>
    <row r="368" ht="14.25" customHeight="1">
      <c r="C368" s="12">
        <v>4468.0</v>
      </c>
      <c r="D368" s="13" t="s">
        <v>444</v>
      </c>
      <c r="G368" s="11" t="s">
        <v>11</v>
      </c>
    </row>
    <row r="369" ht="14.25" customHeight="1">
      <c r="A369" s="8" t="s">
        <v>445</v>
      </c>
      <c r="B369" s="17">
        <v>448.0</v>
      </c>
      <c r="C369" s="17"/>
      <c r="D369" s="18" t="s">
        <v>446</v>
      </c>
      <c r="E369" s="8">
        <f t="shared" ref="E369:F369" si="65">SUM(E370:E375)</f>
        <v>0</v>
      </c>
      <c r="F369" s="8">
        <f t="shared" si="65"/>
        <v>0</v>
      </c>
      <c r="G369" s="11" t="s">
        <v>11</v>
      </c>
    </row>
    <row r="370" ht="14.25" customHeight="1">
      <c r="C370" s="12">
        <v>4481.0</v>
      </c>
      <c r="D370" s="13" t="s">
        <v>447</v>
      </c>
      <c r="G370" s="11" t="s">
        <v>11</v>
      </c>
    </row>
    <row r="371" ht="14.25" customHeight="1">
      <c r="C371" s="12">
        <v>4483.0</v>
      </c>
      <c r="D371" s="13" t="s">
        <v>448</v>
      </c>
      <c r="G371" s="11" t="s">
        <v>11</v>
      </c>
    </row>
    <row r="372" ht="14.25" customHeight="1">
      <c r="C372" s="12">
        <v>4484.0</v>
      </c>
      <c r="D372" s="13" t="s">
        <v>449</v>
      </c>
      <c r="G372" s="11" t="s">
        <v>11</v>
      </c>
    </row>
    <row r="373" ht="14.25" customHeight="1">
      <c r="C373" s="12">
        <v>4485.0</v>
      </c>
      <c r="D373" s="13" t="s">
        <v>450</v>
      </c>
      <c r="G373" s="11" t="s">
        <v>11</v>
      </c>
    </row>
    <row r="374" ht="14.25" customHeight="1">
      <c r="C374" s="12">
        <v>4487.0</v>
      </c>
      <c r="D374" s="13" t="s">
        <v>451</v>
      </c>
      <c r="G374" s="11" t="s">
        <v>11</v>
      </c>
    </row>
    <row r="375" ht="14.25" customHeight="1">
      <c r="C375" s="12">
        <v>4488.0</v>
      </c>
      <c r="D375" s="13" t="s">
        <v>452</v>
      </c>
      <c r="G375" s="11" t="s">
        <v>11</v>
      </c>
    </row>
    <row r="376" ht="14.25" customHeight="1">
      <c r="A376" s="8" t="s">
        <v>453</v>
      </c>
      <c r="B376" s="17">
        <v>449.0</v>
      </c>
      <c r="C376" s="17"/>
      <c r="D376" s="18" t="s">
        <v>454</v>
      </c>
      <c r="E376" s="8">
        <f t="shared" ref="E376:F376" si="66">SUM(E377:E380)</f>
        <v>0</v>
      </c>
      <c r="F376" s="8">
        <f t="shared" si="66"/>
        <v>0</v>
      </c>
      <c r="G376" s="11" t="s">
        <v>11</v>
      </c>
    </row>
    <row r="377" ht="14.25" customHeight="1">
      <c r="C377" s="12">
        <v>4491.0</v>
      </c>
      <c r="D377" s="13" t="s">
        <v>455</v>
      </c>
      <c r="G377" s="11" t="s">
        <v>11</v>
      </c>
    </row>
    <row r="378" ht="14.25" customHeight="1">
      <c r="C378" s="12">
        <v>4493.0</v>
      </c>
      <c r="D378" s="13" t="s">
        <v>456</v>
      </c>
      <c r="G378" s="11" t="s">
        <v>11</v>
      </c>
    </row>
    <row r="379" ht="14.25" customHeight="1">
      <c r="C379" s="12">
        <v>4495.0</v>
      </c>
      <c r="D379" s="13" t="s">
        <v>457</v>
      </c>
      <c r="G379" s="11" t="s">
        <v>11</v>
      </c>
    </row>
    <row r="380" ht="14.25" customHeight="1">
      <c r="C380" s="12">
        <v>4497.0</v>
      </c>
      <c r="D380" s="13" t="s">
        <v>458</v>
      </c>
      <c r="G380" s="11" t="s">
        <v>11</v>
      </c>
    </row>
    <row r="381" ht="14.25" customHeight="1">
      <c r="A381" s="8" t="s">
        <v>459</v>
      </c>
      <c r="B381" s="17">
        <v>450.0</v>
      </c>
      <c r="C381" s="17"/>
      <c r="D381" s="18" t="s">
        <v>460</v>
      </c>
      <c r="E381" s="8">
        <f t="shared" ref="E381:F381" si="67">SUM(E382:E387)</f>
        <v>0</v>
      </c>
      <c r="F381" s="8">
        <f t="shared" si="67"/>
        <v>0</v>
      </c>
      <c r="G381" s="11" t="s">
        <v>11</v>
      </c>
    </row>
    <row r="382" ht="14.25" customHeight="1">
      <c r="C382" s="12">
        <v>4501.0</v>
      </c>
      <c r="D382" s="13" t="s">
        <v>71</v>
      </c>
      <c r="G382" s="11" t="s">
        <v>11</v>
      </c>
    </row>
    <row r="383" ht="14.25" customHeight="1">
      <c r="C383" s="12">
        <v>4502.0</v>
      </c>
      <c r="D383" s="13" t="s">
        <v>72</v>
      </c>
      <c r="G383" s="11" t="s">
        <v>11</v>
      </c>
    </row>
    <row r="384" ht="14.25" customHeight="1">
      <c r="C384" s="12">
        <v>4505.0</v>
      </c>
      <c r="D384" s="13" t="s">
        <v>461</v>
      </c>
      <c r="G384" s="11" t="s">
        <v>11</v>
      </c>
    </row>
    <row r="385" ht="14.25" customHeight="1">
      <c r="C385" s="12">
        <v>4506.0</v>
      </c>
      <c r="D385" s="13" t="s">
        <v>76</v>
      </c>
      <c r="G385" s="11" t="s">
        <v>11</v>
      </c>
    </row>
    <row r="386" ht="14.25" customHeight="1">
      <c r="C386" s="12">
        <v>4507.0</v>
      </c>
      <c r="D386" s="13" t="s">
        <v>462</v>
      </c>
      <c r="G386" s="11" t="s">
        <v>11</v>
      </c>
    </row>
    <row r="387" ht="14.25" customHeight="1">
      <c r="C387" s="12">
        <v>4508.0</v>
      </c>
      <c r="D387" s="13" t="s">
        <v>460</v>
      </c>
      <c r="G387" s="11" t="s">
        <v>11</v>
      </c>
    </row>
    <row r="388" ht="14.25" customHeight="1">
      <c r="A388" s="14" t="s">
        <v>463</v>
      </c>
      <c r="B388" s="17">
        <v>470.0</v>
      </c>
      <c r="C388" s="17"/>
      <c r="D388" s="18" t="s">
        <v>464</v>
      </c>
      <c r="E388" s="8">
        <f t="shared" ref="E388:F388" si="68">SUM(E389:E390)</f>
        <v>0</v>
      </c>
      <c r="F388" s="8">
        <f t="shared" si="68"/>
        <v>0</v>
      </c>
      <c r="G388" s="11" t="s">
        <v>11</v>
      </c>
    </row>
    <row r="389" ht="14.25" customHeight="1">
      <c r="C389" s="12">
        <v>4701.0</v>
      </c>
      <c r="D389" s="13" t="s">
        <v>465</v>
      </c>
      <c r="G389" s="11" t="s">
        <v>11</v>
      </c>
    </row>
    <row r="390" ht="14.25" customHeight="1">
      <c r="C390" s="12">
        <v>4702.0</v>
      </c>
      <c r="D390" s="13" t="s">
        <v>373</v>
      </c>
      <c r="G390" s="11" t="s">
        <v>11</v>
      </c>
    </row>
    <row r="391" ht="14.25" customHeight="1">
      <c r="A391" s="8" t="s">
        <v>466</v>
      </c>
      <c r="B391" s="17">
        <v>511.0</v>
      </c>
      <c r="C391" s="17"/>
      <c r="D391" s="18" t="s">
        <v>467</v>
      </c>
      <c r="E391" s="8">
        <f t="shared" ref="E391:F391" si="69">SUM(E392:E399)</f>
        <v>0</v>
      </c>
      <c r="F391" s="8">
        <f t="shared" si="69"/>
        <v>0</v>
      </c>
      <c r="G391" s="22" t="s">
        <v>94</v>
      </c>
    </row>
    <row r="392" ht="14.25" customHeight="1">
      <c r="C392" s="12">
        <v>5111.0</v>
      </c>
      <c r="D392" s="13" t="s">
        <v>468</v>
      </c>
      <c r="G392" s="22" t="s">
        <v>94</v>
      </c>
    </row>
    <row r="393" ht="14.25" customHeight="1">
      <c r="C393" s="12">
        <v>51111.0</v>
      </c>
      <c r="D393" s="13" t="s">
        <v>469</v>
      </c>
      <c r="G393" s="22" t="s">
        <v>94</v>
      </c>
    </row>
    <row r="394" ht="14.25" customHeight="1">
      <c r="C394" s="12">
        <v>51112.0</v>
      </c>
      <c r="D394" s="13" t="s">
        <v>470</v>
      </c>
      <c r="G394" s="22" t="s">
        <v>94</v>
      </c>
    </row>
    <row r="395" ht="14.25" customHeight="1">
      <c r="C395" s="12">
        <v>5113.0</v>
      </c>
      <c r="D395" s="13" t="s">
        <v>471</v>
      </c>
      <c r="G395" s="22" t="s">
        <v>94</v>
      </c>
    </row>
    <row r="396" ht="14.25" customHeight="1">
      <c r="C396" s="12">
        <v>51131.0</v>
      </c>
      <c r="D396" s="13" t="s">
        <v>472</v>
      </c>
      <c r="G396" s="22" t="s">
        <v>94</v>
      </c>
    </row>
    <row r="397" ht="14.25" customHeight="1">
      <c r="C397" s="12">
        <v>51132.0</v>
      </c>
      <c r="D397" s="13" t="s">
        <v>473</v>
      </c>
      <c r="G397" s="22" t="s">
        <v>94</v>
      </c>
    </row>
    <row r="398" ht="14.25" customHeight="1">
      <c r="C398" s="12">
        <v>5115.0</v>
      </c>
      <c r="D398" s="13" t="s">
        <v>474</v>
      </c>
      <c r="G398" s="22" t="s">
        <v>94</v>
      </c>
    </row>
    <row r="399" ht="14.25" customHeight="1">
      <c r="C399" s="12">
        <v>5118.0</v>
      </c>
      <c r="D399" s="13" t="s">
        <v>475</v>
      </c>
      <c r="G399" s="22" t="s">
        <v>94</v>
      </c>
    </row>
    <row r="400" ht="14.25" customHeight="1">
      <c r="A400" s="8" t="s">
        <v>476</v>
      </c>
      <c r="B400" s="17">
        <v>514.0</v>
      </c>
      <c r="C400" s="17"/>
      <c r="D400" s="18" t="s">
        <v>477</v>
      </c>
      <c r="E400" s="8">
        <f t="shared" ref="E400:F400" si="70">SUM(E401:E404)</f>
        <v>0</v>
      </c>
      <c r="F400" s="8">
        <f t="shared" si="70"/>
        <v>0</v>
      </c>
      <c r="G400" s="22" t="s">
        <v>94</v>
      </c>
    </row>
    <row r="401" ht="14.25" customHeight="1">
      <c r="C401" s="12">
        <v>5141.0</v>
      </c>
      <c r="D401" s="13" t="s">
        <v>478</v>
      </c>
      <c r="G401" s="22" t="s">
        <v>94</v>
      </c>
    </row>
    <row r="402" ht="14.25" customHeight="1">
      <c r="C402" s="12">
        <v>5143.0</v>
      </c>
      <c r="D402" s="13" t="s">
        <v>479</v>
      </c>
      <c r="G402" s="22" t="s">
        <v>94</v>
      </c>
    </row>
    <row r="403" ht="14.25" customHeight="1">
      <c r="C403" s="12">
        <v>5146.0</v>
      </c>
      <c r="D403" s="13" t="s">
        <v>480</v>
      </c>
      <c r="G403" s="22" t="s">
        <v>94</v>
      </c>
    </row>
    <row r="404" ht="14.25" customHeight="1">
      <c r="C404" s="12">
        <v>5148.0</v>
      </c>
      <c r="D404" s="13" t="s">
        <v>481</v>
      </c>
      <c r="G404" s="22" t="s">
        <v>94</v>
      </c>
    </row>
    <row r="405" ht="14.25" customHeight="1">
      <c r="A405" s="8" t="s">
        <v>482</v>
      </c>
      <c r="B405" s="17">
        <v>516.0</v>
      </c>
      <c r="C405" s="17"/>
      <c r="D405" s="18" t="s">
        <v>483</v>
      </c>
      <c r="E405" s="8">
        <f t="shared" ref="E405:F405" si="71">SUM(E406:E410)</f>
        <v>0</v>
      </c>
      <c r="F405" s="8">
        <f t="shared" si="71"/>
        <v>0</v>
      </c>
      <c r="G405" s="22" t="s">
        <v>94</v>
      </c>
    </row>
    <row r="406" ht="14.25" customHeight="1">
      <c r="C406" s="12">
        <v>5161.0</v>
      </c>
      <c r="D406" s="13" t="s">
        <v>484</v>
      </c>
      <c r="G406" s="22" t="s">
        <v>94</v>
      </c>
    </row>
    <row r="407" ht="14.25" customHeight="1">
      <c r="C407" s="12">
        <v>51611.0</v>
      </c>
      <c r="D407" s="13" t="s">
        <v>485</v>
      </c>
      <c r="G407" s="22" t="s">
        <v>94</v>
      </c>
    </row>
    <row r="408" ht="14.25" customHeight="1">
      <c r="C408" s="12">
        <v>51613.0</v>
      </c>
      <c r="D408" s="13" t="s">
        <v>486</v>
      </c>
      <c r="G408" s="22" t="s">
        <v>94</v>
      </c>
    </row>
    <row r="409" ht="14.25" customHeight="1">
      <c r="C409" s="12">
        <v>51614.0</v>
      </c>
      <c r="D409" s="13" t="s">
        <v>487</v>
      </c>
      <c r="G409" s="22" t="s">
        <v>94</v>
      </c>
    </row>
    <row r="410" ht="14.25" customHeight="1">
      <c r="C410" s="12">
        <v>5165.0</v>
      </c>
      <c r="D410" s="13" t="s">
        <v>488</v>
      </c>
      <c r="G410" s="22" t="s">
        <v>94</v>
      </c>
    </row>
    <row r="411" ht="14.25" customHeight="1">
      <c r="A411" s="8" t="s">
        <v>489</v>
      </c>
      <c r="B411" s="17">
        <v>552.0</v>
      </c>
      <c r="C411" s="17"/>
      <c r="D411" s="18" t="s">
        <v>490</v>
      </c>
      <c r="E411" s="8">
        <f t="shared" ref="E411:F411" si="72">SUM(E412)</f>
        <v>0</v>
      </c>
      <c r="F411" s="8">
        <f t="shared" si="72"/>
        <v>0</v>
      </c>
      <c r="G411" s="11" t="s">
        <v>11</v>
      </c>
    </row>
    <row r="412" ht="14.25" customHeight="1">
      <c r="C412" s="12">
        <v>5520.0</v>
      </c>
      <c r="D412" s="13" t="s">
        <v>490</v>
      </c>
      <c r="G412" s="11" t="s">
        <v>11</v>
      </c>
    </row>
    <row r="413" ht="14.25" customHeight="1">
      <c r="A413" s="8" t="s">
        <v>491</v>
      </c>
      <c r="B413" s="17">
        <v>553.0</v>
      </c>
      <c r="C413" s="17"/>
      <c r="D413" s="18" t="s">
        <v>492</v>
      </c>
      <c r="E413" s="8">
        <f t="shared" ref="E413:F413" si="73">SUM(E414)</f>
        <v>0</v>
      </c>
      <c r="F413" s="8">
        <f t="shared" si="73"/>
        <v>0</v>
      </c>
      <c r="G413" s="11" t="s">
        <v>11</v>
      </c>
    </row>
    <row r="414" ht="14.25" customHeight="1">
      <c r="C414" s="12">
        <v>5530.0</v>
      </c>
      <c r="D414" s="13" t="s">
        <v>492</v>
      </c>
      <c r="G414" s="11" t="s">
        <v>11</v>
      </c>
    </row>
    <row r="415" ht="14.25" customHeight="1">
      <c r="A415" s="8" t="s">
        <v>493</v>
      </c>
      <c r="B415" s="17">
        <v>554.0</v>
      </c>
      <c r="C415" s="17"/>
      <c r="D415" s="18" t="s">
        <v>494</v>
      </c>
      <c r="E415" s="8">
        <f t="shared" ref="E415:F415" si="74">SUM(E416:E417)</f>
        <v>0</v>
      </c>
      <c r="F415" s="8">
        <f t="shared" si="74"/>
        <v>0</v>
      </c>
      <c r="G415" s="11" t="s">
        <v>11</v>
      </c>
    </row>
    <row r="416" ht="14.25" customHeight="1">
      <c r="C416" s="12">
        <v>5541.0</v>
      </c>
      <c r="D416" s="13" t="s">
        <v>494</v>
      </c>
      <c r="G416" s="11" t="s">
        <v>11</v>
      </c>
    </row>
    <row r="417" ht="14.25" customHeight="1">
      <c r="C417" s="12">
        <v>5548.0</v>
      </c>
      <c r="D417" s="13" t="s">
        <v>495</v>
      </c>
      <c r="G417" s="11" t="s">
        <v>11</v>
      </c>
    </row>
    <row r="418" ht="14.25" customHeight="1">
      <c r="A418" s="14" t="s">
        <v>496</v>
      </c>
      <c r="B418" s="17">
        <v>590.0</v>
      </c>
      <c r="C418" s="17"/>
      <c r="D418" s="18" t="s">
        <v>497</v>
      </c>
      <c r="E418" s="8">
        <f t="shared" ref="E418:F418" si="75">SUM(E419)</f>
        <v>0</v>
      </c>
      <c r="F418" s="8">
        <f t="shared" si="75"/>
        <v>0</v>
      </c>
      <c r="G418" s="11" t="s">
        <v>11</v>
      </c>
    </row>
    <row r="419" ht="14.25" customHeight="1">
      <c r="C419" s="12">
        <v>5900.0</v>
      </c>
      <c r="D419" s="13" t="s">
        <v>497</v>
      </c>
      <c r="G419" s="11" t="s">
        <v>11</v>
      </c>
    </row>
    <row r="420" ht="14.25" customHeight="1">
      <c r="A420" s="8" t="s">
        <v>498</v>
      </c>
      <c r="B420" s="17">
        <v>611.0</v>
      </c>
      <c r="C420" s="17"/>
      <c r="D420" s="18" t="s">
        <v>499</v>
      </c>
      <c r="E420" s="8">
        <f t="shared" ref="E420:F420" si="76">SUM(E421:E423,E425)</f>
        <v>0</v>
      </c>
      <c r="F420" s="8">
        <f t="shared" si="76"/>
        <v>0</v>
      </c>
      <c r="G420" s="22" t="s">
        <v>94</v>
      </c>
    </row>
    <row r="421" ht="14.25" customHeight="1">
      <c r="C421" s="12">
        <v>6111.0</v>
      </c>
      <c r="D421" s="13" t="s">
        <v>500</v>
      </c>
      <c r="G421" s="22" t="s">
        <v>94</v>
      </c>
    </row>
    <row r="422" ht="14.25" customHeight="1">
      <c r="C422" s="12">
        <v>6112.0</v>
      </c>
      <c r="D422" s="13" t="s">
        <v>501</v>
      </c>
      <c r="G422" s="22" t="s">
        <v>94</v>
      </c>
    </row>
    <row r="423" ht="14.25" customHeight="1">
      <c r="C423" s="12">
        <v>6114.0</v>
      </c>
      <c r="D423" s="13" t="s">
        <v>502</v>
      </c>
      <c r="G423" s="22" t="s">
        <v>94</v>
      </c>
    </row>
    <row r="424" ht="14.25" customHeight="1">
      <c r="A424" s="14" t="s">
        <v>503</v>
      </c>
      <c r="B424" s="15">
        <v>6118.0</v>
      </c>
      <c r="C424" s="23"/>
      <c r="D424" s="16" t="s">
        <v>504</v>
      </c>
      <c r="E424" s="8">
        <v>0.0</v>
      </c>
      <c r="F424" s="8">
        <v>0.0</v>
      </c>
      <c r="G424" s="22" t="s">
        <v>94</v>
      </c>
    </row>
    <row r="425" ht="14.25" customHeight="1">
      <c r="C425" s="12">
        <v>6119.0</v>
      </c>
      <c r="D425" s="13" t="s">
        <v>505</v>
      </c>
      <c r="G425" s="22" t="s">
        <v>94</v>
      </c>
    </row>
    <row r="426" ht="14.25" customHeight="1">
      <c r="A426" s="8" t="s">
        <v>506</v>
      </c>
      <c r="B426" s="17">
        <v>612.0</v>
      </c>
      <c r="C426" s="17"/>
      <c r="D426" s="18" t="s">
        <v>507</v>
      </c>
      <c r="E426" s="8">
        <f t="shared" ref="E426:F426" si="77">SUM(E456:E461,E427:E454)</f>
        <v>0</v>
      </c>
      <c r="F426" s="8">
        <f t="shared" si="77"/>
        <v>0</v>
      </c>
      <c r="G426" s="22" t="s">
        <v>94</v>
      </c>
    </row>
    <row r="427" ht="14.25" customHeight="1">
      <c r="C427" s="12">
        <v>6121.0</v>
      </c>
      <c r="D427" s="13" t="s">
        <v>508</v>
      </c>
      <c r="G427" s="22" t="s">
        <v>94</v>
      </c>
    </row>
    <row r="428" ht="14.25" customHeight="1">
      <c r="C428" s="12">
        <v>61211.0</v>
      </c>
      <c r="D428" s="13" t="s">
        <v>509</v>
      </c>
      <c r="G428" s="22" t="s">
        <v>94</v>
      </c>
    </row>
    <row r="429" ht="14.25" customHeight="1">
      <c r="C429" s="12">
        <v>61212.0</v>
      </c>
      <c r="D429" s="13" t="s">
        <v>510</v>
      </c>
      <c r="G429" s="22" t="s">
        <v>94</v>
      </c>
    </row>
    <row r="430" ht="14.25" customHeight="1">
      <c r="C430" s="12">
        <v>6122.0</v>
      </c>
      <c r="D430" s="13" t="s">
        <v>511</v>
      </c>
      <c r="G430" s="22" t="s">
        <v>94</v>
      </c>
    </row>
    <row r="431" ht="14.25" customHeight="1">
      <c r="C431" s="12">
        <v>61221.0</v>
      </c>
      <c r="D431" s="13" t="s">
        <v>512</v>
      </c>
      <c r="G431" s="22" t="s">
        <v>94</v>
      </c>
    </row>
    <row r="432" ht="14.25" customHeight="1">
      <c r="C432" s="12">
        <v>61222.0</v>
      </c>
      <c r="D432" s="13" t="s">
        <v>513</v>
      </c>
      <c r="G432" s="22" t="s">
        <v>94</v>
      </c>
    </row>
    <row r="433" ht="14.25" customHeight="1">
      <c r="C433" s="12">
        <v>61223.0</v>
      </c>
      <c r="D433" s="13" t="s">
        <v>514</v>
      </c>
      <c r="G433" s="22" t="s">
        <v>94</v>
      </c>
    </row>
    <row r="434" ht="14.25" customHeight="1">
      <c r="C434" s="12">
        <v>61224.0</v>
      </c>
      <c r="D434" s="13" t="s">
        <v>515</v>
      </c>
      <c r="G434" s="22" t="s">
        <v>94</v>
      </c>
    </row>
    <row r="435" ht="14.25" customHeight="1">
      <c r="C435" s="12">
        <v>61225.0</v>
      </c>
      <c r="D435" s="13" t="s">
        <v>516</v>
      </c>
      <c r="G435" s="22" t="s">
        <v>94</v>
      </c>
    </row>
    <row r="436" ht="14.25" customHeight="1">
      <c r="C436" s="12">
        <v>61226.0</v>
      </c>
      <c r="D436" s="13" t="s">
        <v>517</v>
      </c>
      <c r="G436" s="22" t="s">
        <v>94</v>
      </c>
    </row>
    <row r="437" ht="14.25" customHeight="1">
      <c r="C437" s="12">
        <v>61227.0</v>
      </c>
      <c r="D437" s="13" t="s">
        <v>518</v>
      </c>
      <c r="G437" s="22" t="s">
        <v>94</v>
      </c>
    </row>
    <row r="438" ht="14.25" customHeight="1">
      <c r="C438" s="12">
        <v>6123.0</v>
      </c>
      <c r="D438" s="13" t="s">
        <v>519</v>
      </c>
      <c r="G438" s="22" t="s">
        <v>94</v>
      </c>
    </row>
    <row r="439" ht="14.25" customHeight="1">
      <c r="C439" s="12">
        <v>61231.0</v>
      </c>
      <c r="D439" s="13" t="s">
        <v>520</v>
      </c>
      <c r="G439" s="22" t="s">
        <v>94</v>
      </c>
    </row>
    <row r="440" ht="14.25" customHeight="1">
      <c r="C440" s="12">
        <v>61232.0</v>
      </c>
      <c r="D440" s="13" t="s">
        <v>521</v>
      </c>
      <c r="G440" s="22" t="s">
        <v>94</v>
      </c>
    </row>
    <row r="441" ht="14.25" customHeight="1">
      <c r="C441" s="12">
        <v>61233.0</v>
      </c>
      <c r="D441" s="13" t="s">
        <v>522</v>
      </c>
      <c r="G441" s="22" t="s">
        <v>94</v>
      </c>
    </row>
    <row r="442" ht="14.25" customHeight="1">
      <c r="C442" s="12">
        <v>6124.0</v>
      </c>
      <c r="D442" s="13" t="s">
        <v>523</v>
      </c>
      <c r="G442" s="22" t="s">
        <v>94</v>
      </c>
    </row>
    <row r="443" ht="14.25" customHeight="1">
      <c r="C443" s="12">
        <v>61241.0</v>
      </c>
      <c r="D443" s="13" t="s">
        <v>524</v>
      </c>
      <c r="G443" s="22" t="s">
        <v>94</v>
      </c>
    </row>
    <row r="444" ht="14.25" customHeight="1">
      <c r="C444" s="12">
        <v>61242.0</v>
      </c>
      <c r="D444" s="13" t="s">
        <v>525</v>
      </c>
      <c r="G444" s="22" t="s">
        <v>94</v>
      </c>
    </row>
    <row r="445" ht="14.25" customHeight="1">
      <c r="C445" s="12">
        <v>61243.0</v>
      </c>
      <c r="D445" s="13" t="s">
        <v>526</v>
      </c>
      <c r="G445" s="22" t="s">
        <v>94</v>
      </c>
    </row>
    <row r="446" ht="14.25" customHeight="1">
      <c r="C446" s="12">
        <v>6125.0</v>
      </c>
      <c r="D446" s="13" t="s">
        <v>527</v>
      </c>
      <c r="G446" s="22" t="s">
        <v>94</v>
      </c>
    </row>
    <row r="447" ht="14.25" customHeight="1">
      <c r="C447" s="12">
        <v>61251.0</v>
      </c>
      <c r="D447" s="13" t="s">
        <v>528</v>
      </c>
      <c r="G447" s="22" t="s">
        <v>94</v>
      </c>
    </row>
    <row r="448" ht="14.25" customHeight="1">
      <c r="C448" s="12">
        <v>61252.0</v>
      </c>
      <c r="D448" s="13" t="s">
        <v>529</v>
      </c>
      <c r="G448" s="22" t="s">
        <v>94</v>
      </c>
    </row>
    <row r="449" ht="14.25" customHeight="1">
      <c r="C449" s="12">
        <v>61253.0</v>
      </c>
      <c r="D449" s="13" t="s">
        <v>530</v>
      </c>
      <c r="G449" s="22" t="s">
        <v>94</v>
      </c>
    </row>
    <row r="450" ht="14.25" customHeight="1">
      <c r="C450" s="12">
        <v>61254.0</v>
      </c>
      <c r="D450" s="13" t="s">
        <v>518</v>
      </c>
      <c r="G450" s="22" t="s">
        <v>94</v>
      </c>
    </row>
    <row r="451" ht="14.25" customHeight="1">
      <c r="C451" s="12">
        <v>6126.0</v>
      </c>
      <c r="D451" s="13" t="s">
        <v>531</v>
      </c>
      <c r="G451" s="22" t="s">
        <v>94</v>
      </c>
    </row>
    <row r="452" ht="14.25" customHeight="1">
      <c r="C452" s="12">
        <v>61261.0</v>
      </c>
      <c r="D452" s="13" t="s">
        <v>532</v>
      </c>
      <c r="G452" s="22" t="s">
        <v>94</v>
      </c>
    </row>
    <row r="453" ht="14.25" customHeight="1">
      <c r="C453" s="12">
        <v>61262.0</v>
      </c>
      <c r="D453" s="13" t="s">
        <v>533</v>
      </c>
      <c r="G453" s="22" t="s">
        <v>94</v>
      </c>
    </row>
    <row r="454" ht="14.25" customHeight="1">
      <c r="C454" s="12">
        <v>61263.0</v>
      </c>
      <c r="D454" s="13" t="s">
        <v>534</v>
      </c>
      <c r="G454" s="22" t="s">
        <v>94</v>
      </c>
    </row>
    <row r="455" ht="14.25" customHeight="1">
      <c r="A455" s="14" t="s">
        <v>535</v>
      </c>
      <c r="B455" s="15">
        <v>6128.0</v>
      </c>
      <c r="C455" s="15"/>
      <c r="D455" s="16" t="s">
        <v>536</v>
      </c>
      <c r="E455" s="8" t="str">
        <f t="shared" ref="E455:F455" si="78">E455+E462</f>
        <v>#REF!</v>
      </c>
      <c r="F455" s="8" t="str">
        <f t="shared" si="78"/>
        <v>#REF!</v>
      </c>
      <c r="G455" s="22" t="s">
        <v>94</v>
      </c>
    </row>
    <row r="456" ht="14.25" customHeight="1">
      <c r="C456" s="12">
        <v>6129.0</v>
      </c>
      <c r="D456" s="13" t="s">
        <v>537</v>
      </c>
      <c r="G456" s="22" t="s">
        <v>94</v>
      </c>
    </row>
    <row r="457" ht="14.25" customHeight="1">
      <c r="C457" s="12">
        <v>61291.0</v>
      </c>
      <c r="D457" s="13" t="s">
        <v>538</v>
      </c>
      <c r="G457" s="22" t="s">
        <v>94</v>
      </c>
    </row>
    <row r="458" ht="14.25" customHeight="1">
      <c r="C458" s="12">
        <v>61292.0</v>
      </c>
      <c r="D458" s="13" t="s">
        <v>539</v>
      </c>
      <c r="G458" s="22" t="s">
        <v>94</v>
      </c>
    </row>
    <row r="459" ht="14.25" customHeight="1">
      <c r="C459" s="12">
        <v>61293.0</v>
      </c>
      <c r="D459" s="13" t="s">
        <v>540</v>
      </c>
      <c r="G459" s="22" t="s">
        <v>94</v>
      </c>
    </row>
    <row r="460" ht="14.25" customHeight="1">
      <c r="C460" s="12">
        <v>61295.0</v>
      </c>
      <c r="D460" s="13" t="s">
        <v>541</v>
      </c>
      <c r="G460" s="22" t="s">
        <v>94</v>
      </c>
    </row>
    <row r="461" ht="14.25" customHeight="1">
      <c r="C461" s="12">
        <v>61296.0</v>
      </c>
      <c r="D461" s="13" t="s">
        <v>542</v>
      </c>
      <c r="G461" s="22" t="s">
        <v>94</v>
      </c>
    </row>
    <row r="462" ht="14.25" customHeight="1">
      <c r="A462" s="14"/>
      <c r="C462" s="15">
        <v>61298.0</v>
      </c>
      <c r="D462" s="16" t="s">
        <v>543</v>
      </c>
      <c r="G462" s="22" t="s">
        <v>94</v>
      </c>
    </row>
    <row r="463" ht="14.25" customHeight="1">
      <c r="A463" s="8" t="s">
        <v>544</v>
      </c>
      <c r="B463" s="17" t="s">
        <v>545</v>
      </c>
      <c r="C463" s="17"/>
      <c r="D463" s="18" t="s">
        <v>546</v>
      </c>
      <c r="E463" s="8">
        <f t="shared" ref="E463:F463" si="79">SUM(E464:E528,E530)</f>
        <v>0</v>
      </c>
      <c r="F463" s="8">
        <f t="shared" si="79"/>
        <v>0</v>
      </c>
      <c r="G463" s="22" t="s">
        <v>94</v>
      </c>
    </row>
    <row r="464" ht="14.25" customHeight="1">
      <c r="C464" s="12">
        <v>6131.0</v>
      </c>
      <c r="D464" s="13" t="s">
        <v>547</v>
      </c>
      <c r="G464" s="22" t="s">
        <v>94</v>
      </c>
    </row>
    <row r="465" ht="14.25" customHeight="1">
      <c r="C465" s="12">
        <v>61311.0</v>
      </c>
      <c r="D465" s="13" t="s">
        <v>548</v>
      </c>
      <c r="G465" s="22" t="s">
        <v>94</v>
      </c>
    </row>
    <row r="466" ht="14.25" customHeight="1">
      <c r="C466" s="12">
        <v>61312.0</v>
      </c>
      <c r="D466" s="13" t="s">
        <v>549</v>
      </c>
      <c r="G466" s="22" t="s">
        <v>94</v>
      </c>
    </row>
    <row r="467" ht="14.25" customHeight="1">
      <c r="C467" s="12">
        <v>61313.0</v>
      </c>
      <c r="D467" s="13" t="s">
        <v>550</v>
      </c>
      <c r="G467" s="22" t="s">
        <v>94</v>
      </c>
    </row>
    <row r="468" ht="14.25" customHeight="1">
      <c r="C468" s="12">
        <v>61314.0</v>
      </c>
      <c r="D468" s="13" t="s">
        <v>551</v>
      </c>
      <c r="G468" s="22" t="s">
        <v>94</v>
      </c>
    </row>
    <row r="469" ht="14.25" customHeight="1">
      <c r="C469" s="12">
        <v>61315.0</v>
      </c>
      <c r="D469" s="13" t="s">
        <v>552</v>
      </c>
      <c r="G469" s="22" t="s">
        <v>94</v>
      </c>
    </row>
    <row r="470" ht="14.25" customHeight="1">
      <c r="C470" s="12">
        <v>61316.0</v>
      </c>
      <c r="D470" s="13" t="s">
        <v>553</v>
      </c>
      <c r="G470" s="22" t="s">
        <v>94</v>
      </c>
    </row>
    <row r="471" ht="14.25" customHeight="1">
      <c r="C471" s="12">
        <v>61317.0</v>
      </c>
      <c r="D471" s="13" t="s">
        <v>554</v>
      </c>
      <c r="G471" s="22" t="s">
        <v>94</v>
      </c>
    </row>
    <row r="472" ht="14.25" customHeight="1">
      <c r="C472" s="12">
        <v>61318.0</v>
      </c>
      <c r="D472" s="13" t="s">
        <v>555</v>
      </c>
      <c r="G472" s="22" t="s">
        <v>94</v>
      </c>
    </row>
    <row r="473" ht="14.25" customHeight="1">
      <c r="C473" s="12">
        <v>6132.0</v>
      </c>
      <c r="D473" s="13" t="s">
        <v>556</v>
      </c>
      <c r="G473" s="22" t="s">
        <v>94</v>
      </c>
    </row>
    <row r="474" ht="14.25" customHeight="1">
      <c r="C474" s="12">
        <v>61321.0</v>
      </c>
      <c r="D474" s="13" t="s">
        <v>557</v>
      </c>
      <c r="G474" s="22" t="s">
        <v>94</v>
      </c>
    </row>
    <row r="475" ht="14.25" customHeight="1">
      <c r="C475" s="12">
        <v>6133.0</v>
      </c>
      <c r="D475" s="13" t="s">
        <v>558</v>
      </c>
      <c r="G475" s="22" t="s">
        <v>94</v>
      </c>
    </row>
    <row r="476" ht="14.25" customHeight="1">
      <c r="C476" s="12">
        <v>61331.0</v>
      </c>
      <c r="D476" s="13" t="s">
        <v>559</v>
      </c>
      <c r="G476" s="22" t="s">
        <v>94</v>
      </c>
    </row>
    <row r="477" ht="14.25" customHeight="1">
      <c r="C477" s="12">
        <v>61332.0</v>
      </c>
      <c r="D477" s="13" t="s">
        <v>560</v>
      </c>
      <c r="G477" s="22" t="s">
        <v>94</v>
      </c>
    </row>
    <row r="478" ht="14.25" customHeight="1">
      <c r="C478" s="12">
        <v>61335.0</v>
      </c>
      <c r="D478" s="13" t="s">
        <v>561</v>
      </c>
      <c r="G478" s="22" t="s">
        <v>94</v>
      </c>
    </row>
    <row r="479" ht="14.25" customHeight="1">
      <c r="C479" s="12">
        <v>6134.0</v>
      </c>
      <c r="D479" s="13" t="s">
        <v>562</v>
      </c>
      <c r="G479" s="22" t="s">
        <v>94</v>
      </c>
    </row>
    <row r="480" ht="14.25" customHeight="1">
      <c r="C480" s="12">
        <v>61341.0</v>
      </c>
      <c r="D480" s="13" t="s">
        <v>563</v>
      </c>
      <c r="G480" s="22" t="s">
        <v>94</v>
      </c>
    </row>
    <row r="481" ht="14.25" customHeight="1">
      <c r="C481" s="12">
        <v>61343.0</v>
      </c>
      <c r="D481" s="13" t="s">
        <v>564</v>
      </c>
      <c r="G481" s="22" t="s">
        <v>94</v>
      </c>
    </row>
    <row r="482" ht="14.25" customHeight="1">
      <c r="C482" s="12">
        <v>61345.0</v>
      </c>
      <c r="D482" s="13" t="s">
        <v>565</v>
      </c>
      <c r="G482" s="22" t="s">
        <v>94</v>
      </c>
    </row>
    <row r="483" ht="14.25" customHeight="1">
      <c r="C483" s="12">
        <v>61348.0</v>
      </c>
      <c r="D483" s="13" t="s">
        <v>566</v>
      </c>
      <c r="G483" s="22" t="s">
        <v>94</v>
      </c>
    </row>
    <row r="484" ht="14.25" customHeight="1">
      <c r="C484" s="12">
        <v>6135.0</v>
      </c>
      <c r="D484" s="13" t="s">
        <v>567</v>
      </c>
      <c r="G484" s="22" t="s">
        <v>94</v>
      </c>
    </row>
    <row r="485" ht="14.25" customHeight="1">
      <c r="C485" s="12">
        <v>61351.0</v>
      </c>
      <c r="D485" s="13" t="s">
        <v>568</v>
      </c>
      <c r="G485" s="22" t="s">
        <v>94</v>
      </c>
    </row>
    <row r="486" ht="14.25" customHeight="1">
      <c r="C486" s="12">
        <v>61352.0</v>
      </c>
      <c r="D486" s="13" t="s">
        <v>569</v>
      </c>
      <c r="G486" s="22" t="s">
        <v>94</v>
      </c>
    </row>
    <row r="487" ht="14.25" customHeight="1">
      <c r="C487" s="12">
        <v>61353.0</v>
      </c>
      <c r="D487" s="13" t="s">
        <v>570</v>
      </c>
      <c r="G487" s="22" t="s">
        <v>94</v>
      </c>
    </row>
    <row r="488" ht="14.25" customHeight="1">
      <c r="C488" s="12">
        <v>6136.0</v>
      </c>
      <c r="D488" s="13" t="s">
        <v>571</v>
      </c>
      <c r="G488" s="22" t="s">
        <v>94</v>
      </c>
    </row>
    <row r="489" ht="14.25" customHeight="1">
      <c r="C489" s="12">
        <v>61361.0</v>
      </c>
      <c r="D489" s="13" t="s">
        <v>572</v>
      </c>
      <c r="G489" s="22" t="s">
        <v>94</v>
      </c>
    </row>
    <row r="490" ht="14.25" customHeight="1">
      <c r="C490" s="12">
        <v>61365.0</v>
      </c>
      <c r="D490" s="13" t="s">
        <v>573</v>
      </c>
      <c r="G490" s="22" t="s">
        <v>94</v>
      </c>
    </row>
    <row r="491" ht="14.25" customHeight="1">
      <c r="C491" s="12">
        <v>61367.0</v>
      </c>
      <c r="D491" s="13" t="s">
        <v>574</v>
      </c>
      <c r="G491" s="22" t="s">
        <v>94</v>
      </c>
    </row>
    <row r="492" ht="14.25" customHeight="1">
      <c r="C492" s="12">
        <v>6137.0</v>
      </c>
      <c r="D492" s="13" t="s">
        <v>575</v>
      </c>
      <c r="G492" s="22" t="s">
        <v>94</v>
      </c>
    </row>
    <row r="493" ht="14.25" customHeight="1">
      <c r="C493" s="12">
        <v>61371.0</v>
      </c>
      <c r="D493" s="13" t="s">
        <v>576</v>
      </c>
      <c r="G493" s="22" t="s">
        <v>94</v>
      </c>
    </row>
    <row r="494" ht="14.25" customHeight="1">
      <c r="C494" s="12">
        <v>61378.0</v>
      </c>
      <c r="D494" s="13" t="s">
        <v>577</v>
      </c>
      <c r="G494" s="22" t="s">
        <v>94</v>
      </c>
    </row>
    <row r="495" ht="14.25" customHeight="1">
      <c r="C495" s="12">
        <v>6141.0</v>
      </c>
      <c r="D495" s="13" t="s">
        <v>578</v>
      </c>
      <c r="G495" s="22" t="s">
        <v>94</v>
      </c>
    </row>
    <row r="496" ht="14.25" customHeight="1">
      <c r="C496" s="12">
        <v>61411.0</v>
      </c>
      <c r="D496" s="13" t="s">
        <v>579</v>
      </c>
      <c r="G496" s="22" t="s">
        <v>94</v>
      </c>
    </row>
    <row r="497" ht="14.25" customHeight="1">
      <c r="C497" s="12">
        <v>61413.0</v>
      </c>
      <c r="D497" s="13" t="s">
        <v>580</v>
      </c>
      <c r="G497" s="22" t="s">
        <v>94</v>
      </c>
    </row>
    <row r="498" ht="14.25" customHeight="1">
      <c r="C498" s="12">
        <v>61415.0</v>
      </c>
      <c r="D498" s="13" t="s">
        <v>581</v>
      </c>
      <c r="G498" s="22" t="s">
        <v>94</v>
      </c>
    </row>
    <row r="499" ht="14.25" customHeight="1">
      <c r="C499" s="12">
        <v>61416.0</v>
      </c>
      <c r="D499" s="13" t="s">
        <v>582</v>
      </c>
      <c r="G499" s="22" t="s">
        <v>94</v>
      </c>
    </row>
    <row r="500" ht="14.25" customHeight="1">
      <c r="C500" s="12">
        <v>6142.0</v>
      </c>
      <c r="D500" s="13" t="s">
        <v>583</v>
      </c>
      <c r="G500" s="22" t="s">
        <v>94</v>
      </c>
    </row>
    <row r="501" ht="14.25" customHeight="1">
      <c r="C501" s="12">
        <v>61421.0</v>
      </c>
      <c r="D501" s="13" t="s">
        <v>584</v>
      </c>
      <c r="G501" s="22" t="s">
        <v>94</v>
      </c>
    </row>
    <row r="502" ht="14.25" customHeight="1">
      <c r="C502" s="12">
        <v>61425.0</v>
      </c>
      <c r="D502" s="13" t="s">
        <v>585</v>
      </c>
      <c r="G502" s="22" t="s">
        <v>94</v>
      </c>
    </row>
    <row r="503" ht="14.25" customHeight="1">
      <c r="C503" s="12">
        <v>61426.0</v>
      </c>
      <c r="D503" s="13" t="s">
        <v>586</v>
      </c>
      <c r="G503" s="22" t="s">
        <v>94</v>
      </c>
    </row>
    <row r="504" ht="14.25" customHeight="1">
      <c r="C504" s="12">
        <v>61428.0</v>
      </c>
      <c r="D504" s="13" t="s">
        <v>587</v>
      </c>
      <c r="G504" s="22" t="s">
        <v>94</v>
      </c>
    </row>
    <row r="505" ht="14.25" customHeight="1">
      <c r="C505" s="12">
        <v>6143.0</v>
      </c>
      <c r="D505" s="13" t="s">
        <v>588</v>
      </c>
      <c r="G505" s="22" t="s">
        <v>94</v>
      </c>
    </row>
    <row r="506" ht="14.25" customHeight="1">
      <c r="C506" s="12">
        <v>61431.0</v>
      </c>
      <c r="D506" s="13" t="s">
        <v>589</v>
      </c>
      <c r="G506" s="22" t="s">
        <v>94</v>
      </c>
    </row>
    <row r="507" ht="14.25" customHeight="1">
      <c r="C507" s="12">
        <v>61433.0</v>
      </c>
      <c r="D507" s="13" t="s">
        <v>590</v>
      </c>
      <c r="G507" s="22" t="s">
        <v>94</v>
      </c>
    </row>
    <row r="508" ht="14.25" customHeight="1">
      <c r="C508" s="12">
        <v>61435.0</v>
      </c>
      <c r="D508" s="13" t="s">
        <v>591</v>
      </c>
      <c r="G508" s="22" t="s">
        <v>94</v>
      </c>
    </row>
    <row r="509" ht="14.25" customHeight="1">
      <c r="C509" s="12">
        <v>61436.0</v>
      </c>
      <c r="D509" s="13" t="s">
        <v>592</v>
      </c>
      <c r="G509" s="22" t="s">
        <v>94</v>
      </c>
    </row>
    <row r="510" ht="14.25" customHeight="1">
      <c r="C510" s="12">
        <v>6144.0</v>
      </c>
      <c r="D510" s="13" t="s">
        <v>593</v>
      </c>
      <c r="G510" s="22" t="s">
        <v>94</v>
      </c>
    </row>
    <row r="511" ht="14.25" customHeight="1">
      <c r="C511" s="12">
        <v>61441.0</v>
      </c>
      <c r="D511" s="13" t="s">
        <v>594</v>
      </c>
      <c r="G511" s="22" t="s">
        <v>94</v>
      </c>
    </row>
    <row r="512" ht="14.25" customHeight="1">
      <c r="C512" s="12">
        <v>61442.0</v>
      </c>
      <c r="D512" s="13" t="s">
        <v>595</v>
      </c>
      <c r="G512" s="22" t="s">
        <v>94</v>
      </c>
    </row>
    <row r="513" ht="14.25" customHeight="1">
      <c r="C513" s="12">
        <v>61443.0</v>
      </c>
      <c r="D513" s="13" t="s">
        <v>596</v>
      </c>
      <c r="G513" s="22" t="s">
        <v>94</v>
      </c>
    </row>
    <row r="514" ht="14.25" customHeight="1">
      <c r="C514" s="12">
        <v>61444.0</v>
      </c>
      <c r="D514" s="13" t="s">
        <v>597</v>
      </c>
      <c r="G514" s="22" t="s">
        <v>94</v>
      </c>
    </row>
    <row r="515" ht="14.25" customHeight="1">
      <c r="C515" s="12">
        <v>61446.0</v>
      </c>
      <c r="D515" s="13" t="s">
        <v>598</v>
      </c>
      <c r="G515" s="22" t="s">
        <v>94</v>
      </c>
    </row>
    <row r="516" ht="14.25" customHeight="1">
      <c r="C516" s="12">
        <v>61447.0</v>
      </c>
      <c r="D516" s="13" t="s">
        <v>599</v>
      </c>
      <c r="G516" s="22" t="s">
        <v>94</v>
      </c>
    </row>
    <row r="517" ht="14.25" customHeight="1">
      <c r="C517" s="12">
        <v>61448.0</v>
      </c>
      <c r="D517" s="13" t="s">
        <v>600</v>
      </c>
      <c r="G517" s="22" t="s">
        <v>94</v>
      </c>
    </row>
    <row r="518" ht="14.25" customHeight="1">
      <c r="C518" s="12">
        <v>6145.0</v>
      </c>
      <c r="D518" s="13" t="s">
        <v>601</v>
      </c>
      <c r="G518" s="22" t="s">
        <v>94</v>
      </c>
    </row>
    <row r="519" ht="14.25" customHeight="1">
      <c r="C519" s="12">
        <v>61451.0</v>
      </c>
      <c r="D519" s="13" t="s">
        <v>602</v>
      </c>
      <c r="G519" s="22" t="s">
        <v>94</v>
      </c>
    </row>
    <row r="520" ht="14.25" customHeight="1">
      <c r="C520" s="12">
        <v>61455.0</v>
      </c>
      <c r="D520" s="13" t="s">
        <v>603</v>
      </c>
      <c r="G520" s="22" t="s">
        <v>94</v>
      </c>
    </row>
    <row r="521" ht="14.25" customHeight="1">
      <c r="C521" s="12">
        <v>61456.0</v>
      </c>
      <c r="D521" s="13" t="s">
        <v>604</v>
      </c>
      <c r="G521" s="22" t="s">
        <v>94</v>
      </c>
    </row>
    <row r="522" ht="14.25" customHeight="1">
      <c r="C522" s="12">
        <v>6146.0</v>
      </c>
      <c r="D522" s="13" t="s">
        <v>605</v>
      </c>
      <c r="G522" s="22" t="s">
        <v>94</v>
      </c>
    </row>
    <row r="523" ht="14.25" customHeight="1">
      <c r="C523" s="12">
        <v>61461.0</v>
      </c>
      <c r="D523" s="13" t="s">
        <v>606</v>
      </c>
      <c r="G523" s="22" t="s">
        <v>94</v>
      </c>
    </row>
    <row r="524" ht="14.25" customHeight="1">
      <c r="C524" s="12">
        <v>61462.0</v>
      </c>
      <c r="D524" s="13" t="s">
        <v>607</v>
      </c>
      <c r="G524" s="22" t="s">
        <v>94</v>
      </c>
    </row>
    <row r="525" ht="14.25" customHeight="1">
      <c r="C525" s="12">
        <v>6147.0</v>
      </c>
      <c r="D525" s="13" t="s">
        <v>608</v>
      </c>
      <c r="G525" s="22" t="s">
        <v>94</v>
      </c>
    </row>
    <row r="526" ht="14.25" customHeight="1">
      <c r="C526" s="12">
        <v>61471.0</v>
      </c>
      <c r="D526" s="13" t="s">
        <v>609</v>
      </c>
      <c r="G526" s="22" t="s">
        <v>94</v>
      </c>
    </row>
    <row r="527" ht="14.25" customHeight="1">
      <c r="C527" s="12">
        <v>61472.0</v>
      </c>
      <c r="D527" s="13" t="s">
        <v>610</v>
      </c>
      <c r="G527" s="22" t="s">
        <v>94</v>
      </c>
    </row>
    <row r="528" ht="14.25" customHeight="1">
      <c r="C528" s="12">
        <v>61473.0</v>
      </c>
      <c r="D528" s="13" t="s">
        <v>611</v>
      </c>
      <c r="G528" s="22" t="s">
        <v>94</v>
      </c>
    </row>
    <row r="529" ht="14.25" customHeight="1">
      <c r="A529" s="14" t="s">
        <v>612</v>
      </c>
      <c r="B529" s="15">
        <v>6148.0</v>
      </c>
      <c r="C529" s="15"/>
      <c r="D529" s="16" t="s">
        <v>613</v>
      </c>
      <c r="E529" s="8">
        <v>0.0</v>
      </c>
      <c r="F529" s="8">
        <v>0.0</v>
      </c>
      <c r="G529" s="22" t="s">
        <v>94</v>
      </c>
    </row>
    <row r="530" ht="14.25" customHeight="1">
      <c r="C530" s="12">
        <v>6149.0</v>
      </c>
      <c r="D530" s="13" t="s">
        <v>614</v>
      </c>
      <c r="G530" s="22" t="s">
        <v>94</v>
      </c>
    </row>
    <row r="531" ht="14.25" customHeight="1">
      <c r="A531" s="5" t="s">
        <v>615</v>
      </c>
      <c r="B531" s="17">
        <v>616.0</v>
      </c>
      <c r="C531" s="17"/>
      <c r="D531" s="18" t="s">
        <v>616</v>
      </c>
      <c r="E531" s="8">
        <f t="shared" ref="E531:F531" si="80">SUM(E532:E541)</f>
        <v>0</v>
      </c>
      <c r="F531" s="8">
        <f t="shared" si="80"/>
        <v>0</v>
      </c>
      <c r="G531" s="22" t="s">
        <v>94</v>
      </c>
    </row>
    <row r="532" ht="14.25" customHeight="1">
      <c r="C532" s="12">
        <v>6161.0</v>
      </c>
      <c r="D532" s="13" t="s">
        <v>617</v>
      </c>
      <c r="G532" s="22" t="s">
        <v>94</v>
      </c>
    </row>
    <row r="533" ht="14.25" customHeight="1">
      <c r="C533" s="12">
        <v>61611.0</v>
      </c>
      <c r="D533" s="13" t="s">
        <v>618</v>
      </c>
      <c r="G533" s="22" t="s">
        <v>94</v>
      </c>
    </row>
    <row r="534" ht="14.25" customHeight="1">
      <c r="C534" s="12">
        <v>61612.0</v>
      </c>
      <c r="D534" s="13" t="s">
        <v>619</v>
      </c>
      <c r="G534" s="22" t="s">
        <v>94</v>
      </c>
    </row>
    <row r="535" ht="14.25" customHeight="1">
      <c r="C535" s="12">
        <v>61615.0</v>
      </c>
      <c r="D535" s="13" t="s">
        <v>620</v>
      </c>
      <c r="G535" s="22" t="s">
        <v>94</v>
      </c>
    </row>
    <row r="536" ht="14.25" customHeight="1">
      <c r="C536" s="12">
        <v>6165.0</v>
      </c>
      <c r="D536" s="13" t="s">
        <v>621</v>
      </c>
      <c r="G536" s="22" t="s">
        <v>94</v>
      </c>
    </row>
    <row r="537" ht="14.25" customHeight="1">
      <c r="C537" s="12">
        <v>6167.0</v>
      </c>
      <c r="D537" s="13" t="s">
        <v>622</v>
      </c>
      <c r="G537" s="22" t="s">
        <v>94</v>
      </c>
    </row>
    <row r="538" ht="14.25" customHeight="1">
      <c r="C538" s="12">
        <v>61671.0</v>
      </c>
      <c r="D538" s="13" t="s">
        <v>623</v>
      </c>
      <c r="G538" s="22" t="s">
        <v>94</v>
      </c>
    </row>
    <row r="539" ht="14.25" customHeight="1">
      <c r="C539" s="12">
        <v>61673.0</v>
      </c>
      <c r="D539" s="13" t="s">
        <v>624</v>
      </c>
      <c r="G539" s="22" t="s">
        <v>94</v>
      </c>
    </row>
    <row r="540" ht="14.25" customHeight="1">
      <c r="C540" s="12">
        <v>61678.0</v>
      </c>
      <c r="D540" s="13" t="s">
        <v>625</v>
      </c>
      <c r="G540" s="22" t="s">
        <v>94</v>
      </c>
    </row>
    <row r="541" ht="14.25" customHeight="1">
      <c r="A541" s="14" t="s">
        <v>626</v>
      </c>
      <c r="B541" s="15">
        <v>6168.0</v>
      </c>
      <c r="C541" s="15"/>
      <c r="D541" s="16" t="s">
        <v>627</v>
      </c>
      <c r="E541" s="8">
        <v>0.0</v>
      </c>
      <c r="F541" s="8">
        <v>0.0</v>
      </c>
      <c r="G541" s="22" t="s">
        <v>94</v>
      </c>
    </row>
    <row r="542" ht="14.25" customHeight="1">
      <c r="A542" s="8" t="s">
        <v>628</v>
      </c>
      <c r="B542" s="17">
        <v>617.0</v>
      </c>
      <c r="C542" s="17"/>
      <c r="D542" s="18" t="s">
        <v>629</v>
      </c>
      <c r="E542" s="8">
        <f t="shared" ref="E542:F542" si="81">SUM(E543:E565)</f>
        <v>0</v>
      </c>
      <c r="F542" s="8">
        <f t="shared" si="81"/>
        <v>0</v>
      </c>
      <c r="G542" s="22" t="s">
        <v>94</v>
      </c>
    </row>
    <row r="543" ht="14.25" customHeight="1">
      <c r="C543" s="12">
        <v>6171.0</v>
      </c>
      <c r="D543" s="13" t="s">
        <v>630</v>
      </c>
      <c r="G543" s="22" t="s">
        <v>94</v>
      </c>
    </row>
    <row r="544" ht="14.25" customHeight="1">
      <c r="C544" s="12">
        <v>61711.0</v>
      </c>
      <c r="D544" s="13" t="s">
        <v>631</v>
      </c>
      <c r="G544" s="22" t="s">
        <v>94</v>
      </c>
    </row>
    <row r="545" ht="14.25" customHeight="1">
      <c r="C545" s="12">
        <v>61712.0</v>
      </c>
      <c r="D545" s="13" t="s">
        <v>632</v>
      </c>
      <c r="G545" s="22" t="s">
        <v>94</v>
      </c>
    </row>
    <row r="546" ht="14.25" customHeight="1">
      <c r="C546" s="12">
        <v>61713.0</v>
      </c>
      <c r="D546" s="13" t="s">
        <v>633</v>
      </c>
      <c r="G546" s="22" t="s">
        <v>94</v>
      </c>
    </row>
    <row r="547" ht="14.25" customHeight="1">
      <c r="C547" s="12">
        <v>61714.0</v>
      </c>
      <c r="D547" s="13" t="s">
        <v>634</v>
      </c>
      <c r="G547" s="22" t="s">
        <v>94</v>
      </c>
    </row>
    <row r="548" ht="14.25" customHeight="1">
      <c r="C548" s="12">
        <v>61715.0</v>
      </c>
      <c r="D548" s="13" t="s">
        <v>635</v>
      </c>
      <c r="G548" s="22" t="s">
        <v>94</v>
      </c>
    </row>
    <row r="549" ht="14.25" customHeight="1">
      <c r="C549" s="12">
        <v>6174.0</v>
      </c>
      <c r="D549" s="13" t="s">
        <v>636</v>
      </c>
      <c r="G549" s="22" t="s">
        <v>94</v>
      </c>
    </row>
    <row r="550" ht="14.25" customHeight="1">
      <c r="C550" s="12">
        <v>61741.0</v>
      </c>
      <c r="D550" s="13" t="s">
        <v>637</v>
      </c>
      <c r="G550" s="22" t="s">
        <v>94</v>
      </c>
    </row>
    <row r="551" ht="14.25" customHeight="1">
      <c r="C551" s="12">
        <v>61742.0</v>
      </c>
      <c r="D551" s="13" t="s">
        <v>638</v>
      </c>
      <c r="G551" s="22" t="s">
        <v>94</v>
      </c>
    </row>
    <row r="552" ht="14.25" customHeight="1">
      <c r="C552" s="12">
        <v>61743.0</v>
      </c>
      <c r="D552" s="13" t="s">
        <v>639</v>
      </c>
      <c r="G552" s="22" t="s">
        <v>94</v>
      </c>
    </row>
    <row r="553" ht="14.25" customHeight="1">
      <c r="C553" s="12">
        <v>61744.0</v>
      </c>
      <c r="D553" s="13" t="s">
        <v>640</v>
      </c>
      <c r="G553" s="22" t="s">
        <v>94</v>
      </c>
    </row>
    <row r="554" ht="14.25" customHeight="1">
      <c r="C554" s="12">
        <v>61745.0</v>
      </c>
      <c r="D554" s="13" t="s">
        <v>641</v>
      </c>
      <c r="G554" s="22" t="s">
        <v>94</v>
      </c>
    </row>
    <row r="555" ht="14.25" customHeight="1">
      <c r="C555" s="12">
        <v>6176.0</v>
      </c>
      <c r="D555" s="13" t="s">
        <v>642</v>
      </c>
      <c r="G555" s="22" t="s">
        <v>94</v>
      </c>
    </row>
    <row r="556" ht="14.25" customHeight="1">
      <c r="C556" s="12">
        <v>61761.0</v>
      </c>
      <c r="D556" s="13" t="s">
        <v>643</v>
      </c>
      <c r="G556" s="22" t="s">
        <v>94</v>
      </c>
    </row>
    <row r="557" ht="14.25" customHeight="1">
      <c r="C557" s="12">
        <v>61762.0</v>
      </c>
      <c r="D557" s="13" t="s">
        <v>644</v>
      </c>
      <c r="G557" s="22" t="s">
        <v>94</v>
      </c>
    </row>
    <row r="558" ht="14.25" customHeight="1">
      <c r="C558" s="12">
        <v>61763.0</v>
      </c>
      <c r="D558" s="13" t="s">
        <v>645</v>
      </c>
      <c r="G558" s="22" t="s">
        <v>94</v>
      </c>
    </row>
    <row r="559" ht="14.25" customHeight="1">
      <c r="C559" s="12">
        <v>61764.0</v>
      </c>
      <c r="D559" s="13" t="s">
        <v>646</v>
      </c>
      <c r="G559" s="22" t="s">
        <v>94</v>
      </c>
    </row>
    <row r="560" ht="14.25" customHeight="1">
      <c r="C560" s="12">
        <v>61765.0</v>
      </c>
      <c r="D560" s="13" t="s">
        <v>647</v>
      </c>
      <c r="G560" s="22" t="s">
        <v>94</v>
      </c>
    </row>
    <row r="561" ht="14.25" customHeight="1">
      <c r="C561" s="12">
        <v>61766.0</v>
      </c>
      <c r="D561" s="13" t="s">
        <v>648</v>
      </c>
      <c r="G561" s="22" t="s">
        <v>94</v>
      </c>
    </row>
    <row r="562" ht="14.25" customHeight="1">
      <c r="C562" s="12">
        <v>61768.0</v>
      </c>
      <c r="D562" s="13" t="s">
        <v>649</v>
      </c>
      <c r="G562" s="22" t="s">
        <v>94</v>
      </c>
    </row>
    <row r="563" ht="14.25" customHeight="1">
      <c r="C563" s="12">
        <v>6177.0</v>
      </c>
      <c r="D563" s="13" t="s">
        <v>650</v>
      </c>
      <c r="G563" s="22" t="s">
        <v>94</v>
      </c>
    </row>
    <row r="564" ht="14.25" customHeight="1">
      <c r="C564" s="12">
        <v>61771.0</v>
      </c>
      <c r="D564" s="13" t="s">
        <v>631</v>
      </c>
      <c r="G564" s="22" t="s">
        <v>94</v>
      </c>
    </row>
    <row r="565" ht="14.25" customHeight="1">
      <c r="C565" s="12">
        <v>61774.0</v>
      </c>
      <c r="D565" s="13" t="s">
        <v>651</v>
      </c>
      <c r="G565" s="22" t="s">
        <v>94</v>
      </c>
    </row>
    <row r="566" ht="14.25" customHeight="1">
      <c r="A566" s="14" t="s">
        <v>652</v>
      </c>
      <c r="B566" s="15">
        <v>6178.0</v>
      </c>
      <c r="C566" s="15"/>
      <c r="D566" s="16" t="s">
        <v>653</v>
      </c>
      <c r="E566" s="8">
        <v>0.0</v>
      </c>
      <c r="F566" s="8">
        <v>0.0</v>
      </c>
      <c r="G566" s="22" t="s">
        <v>94</v>
      </c>
    </row>
    <row r="567" ht="14.25" customHeight="1">
      <c r="A567" s="8" t="s">
        <v>654</v>
      </c>
      <c r="B567" s="17">
        <v>618.0</v>
      </c>
      <c r="C567" s="17"/>
      <c r="D567" s="18" t="s">
        <v>655</v>
      </c>
      <c r="E567" s="8">
        <f t="shared" ref="E567:F567" si="82">SUM(E568:E571)</f>
        <v>0</v>
      </c>
      <c r="F567" s="8">
        <f t="shared" si="82"/>
        <v>0</v>
      </c>
      <c r="G567" s="22" t="s">
        <v>94</v>
      </c>
    </row>
    <row r="568" ht="14.25" customHeight="1">
      <c r="C568" s="12">
        <v>6181.0</v>
      </c>
      <c r="D568" s="13" t="s">
        <v>656</v>
      </c>
      <c r="G568" s="22" t="s">
        <v>94</v>
      </c>
    </row>
    <row r="569" ht="14.25" customHeight="1">
      <c r="C569" s="12">
        <v>6182.0</v>
      </c>
      <c r="D569" s="13" t="s">
        <v>657</v>
      </c>
      <c r="G569" s="22" t="s">
        <v>94</v>
      </c>
    </row>
    <row r="570" ht="14.25" customHeight="1">
      <c r="C570" s="12">
        <v>6185.0</v>
      </c>
      <c r="D570" s="13" t="s">
        <v>658</v>
      </c>
      <c r="G570" s="22" t="s">
        <v>94</v>
      </c>
    </row>
    <row r="571" ht="14.25" customHeight="1">
      <c r="C571" s="12">
        <v>6186.0</v>
      </c>
      <c r="D571" s="13" t="s">
        <v>659</v>
      </c>
      <c r="G571" s="22" t="s">
        <v>94</v>
      </c>
    </row>
    <row r="572" ht="14.25" customHeight="1">
      <c r="A572" s="14" t="s">
        <v>660</v>
      </c>
      <c r="B572" s="15">
        <v>6188.0</v>
      </c>
      <c r="C572" s="23"/>
      <c r="D572" s="16" t="s">
        <v>661</v>
      </c>
      <c r="E572" s="8">
        <v>0.0</v>
      </c>
      <c r="F572" s="8">
        <v>0.0</v>
      </c>
      <c r="G572" s="22" t="s">
        <v>94</v>
      </c>
    </row>
    <row r="573" ht="14.25" customHeight="1">
      <c r="A573" s="8" t="s">
        <v>662</v>
      </c>
      <c r="B573" s="17">
        <v>619.0</v>
      </c>
      <c r="C573" s="17"/>
      <c r="D573" s="18" t="s">
        <v>663</v>
      </c>
      <c r="E573" s="8">
        <f t="shared" ref="E573:F573" si="83">SUM(E574:E597)</f>
        <v>0</v>
      </c>
      <c r="F573" s="8">
        <f t="shared" si="83"/>
        <v>0</v>
      </c>
      <c r="G573" s="22" t="s">
        <v>94</v>
      </c>
    </row>
    <row r="574" ht="14.25" customHeight="1">
      <c r="C574" s="12">
        <v>6191.0</v>
      </c>
      <c r="D574" s="13" t="s">
        <v>664</v>
      </c>
      <c r="G574" s="22" t="s">
        <v>94</v>
      </c>
    </row>
    <row r="575" ht="14.25" customHeight="1">
      <c r="C575" s="12">
        <v>61911.0</v>
      </c>
      <c r="D575" s="13" t="s">
        <v>665</v>
      </c>
      <c r="G575" s="22" t="s">
        <v>94</v>
      </c>
    </row>
    <row r="576" ht="14.25" customHeight="1">
      <c r="C576" s="12">
        <v>61912.0</v>
      </c>
      <c r="D576" s="13" t="s">
        <v>666</v>
      </c>
      <c r="G576" s="22" t="s">
        <v>94</v>
      </c>
    </row>
    <row r="577" ht="14.25" customHeight="1">
      <c r="C577" s="12">
        <v>6192.0</v>
      </c>
      <c r="D577" s="13" t="s">
        <v>667</v>
      </c>
      <c r="G577" s="22" t="s">
        <v>94</v>
      </c>
    </row>
    <row r="578" ht="14.25" customHeight="1">
      <c r="C578" s="12">
        <v>61921.0</v>
      </c>
      <c r="D578" s="13" t="s">
        <v>668</v>
      </c>
      <c r="G578" s="22" t="s">
        <v>94</v>
      </c>
    </row>
    <row r="579" ht="14.25" customHeight="1">
      <c r="C579" s="12">
        <v>61922.0</v>
      </c>
      <c r="D579" s="13" t="s">
        <v>669</v>
      </c>
      <c r="G579" s="22" t="s">
        <v>94</v>
      </c>
    </row>
    <row r="580" ht="14.25" customHeight="1">
      <c r="C580" s="12">
        <v>61923.0</v>
      </c>
      <c r="D580" s="13" t="s">
        <v>670</v>
      </c>
      <c r="G580" s="22" t="s">
        <v>94</v>
      </c>
    </row>
    <row r="581" ht="14.25" customHeight="1">
      <c r="C581" s="12">
        <v>61928.0</v>
      </c>
      <c r="D581" s="13" t="s">
        <v>671</v>
      </c>
      <c r="G581" s="22" t="s">
        <v>94</v>
      </c>
    </row>
    <row r="582" ht="14.25" customHeight="1">
      <c r="C582" s="12">
        <v>6193.0</v>
      </c>
      <c r="D582" s="13" t="s">
        <v>672</v>
      </c>
      <c r="G582" s="22" t="s">
        <v>94</v>
      </c>
    </row>
    <row r="583" ht="14.25" customHeight="1">
      <c r="C583" s="12">
        <v>61931.0</v>
      </c>
      <c r="D583" s="13" t="s">
        <v>673</v>
      </c>
      <c r="G583" s="22" t="s">
        <v>94</v>
      </c>
    </row>
    <row r="584" ht="14.25" customHeight="1">
      <c r="C584" s="12">
        <v>61932.0</v>
      </c>
      <c r="D584" s="13" t="s">
        <v>674</v>
      </c>
      <c r="G584" s="22" t="s">
        <v>94</v>
      </c>
    </row>
    <row r="585" ht="14.25" customHeight="1">
      <c r="C585" s="12">
        <v>61933.0</v>
      </c>
      <c r="D585" s="13" t="s">
        <v>675</v>
      </c>
      <c r="G585" s="22" t="s">
        <v>94</v>
      </c>
    </row>
    <row r="586" ht="14.25" customHeight="1">
      <c r="C586" s="12">
        <v>61934.0</v>
      </c>
      <c r="D586" s="13" t="s">
        <v>676</v>
      </c>
      <c r="G586" s="22" t="s">
        <v>94</v>
      </c>
    </row>
    <row r="587" ht="14.25" customHeight="1">
      <c r="C587" s="12">
        <v>61935.0</v>
      </c>
      <c r="D587" s="13" t="s">
        <v>677</v>
      </c>
      <c r="G587" s="22" t="s">
        <v>94</v>
      </c>
    </row>
    <row r="588" ht="14.25" customHeight="1">
      <c r="C588" s="12">
        <v>61938.0</v>
      </c>
      <c r="D588" s="13" t="s">
        <v>678</v>
      </c>
      <c r="G588" s="22" t="s">
        <v>94</v>
      </c>
    </row>
    <row r="589" ht="14.25" customHeight="1">
      <c r="C589" s="12">
        <v>6194.0</v>
      </c>
      <c r="D589" s="13" t="s">
        <v>679</v>
      </c>
      <c r="G589" s="22" t="s">
        <v>94</v>
      </c>
    </row>
    <row r="590" ht="14.25" customHeight="1">
      <c r="C590" s="12">
        <v>61942.0</v>
      </c>
      <c r="D590" s="13" t="s">
        <v>680</v>
      </c>
      <c r="G590" s="22" t="s">
        <v>94</v>
      </c>
    </row>
    <row r="591" ht="14.25" customHeight="1">
      <c r="C591" s="12">
        <v>61943.0</v>
      </c>
      <c r="D591" s="13" t="s">
        <v>681</v>
      </c>
      <c r="G591" s="22" t="s">
        <v>94</v>
      </c>
    </row>
    <row r="592" ht="14.25" customHeight="1">
      <c r="C592" s="12">
        <v>6195.0</v>
      </c>
      <c r="D592" s="13" t="s">
        <v>682</v>
      </c>
      <c r="G592" s="22" t="s">
        <v>94</v>
      </c>
    </row>
    <row r="593" ht="14.25" customHeight="1">
      <c r="C593" s="12">
        <v>61955.0</v>
      </c>
      <c r="D593" s="13" t="s">
        <v>683</v>
      </c>
      <c r="G593" s="22" t="s">
        <v>94</v>
      </c>
    </row>
    <row r="594" ht="14.25" customHeight="1">
      <c r="C594" s="12">
        <v>61957.0</v>
      </c>
      <c r="D594" s="13" t="s">
        <v>684</v>
      </c>
      <c r="G594" s="22" t="s">
        <v>94</v>
      </c>
    </row>
    <row r="595" ht="14.25" customHeight="1">
      <c r="C595" s="12">
        <v>6196.0</v>
      </c>
      <c r="D595" s="13" t="s">
        <v>685</v>
      </c>
      <c r="G595" s="22" t="s">
        <v>94</v>
      </c>
    </row>
    <row r="596" ht="14.25" customHeight="1">
      <c r="C596" s="12">
        <v>61961.0</v>
      </c>
      <c r="D596" s="13" t="s">
        <v>686</v>
      </c>
      <c r="G596" s="22" t="s">
        <v>94</v>
      </c>
    </row>
    <row r="597" ht="14.25" customHeight="1">
      <c r="C597" s="12">
        <v>61964.0</v>
      </c>
      <c r="D597" s="13" t="s">
        <v>687</v>
      </c>
      <c r="G597" s="22" t="s">
        <v>94</v>
      </c>
    </row>
    <row r="598" ht="14.25" customHeight="1">
      <c r="A598" s="14" t="s">
        <v>688</v>
      </c>
      <c r="B598" s="15">
        <v>6198.0</v>
      </c>
      <c r="C598" s="15"/>
      <c r="D598" s="16" t="s">
        <v>689</v>
      </c>
      <c r="E598" s="8">
        <f t="shared" ref="E598:F598" si="84">SUM(E599:E600)</f>
        <v>0</v>
      </c>
      <c r="F598" s="8">
        <f t="shared" si="84"/>
        <v>0</v>
      </c>
      <c r="G598" s="22" t="s">
        <v>94</v>
      </c>
    </row>
    <row r="599" ht="14.25" customHeight="1">
      <c r="C599" s="12">
        <v>61981.0</v>
      </c>
      <c r="D599" s="13" t="s">
        <v>690</v>
      </c>
      <c r="G599" s="22" t="s">
        <v>94</v>
      </c>
    </row>
    <row r="600" ht="14.25" customHeight="1">
      <c r="C600" s="12">
        <v>61984.0</v>
      </c>
      <c r="D600" s="13" t="s">
        <v>691</v>
      </c>
      <c r="G600" s="22" t="s">
        <v>94</v>
      </c>
    </row>
    <row r="601" ht="14.25" customHeight="1">
      <c r="A601" s="8" t="s">
        <v>692</v>
      </c>
      <c r="B601" s="17">
        <v>631.0</v>
      </c>
      <c r="C601" s="17"/>
      <c r="D601" s="18" t="s">
        <v>693</v>
      </c>
      <c r="E601" s="8">
        <f t="shared" ref="E601:F601" si="85">SUM(E602:E607)</f>
        <v>0</v>
      </c>
      <c r="F601" s="8">
        <f t="shared" si="85"/>
        <v>0</v>
      </c>
      <c r="G601" s="22" t="s">
        <v>94</v>
      </c>
    </row>
    <row r="602" ht="14.25" customHeight="1">
      <c r="C602" s="12">
        <v>6311.0</v>
      </c>
      <c r="D602" s="13" t="s">
        <v>694</v>
      </c>
      <c r="G602" s="22" t="s">
        <v>94</v>
      </c>
    </row>
    <row r="603" ht="14.25" customHeight="1">
      <c r="C603" s="12">
        <v>63111.0</v>
      </c>
      <c r="D603" s="13" t="s">
        <v>695</v>
      </c>
      <c r="G603" s="22" t="s">
        <v>94</v>
      </c>
    </row>
    <row r="604" ht="14.25" customHeight="1">
      <c r="C604" s="12">
        <v>63113.0</v>
      </c>
      <c r="D604" s="13" t="s">
        <v>696</v>
      </c>
      <c r="G604" s="22" t="s">
        <v>94</v>
      </c>
    </row>
    <row r="605" ht="14.25" customHeight="1">
      <c r="C605" s="12">
        <v>63114.0</v>
      </c>
      <c r="D605" s="13" t="s">
        <v>697</v>
      </c>
      <c r="G605" s="22" t="s">
        <v>94</v>
      </c>
    </row>
    <row r="606" ht="14.25" customHeight="1">
      <c r="C606" s="12">
        <v>63115.0</v>
      </c>
      <c r="D606" s="13" t="s">
        <v>698</v>
      </c>
      <c r="G606" s="22" t="s">
        <v>94</v>
      </c>
    </row>
    <row r="607" ht="14.25" customHeight="1">
      <c r="C607" s="12">
        <v>63118.0</v>
      </c>
      <c r="D607" s="13" t="s">
        <v>699</v>
      </c>
      <c r="G607" s="22" t="s">
        <v>94</v>
      </c>
    </row>
    <row r="608" ht="14.25" customHeight="1">
      <c r="A608" s="14" t="s">
        <v>700</v>
      </c>
      <c r="B608" s="15">
        <v>6318.0</v>
      </c>
      <c r="C608" s="15"/>
      <c r="D608" s="16" t="s">
        <v>701</v>
      </c>
      <c r="E608" s="8">
        <f t="shared" ref="E608:F608" si="86">SUM(E609:E610)</f>
        <v>0</v>
      </c>
      <c r="F608" s="8">
        <f t="shared" si="86"/>
        <v>0</v>
      </c>
      <c r="G608" s="22" t="s">
        <v>94</v>
      </c>
    </row>
    <row r="609" ht="14.25" customHeight="1">
      <c r="A609" s="8" t="s">
        <v>702</v>
      </c>
      <c r="B609" s="17">
        <v>633.0</v>
      </c>
      <c r="C609" s="17"/>
      <c r="D609" s="18" t="s">
        <v>703</v>
      </c>
      <c r="E609" s="8">
        <f t="shared" ref="E609:F609" si="87">SUM(E610)</f>
        <v>0</v>
      </c>
      <c r="F609" s="8">
        <f t="shared" si="87"/>
        <v>0</v>
      </c>
      <c r="G609" s="22" t="s">
        <v>94</v>
      </c>
    </row>
    <row r="610" ht="14.25" customHeight="1">
      <c r="C610" s="12">
        <v>6331.0</v>
      </c>
      <c r="D610" s="13" t="s">
        <v>704</v>
      </c>
      <c r="G610" s="22" t="s">
        <v>94</v>
      </c>
    </row>
    <row r="611" ht="14.25" customHeight="1">
      <c r="A611" s="14" t="s">
        <v>705</v>
      </c>
      <c r="B611" s="15">
        <v>6338.0</v>
      </c>
      <c r="C611" s="23"/>
      <c r="D611" s="16" t="s">
        <v>706</v>
      </c>
      <c r="E611" s="8">
        <f t="shared" ref="E611:F611" si="88">SUM(E612:E613)</f>
        <v>0</v>
      </c>
      <c r="F611" s="8">
        <f t="shared" si="88"/>
        <v>0</v>
      </c>
      <c r="G611" s="22" t="s">
        <v>94</v>
      </c>
    </row>
    <row r="612" ht="14.25" customHeight="1">
      <c r="A612" s="8" t="s">
        <v>707</v>
      </c>
      <c r="B612" s="17">
        <v>638.0</v>
      </c>
      <c r="C612" s="17"/>
      <c r="D612" s="18" t="s">
        <v>708</v>
      </c>
      <c r="E612" s="8">
        <f t="shared" ref="E612:F612" si="89">SUM(E613:E615)</f>
        <v>0</v>
      </c>
      <c r="F612" s="8">
        <f t="shared" si="89"/>
        <v>0</v>
      </c>
      <c r="G612" s="22" t="s">
        <v>94</v>
      </c>
    </row>
    <row r="613" ht="14.25" customHeight="1">
      <c r="C613" s="12">
        <v>6382.0</v>
      </c>
      <c r="D613" s="13" t="s">
        <v>709</v>
      </c>
      <c r="G613" s="22" t="s">
        <v>94</v>
      </c>
    </row>
    <row r="614" ht="14.25" customHeight="1">
      <c r="C614" s="12">
        <v>6385.0</v>
      </c>
      <c r="D614" s="13" t="s">
        <v>710</v>
      </c>
      <c r="G614" s="22" t="s">
        <v>94</v>
      </c>
    </row>
    <row r="615" ht="14.25" customHeight="1">
      <c r="C615" s="12">
        <v>6386.0</v>
      </c>
      <c r="D615" s="13" t="s">
        <v>711</v>
      </c>
      <c r="G615" s="22" t="s">
        <v>94</v>
      </c>
    </row>
    <row r="616" ht="14.25" customHeight="1">
      <c r="A616" s="14" t="s">
        <v>712</v>
      </c>
      <c r="B616" s="15">
        <v>6388.0</v>
      </c>
      <c r="C616" s="15"/>
      <c r="D616" s="16" t="s">
        <v>713</v>
      </c>
      <c r="E616" s="8">
        <f t="shared" ref="E616:F616" si="90">SUM(E617:E618)</f>
        <v>0</v>
      </c>
      <c r="F616" s="8">
        <f t="shared" si="90"/>
        <v>0</v>
      </c>
      <c r="G616" s="22" t="s">
        <v>94</v>
      </c>
    </row>
    <row r="617" ht="14.25" customHeight="1">
      <c r="A617" s="8" t="s">
        <v>714</v>
      </c>
      <c r="B617" s="17">
        <v>639.0</v>
      </c>
      <c r="C617" s="17"/>
      <c r="D617" s="18" t="s">
        <v>715</v>
      </c>
      <c r="E617" s="8">
        <f t="shared" ref="E617:F617" si="91">SUM(E618:E622)</f>
        <v>0</v>
      </c>
      <c r="F617" s="8">
        <f t="shared" si="91"/>
        <v>0</v>
      </c>
      <c r="G617" s="22" t="s">
        <v>94</v>
      </c>
    </row>
    <row r="618" ht="14.25" customHeight="1">
      <c r="C618" s="12">
        <v>6391.0</v>
      </c>
      <c r="D618" s="13" t="s">
        <v>716</v>
      </c>
      <c r="G618" s="22" t="s">
        <v>94</v>
      </c>
    </row>
    <row r="619" ht="14.25" customHeight="1">
      <c r="C619" s="12">
        <v>6392.0</v>
      </c>
      <c r="D619" s="13" t="s">
        <v>717</v>
      </c>
      <c r="G619" s="22" t="s">
        <v>94</v>
      </c>
    </row>
    <row r="620" ht="14.25" customHeight="1">
      <c r="C620" s="12">
        <v>6393.0</v>
      </c>
      <c r="D620" s="13" t="s">
        <v>718</v>
      </c>
      <c r="G620" s="22" t="s">
        <v>94</v>
      </c>
    </row>
    <row r="621" ht="14.25" customHeight="1">
      <c r="C621" s="12">
        <v>6394.0</v>
      </c>
      <c r="D621" s="13" t="s">
        <v>719</v>
      </c>
      <c r="G621" s="22" t="s">
        <v>94</v>
      </c>
    </row>
    <row r="622" ht="14.25" customHeight="1">
      <c r="C622" s="12">
        <v>6396.0</v>
      </c>
      <c r="D622" s="13" t="s">
        <v>720</v>
      </c>
      <c r="G622" s="22" t="s">
        <v>94</v>
      </c>
    </row>
    <row r="623" ht="14.25" customHeight="1">
      <c r="A623" s="14" t="s">
        <v>721</v>
      </c>
      <c r="B623" s="15">
        <v>6398.0</v>
      </c>
      <c r="C623" s="15"/>
      <c r="D623" s="16" t="s">
        <v>722</v>
      </c>
      <c r="E623" s="8">
        <f t="shared" ref="E623:F623" si="92">SUM(E624:E625)</f>
        <v>0</v>
      </c>
      <c r="F623" s="8">
        <f t="shared" si="92"/>
        <v>0</v>
      </c>
      <c r="G623" s="22" t="s">
        <v>94</v>
      </c>
    </row>
    <row r="624" ht="14.25" customHeight="1">
      <c r="A624" s="8" t="s">
        <v>723</v>
      </c>
      <c r="B624" s="17">
        <v>651.0</v>
      </c>
      <c r="C624" s="17"/>
      <c r="D624" s="18" t="s">
        <v>724</v>
      </c>
      <c r="E624" s="8">
        <f t="shared" ref="E624:F624" si="93">SUM(E625:E627)</f>
        <v>0</v>
      </c>
      <c r="F624" s="8">
        <f t="shared" si="93"/>
        <v>0</v>
      </c>
      <c r="G624" s="22" t="s">
        <v>94</v>
      </c>
    </row>
    <row r="625" ht="14.25" customHeight="1">
      <c r="C625" s="12">
        <v>6512.0</v>
      </c>
      <c r="D625" s="13" t="s">
        <v>725</v>
      </c>
      <c r="G625" s="22" t="s">
        <v>94</v>
      </c>
    </row>
    <row r="626" ht="14.25" customHeight="1">
      <c r="C626" s="12">
        <v>6513.0</v>
      </c>
      <c r="D626" s="13" t="s">
        <v>726</v>
      </c>
      <c r="G626" s="22" t="s">
        <v>94</v>
      </c>
    </row>
    <row r="627" ht="14.25" customHeight="1">
      <c r="C627" s="12">
        <v>6514.0</v>
      </c>
      <c r="D627" s="13" t="s">
        <v>727</v>
      </c>
      <c r="G627" s="22" t="s">
        <v>94</v>
      </c>
    </row>
    <row r="628" ht="14.25" customHeight="1">
      <c r="A628" s="14" t="s">
        <v>728</v>
      </c>
      <c r="B628" s="15">
        <v>6518.0</v>
      </c>
      <c r="C628" s="15"/>
      <c r="D628" s="16" t="s">
        <v>729</v>
      </c>
      <c r="E628" s="8">
        <f t="shared" ref="E628:F628" si="94">SUM(E629:E630)</f>
        <v>0</v>
      </c>
      <c r="F628" s="8">
        <f t="shared" si="94"/>
        <v>0</v>
      </c>
      <c r="G628" s="22" t="s">
        <v>94</v>
      </c>
    </row>
    <row r="629" ht="14.25" customHeight="1">
      <c r="A629" s="14" t="s">
        <v>730</v>
      </c>
      <c r="B629" s="17">
        <v>656.0</v>
      </c>
      <c r="C629" s="17"/>
      <c r="D629" s="18" t="s">
        <v>731</v>
      </c>
      <c r="E629" s="8">
        <f t="shared" ref="E629:F629" si="95">SUM(E630)</f>
        <v>0</v>
      </c>
      <c r="F629" s="8">
        <f t="shared" si="95"/>
        <v>0</v>
      </c>
      <c r="G629" s="22" t="s">
        <v>94</v>
      </c>
    </row>
    <row r="630" ht="14.25" customHeight="1">
      <c r="C630" s="12">
        <v>6561.0</v>
      </c>
      <c r="D630" s="13" t="s">
        <v>732</v>
      </c>
      <c r="G630" s="22" t="s">
        <v>94</v>
      </c>
    </row>
    <row r="631" ht="14.25" customHeight="1">
      <c r="A631" s="14" t="s">
        <v>733</v>
      </c>
      <c r="B631" s="15">
        <v>6568.0</v>
      </c>
      <c r="C631" s="15"/>
      <c r="D631" s="16" t="s">
        <v>734</v>
      </c>
      <c r="E631" s="8">
        <f t="shared" ref="E631:F631" si="96">SUM(E632:E633)</f>
        <v>0</v>
      </c>
      <c r="F631" s="8">
        <f t="shared" si="96"/>
        <v>0</v>
      </c>
      <c r="G631" s="22" t="s">
        <v>94</v>
      </c>
    </row>
    <row r="632" ht="14.25" customHeight="1">
      <c r="A632" s="14" t="s">
        <v>735</v>
      </c>
      <c r="B632" s="17">
        <v>658.0</v>
      </c>
      <c r="C632" s="17"/>
      <c r="D632" s="18" t="s">
        <v>736</v>
      </c>
      <c r="E632" s="8">
        <f t="shared" ref="E632:F632" si="97">SUM(E633:E644)</f>
        <v>0</v>
      </c>
      <c r="F632" s="8">
        <f t="shared" si="97"/>
        <v>0</v>
      </c>
      <c r="G632" s="22" t="s">
        <v>94</v>
      </c>
    </row>
    <row r="633" ht="14.25" customHeight="1">
      <c r="C633" s="12">
        <v>6581.0</v>
      </c>
      <c r="D633" s="13" t="s">
        <v>737</v>
      </c>
      <c r="G633" s="22" t="s">
        <v>94</v>
      </c>
    </row>
    <row r="634" ht="14.25" customHeight="1">
      <c r="C634" s="12">
        <v>65811.0</v>
      </c>
      <c r="D634" s="13" t="s">
        <v>738</v>
      </c>
      <c r="G634" s="22" t="s">
        <v>94</v>
      </c>
    </row>
    <row r="635" ht="14.25" customHeight="1">
      <c r="C635" s="12">
        <v>65812.0</v>
      </c>
      <c r="D635" s="13" t="s">
        <v>739</v>
      </c>
      <c r="G635" s="22" t="s">
        <v>94</v>
      </c>
    </row>
    <row r="636" ht="14.25" customHeight="1">
      <c r="C636" s="12">
        <v>6582.0</v>
      </c>
      <c r="D636" s="13" t="s">
        <v>740</v>
      </c>
      <c r="G636" s="22" t="s">
        <v>94</v>
      </c>
    </row>
    <row r="637" ht="14.25" customHeight="1">
      <c r="C637" s="12">
        <v>6583.0</v>
      </c>
      <c r="D637" s="13" t="s">
        <v>741</v>
      </c>
      <c r="G637" s="22" t="s">
        <v>94</v>
      </c>
    </row>
    <row r="638" ht="14.25" customHeight="1">
      <c r="C638" s="12">
        <v>65831.0</v>
      </c>
      <c r="D638" s="13" t="s">
        <v>741</v>
      </c>
      <c r="G638" s="22" t="s">
        <v>94</v>
      </c>
    </row>
    <row r="639" ht="14.25" customHeight="1">
      <c r="C639" s="12">
        <v>65833.0</v>
      </c>
      <c r="D639" s="13" t="s">
        <v>742</v>
      </c>
      <c r="G639" s="22" t="s">
        <v>94</v>
      </c>
    </row>
    <row r="640" ht="14.25" customHeight="1">
      <c r="C640" s="12">
        <v>6585.0</v>
      </c>
      <c r="D640" s="13" t="s">
        <v>743</v>
      </c>
      <c r="G640" s="22" t="s">
        <v>94</v>
      </c>
    </row>
    <row r="641" ht="14.25" customHeight="1">
      <c r="C641" s="12">
        <v>6586.0</v>
      </c>
      <c r="D641" s="13" t="s">
        <v>744</v>
      </c>
      <c r="G641" s="22" t="s">
        <v>94</v>
      </c>
    </row>
    <row r="642" ht="14.25" customHeight="1">
      <c r="C642" s="12">
        <v>65861.0</v>
      </c>
      <c r="D642" s="13" t="s">
        <v>607</v>
      </c>
      <c r="G642" s="22" t="s">
        <v>94</v>
      </c>
    </row>
    <row r="643" ht="14.25" customHeight="1">
      <c r="C643" s="12">
        <v>65862.0</v>
      </c>
      <c r="D643" s="13" t="s">
        <v>745</v>
      </c>
      <c r="G643" s="22" t="s">
        <v>94</v>
      </c>
    </row>
    <row r="644" ht="14.25" customHeight="1">
      <c r="C644" s="12">
        <v>65863.0</v>
      </c>
      <c r="D644" s="13" t="s">
        <v>746</v>
      </c>
      <c r="G644" s="22" t="s">
        <v>94</v>
      </c>
    </row>
    <row r="645" ht="14.25" customHeight="1">
      <c r="A645" s="14" t="s">
        <v>747</v>
      </c>
      <c r="B645" s="15">
        <v>6588.0</v>
      </c>
      <c r="C645" s="15"/>
      <c r="D645" s="16" t="s">
        <v>748</v>
      </c>
      <c r="E645" s="8">
        <f t="shared" ref="E645:F645" si="98">SUM(E646:E647)</f>
        <v>0</v>
      </c>
      <c r="F645" s="8">
        <f t="shared" si="98"/>
        <v>0</v>
      </c>
      <c r="G645" s="22" t="s">
        <v>94</v>
      </c>
    </row>
    <row r="646" ht="14.25" customHeight="1">
      <c r="A646" s="8" t="s">
        <v>749</v>
      </c>
      <c r="B646" s="17">
        <v>659.0</v>
      </c>
      <c r="C646" s="17"/>
      <c r="D646" s="18" t="s">
        <v>750</v>
      </c>
      <c r="E646" s="8">
        <f t="shared" ref="E646:F646" si="99">SUM(E647:E662)</f>
        <v>0</v>
      </c>
      <c r="F646" s="8">
        <f t="shared" si="99"/>
        <v>0</v>
      </c>
      <c r="G646" s="22"/>
    </row>
    <row r="647" ht="14.25" customHeight="1">
      <c r="C647" s="12">
        <v>6591.0</v>
      </c>
      <c r="D647" s="13" t="s">
        <v>751</v>
      </c>
      <c r="G647" s="22" t="s">
        <v>94</v>
      </c>
    </row>
    <row r="648" ht="14.25" customHeight="1">
      <c r="C648" s="12">
        <v>65911.0</v>
      </c>
      <c r="D648" s="13" t="s">
        <v>752</v>
      </c>
      <c r="G648" s="22" t="s">
        <v>94</v>
      </c>
    </row>
    <row r="649" ht="14.25" customHeight="1">
      <c r="C649" s="12">
        <v>65912.0</v>
      </c>
      <c r="D649" s="13" t="s">
        <v>753</v>
      </c>
      <c r="G649" s="22" t="s">
        <v>94</v>
      </c>
    </row>
    <row r="650" ht="14.25" customHeight="1">
      <c r="C650" s="12">
        <v>65913.0</v>
      </c>
      <c r="D650" s="13" t="s">
        <v>754</v>
      </c>
      <c r="G650" s="22" t="s">
        <v>94</v>
      </c>
    </row>
    <row r="651" ht="14.25" customHeight="1">
      <c r="C651" s="12">
        <v>6594.0</v>
      </c>
      <c r="D651" s="13" t="s">
        <v>755</v>
      </c>
      <c r="G651" s="22" t="s">
        <v>94</v>
      </c>
    </row>
    <row r="652" ht="14.25" customHeight="1">
      <c r="C652" s="12">
        <v>65941.0</v>
      </c>
      <c r="D652" s="13" t="s">
        <v>756</v>
      </c>
      <c r="G652" s="22" t="s">
        <v>94</v>
      </c>
    </row>
    <row r="653" ht="14.25" customHeight="1">
      <c r="C653" s="12">
        <v>65942.0</v>
      </c>
      <c r="D653" s="13" t="s">
        <v>757</v>
      </c>
      <c r="G653" s="22" t="s">
        <v>94</v>
      </c>
    </row>
    <row r="654" ht="14.25" customHeight="1">
      <c r="C654" s="12">
        <v>65944.0</v>
      </c>
      <c r="D654" s="13" t="s">
        <v>758</v>
      </c>
      <c r="G654" s="22" t="s">
        <v>94</v>
      </c>
    </row>
    <row r="655" ht="14.25" customHeight="1">
      <c r="C655" s="12">
        <v>65945.0</v>
      </c>
      <c r="D655" s="13" t="s">
        <v>759</v>
      </c>
      <c r="G655" s="22" t="s">
        <v>94</v>
      </c>
    </row>
    <row r="656" ht="14.25" customHeight="1">
      <c r="C656" s="12">
        <v>65946.0</v>
      </c>
      <c r="D656" s="13" t="s">
        <v>760</v>
      </c>
      <c r="G656" s="22" t="s">
        <v>94</v>
      </c>
    </row>
    <row r="657" ht="14.25" customHeight="1">
      <c r="C657" s="12">
        <v>6595.0</v>
      </c>
      <c r="D657" s="13" t="s">
        <v>761</v>
      </c>
      <c r="G657" s="22" t="s">
        <v>94</v>
      </c>
    </row>
    <row r="658" ht="14.25" customHeight="1">
      <c r="C658" s="12">
        <v>65955.0</v>
      </c>
      <c r="D658" s="13" t="s">
        <v>762</v>
      </c>
      <c r="G658" s="22" t="s">
        <v>94</v>
      </c>
    </row>
    <row r="659" ht="14.25" customHeight="1">
      <c r="C659" s="12">
        <v>65957.0</v>
      </c>
      <c r="D659" s="13" t="s">
        <v>763</v>
      </c>
      <c r="G659" s="22" t="s">
        <v>94</v>
      </c>
    </row>
    <row r="660" ht="14.25" customHeight="1">
      <c r="C660" s="12">
        <v>6596.0</v>
      </c>
      <c r="D660" s="13" t="s">
        <v>764</v>
      </c>
      <c r="G660" s="22" t="s">
        <v>94</v>
      </c>
    </row>
    <row r="661" ht="14.25" customHeight="1">
      <c r="C661" s="12">
        <v>65962.0</v>
      </c>
      <c r="D661" s="13" t="s">
        <v>765</v>
      </c>
      <c r="G661" s="22" t="s">
        <v>94</v>
      </c>
    </row>
    <row r="662" ht="14.25" customHeight="1">
      <c r="C662" s="12">
        <v>65963.0</v>
      </c>
      <c r="D662" s="13" t="s">
        <v>766</v>
      </c>
      <c r="G662" s="22" t="s">
        <v>94</v>
      </c>
    </row>
    <row r="663" ht="14.25" customHeight="1">
      <c r="A663" s="14" t="s">
        <v>767</v>
      </c>
      <c r="B663" s="15">
        <v>6598.0</v>
      </c>
      <c r="C663" s="23"/>
      <c r="D663" s="16" t="s">
        <v>768</v>
      </c>
      <c r="E663" s="8">
        <f t="shared" ref="E663:F663" si="100">SUM(E664:E665)</f>
        <v>0</v>
      </c>
      <c r="F663" s="8">
        <f t="shared" si="100"/>
        <v>0</v>
      </c>
      <c r="G663" s="22" t="s">
        <v>94</v>
      </c>
    </row>
    <row r="664" ht="14.25" customHeight="1">
      <c r="A664" s="8" t="s">
        <v>769</v>
      </c>
      <c r="B664" s="17">
        <v>670.0</v>
      </c>
      <c r="C664" s="17"/>
      <c r="D664" s="18" t="s">
        <v>770</v>
      </c>
      <c r="E664" s="8">
        <f t="shared" ref="E664:F664" si="101">SUM(E665:E667)</f>
        <v>0</v>
      </c>
      <c r="F664" s="8">
        <f t="shared" si="101"/>
        <v>0</v>
      </c>
      <c r="G664" s="22" t="s">
        <v>94</v>
      </c>
    </row>
    <row r="665" ht="14.25" customHeight="1">
      <c r="C665" s="12">
        <v>6701.0</v>
      </c>
      <c r="D665" s="13" t="s">
        <v>771</v>
      </c>
      <c r="G665" s="22" t="s">
        <v>94</v>
      </c>
    </row>
    <row r="666" ht="14.25" customHeight="1">
      <c r="C666" s="12">
        <v>6705.0</v>
      </c>
      <c r="D666" s="13" t="s">
        <v>772</v>
      </c>
      <c r="G666" s="22" t="s">
        <v>94</v>
      </c>
    </row>
    <row r="667" ht="14.25" customHeight="1">
      <c r="C667" s="12">
        <v>6708.0</v>
      </c>
      <c r="D667" s="13" t="s">
        <v>773</v>
      </c>
      <c r="G667" s="22" t="s">
        <v>94</v>
      </c>
    </row>
    <row r="668" ht="14.25" customHeight="1">
      <c r="A668" s="8" t="s">
        <v>774</v>
      </c>
      <c r="B668" s="17">
        <v>711.0</v>
      </c>
      <c r="C668" s="17"/>
      <c r="D668" s="18" t="s">
        <v>775</v>
      </c>
      <c r="E668" s="8">
        <f t="shared" ref="E668:F668" si="102">SUM(E672,E669:E670)</f>
        <v>0</v>
      </c>
      <c r="F668" s="8">
        <f t="shared" si="102"/>
        <v>0</v>
      </c>
      <c r="G668" s="11" t="s">
        <v>11</v>
      </c>
    </row>
    <row r="669" ht="14.25" customHeight="1">
      <c r="C669" s="12">
        <v>7111.0</v>
      </c>
      <c r="D669" s="13" t="s">
        <v>776</v>
      </c>
      <c r="G669" s="11" t="s">
        <v>11</v>
      </c>
    </row>
    <row r="670" ht="14.25" customHeight="1">
      <c r="C670" s="12">
        <v>7113.0</v>
      </c>
      <c r="D670" s="13" t="s">
        <v>777</v>
      </c>
      <c r="G670" s="11" t="s">
        <v>11</v>
      </c>
    </row>
    <row r="671" ht="14.25" customHeight="1">
      <c r="A671" s="14" t="s">
        <v>778</v>
      </c>
      <c r="B671" s="15">
        <v>7118.0</v>
      </c>
      <c r="C671" s="23"/>
      <c r="D671" s="16" t="s">
        <v>779</v>
      </c>
      <c r="E671" s="8">
        <f t="shared" ref="E671:F671" si="103">SUM(E672:E673)</f>
        <v>0</v>
      </c>
      <c r="F671" s="8">
        <f t="shared" si="103"/>
        <v>0</v>
      </c>
      <c r="G671" s="11" t="s">
        <v>11</v>
      </c>
    </row>
    <row r="672" ht="14.25" customHeight="1">
      <c r="C672" s="12">
        <v>7119.0</v>
      </c>
      <c r="D672" s="13" t="s">
        <v>780</v>
      </c>
      <c r="G672" s="11" t="s">
        <v>11</v>
      </c>
    </row>
    <row r="673" ht="14.25" customHeight="1">
      <c r="A673" s="8" t="s">
        <v>781</v>
      </c>
      <c r="B673" s="17">
        <v>712.0</v>
      </c>
      <c r="C673" s="17"/>
      <c r="D673" s="18" t="s">
        <v>782</v>
      </c>
      <c r="E673" s="8">
        <f t="shared" ref="E673:F673" si="104">SUM(E698:E702,E674:E696)</f>
        <v>0</v>
      </c>
      <c r="F673" s="8">
        <f t="shared" si="104"/>
        <v>0</v>
      </c>
      <c r="G673" s="11" t="s">
        <v>11</v>
      </c>
    </row>
    <row r="674" ht="14.25" customHeight="1">
      <c r="C674" s="12">
        <v>7121.0</v>
      </c>
      <c r="D674" s="13" t="s">
        <v>783</v>
      </c>
      <c r="G674" s="11" t="s">
        <v>11</v>
      </c>
    </row>
    <row r="675" ht="14.25" customHeight="1">
      <c r="C675" s="12">
        <v>71211.0</v>
      </c>
      <c r="D675" s="13" t="s">
        <v>784</v>
      </c>
      <c r="G675" s="11" t="s">
        <v>11</v>
      </c>
    </row>
    <row r="676" ht="14.25" customHeight="1">
      <c r="C676" s="12">
        <v>71212.0</v>
      </c>
      <c r="D676" s="13" t="s">
        <v>785</v>
      </c>
      <c r="G676" s="11" t="s">
        <v>11</v>
      </c>
    </row>
    <row r="677" ht="14.25" customHeight="1">
      <c r="C677" s="12">
        <v>71217.0</v>
      </c>
      <c r="D677" s="13" t="s">
        <v>786</v>
      </c>
      <c r="G677" s="11" t="s">
        <v>11</v>
      </c>
    </row>
    <row r="678" ht="14.25" customHeight="1">
      <c r="C678" s="12">
        <v>7122.0</v>
      </c>
      <c r="D678" s="13" t="s">
        <v>787</v>
      </c>
      <c r="G678" s="11" t="s">
        <v>11</v>
      </c>
    </row>
    <row r="679" ht="14.25" customHeight="1">
      <c r="C679" s="12">
        <v>71221.0</v>
      </c>
      <c r="D679" s="13" t="s">
        <v>784</v>
      </c>
      <c r="G679" s="11" t="s">
        <v>11</v>
      </c>
    </row>
    <row r="680" ht="14.25" customHeight="1">
      <c r="C680" s="12">
        <v>71222.0</v>
      </c>
      <c r="D680" s="13" t="s">
        <v>785</v>
      </c>
      <c r="G680" s="11" t="s">
        <v>11</v>
      </c>
    </row>
    <row r="681" ht="14.25" customHeight="1">
      <c r="C681" s="12">
        <v>7124.0</v>
      </c>
      <c r="D681" s="13" t="s">
        <v>788</v>
      </c>
      <c r="G681" s="11" t="s">
        <v>11</v>
      </c>
    </row>
    <row r="682" ht="14.25" customHeight="1">
      <c r="C682" s="12">
        <v>71241.0</v>
      </c>
      <c r="D682" s="13" t="s">
        <v>789</v>
      </c>
      <c r="G682" s="11" t="s">
        <v>11</v>
      </c>
    </row>
    <row r="683" ht="14.25" customHeight="1">
      <c r="C683" s="12">
        <v>71242.0</v>
      </c>
      <c r="D683" s="13" t="s">
        <v>790</v>
      </c>
      <c r="G683" s="11" t="s">
        <v>11</v>
      </c>
    </row>
    <row r="684" ht="14.25" customHeight="1">
      <c r="C684" s="12">
        <v>71243.0</v>
      </c>
      <c r="D684" s="13" t="s">
        <v>791</v>
      </c>
      <c r="G684" s="11" t="s">
        <v>11</v>
      </c>
    </row>
    <row r="685" ht="14.25" customHeight="1">
      <c r="C685" s="12">
        <v>7125.0</v>
      </c>
      <c r="D685" s="13" t="s">
        <v>792</v>
      </c>
      <c r="G685" s="11" t="s">
        <v>11</v>
      </c>
    </row>
    <row r="686" ht="14.25" customHeight="1">
      <c r="C686" s="12">
        <v>71251.0</v>
      </c>
      <c r="D686" s="13" t="s">
        <v>789</v>
      </c>
      <c r="G686" s="11" t="s">
        <v>11</v>
      </c>
    </row>
    <row r="687" ht="14.25" customHeight="1">
      <c r="C687" s="12">
        <v>71252.0</v>
      </c>
      <c r="D687" s="13" t="s">
        <v>790</v>
      </c>
      <c r="G687" s="11" t="s">
        <v>11</v>
      </c>
    </row>
    <row r="688" ht="14.25" customHeight="1">
      <c r="C688" s="12">
        <v>71253.0</v>
      </c>
      <c r="D688" s="13" t="s">
        <v>791</v>
      </c>
      <c r="G688" s="11" t="s">
        <v>11</v>
      </c>
    </row>
    <row r="689" ht="14.25" customHeight="1">
      <c r="C689" s="12">
        <v>7126.0</v>
      </c>
      <c r="D689" s="13" t="s">
        <v>575</v>
      </c>
      <c r="G689" s="11" t="s">
        <v>11</v>
      </c>
    </row>
    <row r="690" ht="14.25" customHeight="1">
      <c r="C690" s="12">
        <v>7127.0</v>
      </c>
      <c r="D690" s="13" t="s">
        <v>793</v>
      </c>
      <c r="G690" s="11" t="s">
        <v>11</v>
      </c>
    </row>
    <row r="691" ht="14.25" customHeight="1">
      <c r="C691" s="12">
        <v>71271.0</v>
      </c>
      <c r="D691" s="13" t="s">
        <v>794</v>
      </c>
      <c r="G691" s="11" t="s">
        <v>11</v>
      </c>
    </row>
    <row r="692" ht="14.25" customHeight="1">
      <c r="C692" s="12">
        <v>71272.0</v>
      </c>
      <c r="D692" s="13" t="s">
        <v>795</v>
      </c>
      <c r="G692" s="11" t="s">
        <v>11</v>
      </c>
    </row>
    <row r="693" ht="14.25" customHeight="1">
      <c r="C693" s="12">
        <v>71273.0</v>
      </c>
      <c r="D693" s="13" t="s">
        <v>796</v>
      </c>
      <c r="G693" s="11" t="s">
        <v>11</v>
      </c>
    </row>
    <row r="694" ht="14.25" customHeight="1">
      <c r="C694" s="12">
        <v>71275.0</v>
      </c>
      <c r="D694" s="13" t="s">
        <v>797</v>
      </c>
      <c r="G694" s="11" t="s">
        <v>11</v>
      </c>
    </row>
    <row r="695" ht="14.25" customHeight="1">
      <c r="C695" s="12">
        <v>71276.0</v>
      </c>
      <c r="D695" s="13" t="s">
        <v>798</v>
      </c>
      <c r="G695" s="11" t="s">
        <v>11</v>
      </c>
    </row>
    <row r="696" ht="14.25" customHeight="1">
      <c r="C696" s="12">
        <v>71278.0</v>
      </c>
      <c r="D696" s="13" t="s">
        <v>799</v>
      </c>
      <c r="G696" s="11" t="s">
        <v>11</v>
      </c>
    </row>
    <row r="697" ht="14.25" customHeight="1">
      <c r="A697" s="14" t="s">
        <v>800</v>
      </c>
      <c r="B697" s="15">
        <v>7128.0</v>
      </c>
      <c r="C697" s="23"/>
      <c r="D697" s="16" t="s">
        <v>801</v>
      </c>
      <c r="E697" s="8" t="str">
        <f t="shared" ref="E697:F697" si="105">E697 +E703</f>
        <v>#REF!</v>
      </c>
      <c r="F697" s="8" t="str">
        <f t="shared" si="105"/>
        <v>#REF!</v>
      </c>
      <c r="G697" s="11" t="s">
        <v>11</v>
      </c>
    </row>
    <row r="698" ht="14.25" customHeight="1">
      <c r="C698" s="12">
        <v>7129.0</v>
      </c>
      <c r="D698" s="13" t="s">
        <v>780</v>
      </c>
      <c r="G698" s="11" t="s">
        <v>11</v>
      </c>
    </row>
    <row r="699" ht="14.25" customHeight="1">
      <c r="C699" s="12">
        <v>71291.0</v>
      </c>
      <c r="D699" s="13" t="s">
        <v>802</v>
      </c>
      <c r="G699" s="11" t="s">
        <v>11</v>
      </c>
    </row>
    <row r="700" ht="14.25" customHeight="1">
      <c r="C700" s="12">
        <v>71292.0</v>
      </c>
      <c r="D700" s="13" t="s">
        <v>803</v>
      </c>
      <c r="G700" s="11" t="s">
        <v>11</v>
      </c>
    </row>
    <row r="701" ht="14.25" customHeight="1">
      <c r="C701" s="12">
        <v>71294.0</v>
      </c>
      <c r="D701" s="13" t="s">
        <v>804</v>
      </c>
      <c r="G701" s="11" t="s">
        <v>11</v>
      </c>
    </row>
    <row r="702" ht="14.25" customHeight="1">
      <c r="C702" s="12">
        <v>71295.0</v>
      </c>
      <c r="D702" s="13" t="s">
        <v>805</v>
      </c>
      <c r="G702" s="11" t="s">
        <v>11</v>
      </c>
    </row>
    <row r="703" ht="14.25" customHeight="1">
      <c r="C703" s="15">
        <v>71298.0</v>
      </c>
      <c r="D703" s="16" t="s">
        <v>806</v>
      </c>
      <c r="G703" s="11" t="s">
        <v>11</v>
      </c>
    </row>
    <row r="704" ht="14.25" customHeight="1">
      <c r="A704" s="8" t="s">
        <v>807</v>
      </c>
      <c r="B704" s="17">
        <v>713.0</v>
      </c>
      <c r="C704" s="17"/>
      <c r="D704" s="18" t="s">
        <v>808</v>
      </c>
      <c r="E704" s="8">
        <f t="shared" ref="E704:F704" si="106">SUM(E705:E716)</f>
        <v>0</v>
      </c>
      <c r="F704" s="8">
        <f t="shared" si="106"/>
        <v>0</v>
      </c>
      <c r="G704" s="11" t="s">
        <v>11</v>
      </c>
    </row>
    <row r="705" ht="14.25" customHeight="1">
      <c r="C705" s="12">
        <v>7131.0</v>
      </c>
      <c r="D705" s="13" t="s">
        <v>809</v>
      </c>
      <c r="G705" s="11" t="s">
        <v>11</v>
      </c>
    </row>
    <row r="706" ht="14.25" customHeight="1">
      <c r="C706" s="12">
        <v>71311.0</v>
      </c>
      <c r="D706" s="13" t="s">
        <v>810</v>
      </c>
      <c r="G706" s="11" t="s">
        <v>11</v>
      </c>
    </row>
    <row r="707" ht="14.25" customHeight="1">
      <c r="C707" s="12">
        <v>71312.0</v>
      </c>
      <c r="D707" s="13" t="s">
        <v>811</v>
      </c>
      <c r="G707" s="11" t="s">
        <v>11</v>
      </c>
    </row>
    <row r="708" ht="14.25" customHeight="1">
      <c r="C708" s="12">
        <v>71317.0</v>
      </c>
      <c r="D708" s="13" t="s">
        <v>812</v>
      </c>
      <c r="G708" s="11" t="s">
        <v>11</v>
      </c>
    </row>
    <row r="709" ht="14.25" customHeight="1">
      <c r="C709" s="12">
        <v>7132.0</v>
      </c>
      <c r="D709" s="13" t="s">
        <v>813</v>
      </c>
      <c r="G709" s="11" t="s">
        <v>11</v>
      </c>
    </row>
    <row r="710" ht="14.25" customHeight="1">
      <c r="C710" s="12">
        <v>71321.0</v>
      </c>
      <c r="D710" s="13" t="s">
        <v>814</v>
      </c>
      <c r="G710" s="11" t="s">
        <v>11</v>
      </c>
    </row>
    <row r="711" ht="14.25" customHeight="1">
      <c r="C711" s="12">
        <v>71322.0</v>
      </c>
      <c r="D711" s="13" t="s">
        <v>815</v>
      </c>
      <c r="G711" s="11" t="s">
        <v>11</v>
      </c>
    </row>
    <row r="712" ht="14.25" customHeight="1">
      <c r="C712" s="12">
        <v>71327.0</v>
      </c>
      <c r="D712" s="13" t="s">
        <v>816</v>
      </c>
      <c r="G712" s="11" t="s">
        <v>11</v>
      </c>
    </row>
    <row r="713" ht="14.25" customHeight="1">
      <c r="C713" s="12">
        <v>7134.0</v>
      </c>
      <c r="D713" s="13" t="s">
        <v>817</v>
      </c>
      <c r="G713" s="11" t="s">
        <v>11</v>
      </c>
    </row>
    <row r="714" ht="14.25" customHeight="1">
      <c r="C714" s="12">
        <v>71341.0</v>
      </c>
      <c r="D714" s="13" t="s">
        <v>818</v>
      </c>
      <c r="G714" s="11" t="s">
        <v>11</v>
      </c>
    </row>
    <row r="715" ht="14.25" customHeight="1">
      <c r="C715" s="12">
        <v>71342.0</v>
      </c>
      <c r="D715" s="13" t="s">
        <v>819</v>
      </c>
      <c r="G715" s="11" t="s">
        <v>11</v>
      </c>
    </row>
    <row r="716" ht="14.25" customHeight="1">
      <c r="C716" s="12">
        <v>71343.0</v>
      </c>
      <c r="D716" s="13" t="s">
        <v>820</v>
      </c>
      <c r="G716" s="11" t="s">
        <v>11</v>
      </c>
    </row>
    <row r="717" ht="14.25" customHeight="1">
      <c r="A717" s="8" t="s">
        <v>821</v>
      </c>
      <c r="B717" s="17">
        <v>714.0</v>
      </c>
      <c r="C717" s="17"/>
      <c r="D717" s="18" t="s">
        <v>822</v>
      </c>
      <c r="E717" s="8">
        <f t="shared" ref="E717:F717" si="107">SUM(E718:E720)</f>
        <v>0</v>
      </c>
      <c r="F717" s="8">
        <f t="shared" si="107"/>
        <v>0</v>
      </c>
      <c r="G717" s="11" t="s">
        <v>11</v>
      </c>
    </row>
    <row r="718" ht="14.25" customHeight="1">
      <c r="C718" s="12">
        <v>7141.0</v>
      </c>
      <c r="D718" s="13" t="s">
        <v>823</v>
      </c>
      <c r="G718" s="11" t="s">
        <v>11</v>
      </c>
    </row>
    <row r="719" ht="14.25" customHeight="1">
      <c r="C719" s="12">
        <v>7142.0</v>
      </c>
      <c r="D719" s="13" t="s">
        <v>824</v>
      </c>
      <c r="G719" s="11" t="s">
        <v>11</v>
      </c>
    </row>
    <row r="720" ht="14.25" customHeight="1">
      <c r="C720" s="12">
        <v>7143.0</v>
      </c>
      <c r="D720" s="13" t="s">
        <v>825</v>
      </c>
      <c r="G720" s="11" t="s">
        <v>11</v>
      </c>
    </row>
    <row r="721" ht="14.25" customHeight="1">
      <c r="A721" s="14" t="s">
        <v>826</v>
      </c>
      <c r="B721" s="15">
        <v>7148.0</v>
      </c>
      <c r="C721" s="15"/>
      <c r="D721" s="16" t="s">
        <v>827</v>
      </c>
      <c r="E721" s="8">
        <v>0.0</v>
      </c>
      <c r="F721" s="8">
        <v>0.0</v>
      </c>
      <c r="G721" s="11" t="s">
        <v>11</v>
      </c>
    </row>
    <row r="722" ht="14.25" customHeight="1">
      <c r="A722" s="8" t="s">
        <v>828</v>
      </c>
      <c r="B722" s="17">
        <v>716.0</v>
      </c>
      <c r="C722" s="17"/>
      <c r="D722" s="18" t="s">
        <v>829</v>
      </c>
      <c r="E722" s="8">
        <f t="shared" ref="E722:F722" si="108">SUM(E723)</f>
        <v>0</v>
      </c>
      <c r="F722" s="8">
        <f t="shared" si="108"/>
        <v>0</v>
      </c>
      <c r="G722" s="11" t="s">
        <v>11</v>
      </c>
    </row>
    <row r="723" ht="14.25" customHeight="1">
      <c r="C723" s="12">
        <v>7161.0</v>
      </c>
      <c r="D723" s="13" t="s">
        <v>830</v>
      </c>
      <c r="G723" s="11" t="s">
        <v>11</v>
      </c>
    </row>
    <row r="724" ht="14.25" customHeight="1">
      <c r="A724" s="14" t="s">
        <v>831</v>
      </c>
      <c r="B724" s="15">
        <v>7168.0</v>
      </c>
      <c r="C724" s="15"/>
      <c r="D724" s="16" t="s">
        <v>832</v>
      </c>
      <c r="E724" s="8">
        <v>0.0</v>
      </c>
      <c r="F724" s="8">
        <v>0.0</v>
      </c>
      <c r="G724" s="11" t="s">
        <v>11</v>
      </c>
    </row>
    <row r="725" ht="14.25" customHeight="1">
      <c r="A725" s="8" t="s">
        <v>833</v>
      </c>
      <c r="B725" s="17">
        <v>718.0</v>
      </c>
      <c r="C725" s="17"/>
      <c r="D725" s="18" t="s">
        <v>834</v>
      </c>
      <c r="E725" s="8">
        <f t="shared" ref="E725:F725" si="109">SUM(E726:E729)</f>
        <v>0</v>
      </c>
      <c r="F725" s="8">
        <f t="shared" si="109"/>
        <v>0</v>
      </c>
      <c r="G725" s="11" t="s">
        <v>11</v>
      </c>
    </row>
    <row r="726" ht="14.25" customHeight="1">
      <c r="C726" s="12">
        <v>7181.0</v>
      </c>
      <c r="D726" s="13" t="s">
        <v>835</v>
      </c>
      <c r="G726" s="11" t="s">
        <v>11</v>
      </c>
    </row>
    <row r="727" ht="14.25" customHeight="1">
      <c r="C727" s="12">
        <v>7182.0</v>
      </c>
      <c r="D727" s="13" t="s">
        <v>836</v>
      </c>
      <c r="G727" s="11" t="s">
        <v>11</v>
      </c>
    </row>
    <row r="728" ht="14.25" customHeight="1">
      <c r="C728" s="12">
        <v>7185.0</v>
      </c>
      <c r="D728" s="13" t="s">
        <v>837</v>
      </c>
      <c r="G728" s="11" t="s">
        <v>11</v>
      </c>
    </row>
    <row r="729" ht="14.25" customHeight="1">
      <c r="C729" s="12">
        <v>7186.0</v>
      </c>
      <c r="D729" s="13" t="s">
        <v>659</v>
      </c>
      <c r="G729" s="11" t="s">
        <v>11</v>
      </c>
    </row>
    <row r="730" ht="14.25" customHeight="1">
      <c r="A730" s="14" t="s">
        <v>838</v>
      </c>
      <c r="B730" s="15">
        <v>7188.0</v>
      </c>
      <c r="C730" s="15"/>
      <c r="D730" s="16" t="s">
        <v>839</v>
      </c>
      <c r="E730" s="8">
        <v>0.0</v>
      </c>
      <c r="F730" s="8">
        <v>0.0</v>
      </c>
      <c r="G730" s="11" t="s">
        <v>11</v>
      </c>
    </row>
    <row r="731" ht="14.25" customHeight="1">
      <c r="A731" s="8" t="s">
        <v>840</v>
      </c>
      <c r="B731" s="17">
        <v>719.0</v>
      </c>
      <c r="C731" s="17"/>
      <c r="D731" s="18" t="s">
        <v>841</v>
      </c>
      <c r="E731" s="8">
        <f t="shared" ref="E731:F731" si="110">SUM(E732:E744)</f>
        <v>0</v>
      </c>
      <c r="F731" s="8">
        <f t="shared" si="110"/>
        <v>0</v>
      </c>
      <c r="G731" s="11" t="s">
        <v>11</v>
      </c>
    </row>
    <row r="732" ht="14.25" customHeight="1">
      <c r="C732" s="12">
        <v>7191.0</v>
      </c>
      <c r="D732" s="13" t="s">
        <v>842</v>
      </c>
      <c r="G732" s="11" t="s">
        <v>11</v>
      </c>
    </row>
    <row r="733" ht="14.25" customHeight="1">
      <c r="C733" s="12">
        <v>7192.0</v>
      </c>
      <c r="D733" s="13" t="s">
        <v>843</v>
      </c>
      <c r="G733" s="11" t="s">
        <v>11</v>
      </c>
    </row>
    <row r="734" ht="14.25" customHeight="1">
      <c r="C734" s="12">
        <v>7193.0</v>
      </c>
      <c r="D734" s="13" t="s">
        <v>844</v>
      </c>
      <c r="G734" s="11" t="s">
        <v>11</v>
      </c>
    </row>
    <row r="735" ht="14.25" customHeight="1">
      <c r="C735" s="12">
        <v>7194.0</v>
      </c>
      <c r="D735" s="13" t="s">
        <v>845</v>
      </c>
      <c r="G735" s="11" t="s">
        <v>11</v>
      </c>
    </row>
    <row r="736" ht="14.25" customHeight="1">
      <c r="C736" s="12">
        <v>7195.0</v>
      </c>
      <c r="D736" s="13" t="s">
        <v>846</v>
      </c>
      <c r="G736" s="11" t="s">
        <v>11</v>
      </c>
    </row>
    <row r="737" ht="14.25" customHeight="1">
      <c r="C737" s="12">
        <v>7196.0</v>
      </c>
      <c r="D737" s="13" t="s">
        <v>847</v>
      </c>
      <c r="G737" s="11" t="s">
        <v>11</v>
      </c>
    </row>
    <row r="738" ht="14.25" customHeight="1">
      <c r="C738" s="12">
        <v>7197.0</v>
      </c>
      <c r="D738" s="13" t="s">
        <v>848</v>
      </c>
      <c r="G738" s="11" t="s">
        <v>11</v>
      </c>
    </row>
    <row r="739" ht="14.25" customHeight="1">
      <c r="C739" s="12">
        <v>71971.0</v>
      </c>
      <c r="D739" s="13" t="s">
        <v>849</v>
      </c>
      <c r="G739" s="11" t="s">
        <v>11</v>
      </c>
    </row>
    <row r="740" ht="14.25" customHeight="1">
      <c r="C740" s="12">
        <v>71972.0</v>
      </c>
      <c r="D740" s="13" t="s">
        <v>850</v>
      </c>
      <c r="G740" s="11" t="s">
        <v>11</v>
      </c>
    </row>
    <row r="741" ht="14.25" customHeight="1">
      <c r="C741" s="12">
        <v>71973.0</v>
      </c>
      <c r="D741" s="13" t="s">
        <v>851</v>
      </c>
      <c r="G741" s="11" t="s">
        <v>11</v>
      </c>
    </row>
    <row r="742" ht="14.25" customHeight="1">
      <c r="C742" s="12">
        <v>71975.0</v>
      </c>
      <c r="D742" s="13" t="s">
        <v>852</v>
      </c>
      <c r="G742" s="11" t="s">
        <v>11</v>
      </c>
    </row>
    <row r="743" ht="14.25" customHeight="1">
      <c r="C743" s="12">
        <v>71976.0</v>
      </c>
      <c r="D743" s="13" t="s">
        <v>853</v>
      </c>
      <c r="G743" s="11" t="s">
        <v>11</v>
      </c>
    </row>
    <row r="744" ht="14.25" customHeight="1">
      <c r="C744" s="12">
        <v>71978.0</v>
      </c>
      <c r="D744" s="13" t="s">
        <v>854</v>
      </c>
      <c r="G744" s="11" t="s">
        <v>11</v>
      </c>
    </row>
    <row r="745" ht="14.25" customHeight="1">
      <c r="A745" s="14" t="s">
        <v>855</v>
      </c>
      <c r="B745" s="15">
        <v>7198.0</v>
      </c>
      <c r="C745" s="15"/>
      <c r="D745" s="16" t="s">
        <v>856</v>
      </c>
      <c r="E745" s="8">
        <f t="shared" ref="E745:F745" si="111">SUM(E746:E747)</f>
        <v>0</v>
      </c>
      <c r="F745" s="8">
        <f t="shared" si="111"/>
        <v>0</v>
      </c>
      <c r="G745" s="11" t="s">
        <v>11</v>
      </c>
    </row>
    <row r="746" ht="14.25" customHeight="1">
      <c r="C746" s="12">
        <v>71981.0</v>
      </c>
      <c r="D746" s="13" t="s">
        <v>857</v>
      </c>
      <c r="G746" s="11" t="s">
        <v>11</v>
      </c>
    </row>
    <row r="747" ht="14.25" customHeight="1">
      <c r="C747" s="12">
        <v>71984.0</v>
      </c>
      <c r="D747" s="13" t="s">
        <v>858</v>
      </c>
      <c r="G747" s="11" t="s">
        <v>11</v>
      </c>
    </row>
    <row r="748" ht="14.25" customHeight="1">
      <c r="A748" s="8" t="s">
        <v>859</v>
      </c>
      <c r="B748" s="17">
        <v>732.0</v>
      </c>
      <c r="C748" s="17"/>
      <c r="D748" s="18" t="s">
        <v>860</v>
      </c>
      <c r="E748" s="8">
        <f t="shared" ref="E748:F748" si="112">SUM(E749:E750)</f>
        <v>0</v>
      </c>
      <c r="F748" s="8">
        <f t="shared" si="112"/>
        <v>0</v>
      </c>
      <c r="G748" s="11" t="s">
        <v>11</v>
      </c>
    </row>
    <row r="749" ht="14.25" customHeight="1">
      <c r="C749" s="12">
        <v>7321.0</v>
      </c>
      <c r="D749" s="13" t="s">
        <v>861</v>
      </c>
      <c r="G749" s="11" t="s">
        <v>11</v>
      </c>
    </row>
    <row r="750" ht="14.25" customHeight="1">
      <c r="C750" s="12">
        <v>7325.0</v>
      </c>
      <c r="D750" s="13" t="s">
        <v>862</v>
      </c>
      <c r="G750" s="11" t="s">
        <v>11</v>
      </c>
    </row>
    <row r="751" ht="14.25" customHeight="1">
      <c r="A751" s="14" t="s">
        <v>863</v>
      </c>
      <c r="B751" s="15">
        <v>7328.0</v>
      </c>
      <c r="C751" s="23"/>
      <c r="D751" s="16" t="s">
        <v>864</v>
      </c>
      <c r="E751" s="8">
        <v>0.0</v>
      </c>
      <c r="F751" s="8">
        <v>0.0</v>
      </c>
      <c r="G751" s="11" t="s">
        <v>11</v>
      </c>
    </row>
    <row r="752" ht="14.25" customHeight="1">
      <c r="A752" s="8" t="s">
        <v>865</v>
      </c>
      <c r="B752" s="17">
        <v>733.0</v>
      </c>
      <c r="C752" s="17"/>
      <c r="D752" s="18" t="s">
        <v>866</v>
      </c>
      <c r="E752" s="8">
        <f t="shared" ref="E752:F752" si="113">SUM(E753)</f>
        <v>0</v>
      </c>
      <c r="F752" s="8">
        <f t="shared" si="113"/>
        <v>0</v>
      </c>
      <c r="G752" s="11" t="s">
        <v>11</v>
      </c>
    </row>
    <row r="753" ht="14.25" customHeight="1">
      <c r="C753" s="12">
        <v>7331.0</v>
      </c>
      <c r="D753" s="13" t="s">
        <v>867</v>
      </c>
      <c r="G753" s="11" t="s">
        <v>11</v>
      </c>
    </row>
    <row r="754" ht="14.25" customHeight="1">
      <c r="A754" s="14" t="s">
        <v>868</v>
      </c>
      <c r="B754" s="15">
        <v>7338.0</v>
      </c>
      <c r="C754" s="15"/>
      <c r="D754" s="16" t="s">
        <v>869</v>
      </c>
      <c r="E754" s="8">
        <v>0.0</v>
      </c>
      <c r="F754" s="8">
        <v>0.0</v>
      </c>
      <c r="G754" s="11" t="s">
        <v>11</v>
      </c>
    </row>
    <row r="755" ht="14.25" customHeight="1">
      <c r="A755" s="8" t="s">
        <v>870</v>
      </c>
      <c r="B755" s="17">
        <v>738.0</v>
      </c>
      <c r="C755" s="17"/>
      <c r="D755" s="18" t="s">
        <v>871</v>
      </c>
      <c r="E755" s="8">
        <f t="shared" ref="E755:F755" si="114">SUM(E756:E762)</f>
        <v>0</v>
      </c>
      <c r="F755" s="8">
        <f t="shared" si="114"/>
        <v>0</v>
      </c>
      <c r="G755" s="11" t="s">
        <v>11</v>
      </c>
    </row>
    <row r="756" ht="14.25" customHeight="1">
      <c r="C756" s="12">
        <v>7381.0</v>
      </c>
      <c r="D756" s="13" t="s">
        <v>872</v>
      </c>
      <c r="G756" s="11" t="s">
        <v>11</v>
      </c>
    </row>
    <row r="757" ht="14.25" customHeight="1">
      <c r="C757" s="12">
        <v>73811.0</v>
      </c>
      <c r="D757" s="13" t="s">
        <v>873</v>
      </c>
      <c r="G757" s="11" t="s">
        <v>11</v>
      </c>
    </row>
    <row r="758" ht="14.25" customHeight="1">
      <c r="C758" s="12">
        <v>73813.0</v>
      </c>
      <c r="D758" s="13" t="s">
        <v>874</v>
      </c>
      <c r="G758" s="11" t="s">
        <v>11</v>
      </c>
    </row>
    <row r="759" ht="14.25" customHeight="1">
      <c r="C759" s="12">
        <v>7383.0</v>
      </c>
      <c r="D759" s="13" t="s">
        <v>875</v>
      </c>
      <c r="G759" s="11" t="s">
        <v>11</v>
      </c>
    </row>
    <row r="760" ht="14.25" customHeight="1">
      <c r="C760" s="12">
        <v>7384.0</v>
      </c>
      <c r="D760" s="13" t="s">
        <v>876</v>
      </c>
      <c r="G760" s="11" t="s">
        <v>11</v>
      </c>
    </row>
    <row r="761" ht="14.25" customHeight="1">
      <c r="C761" s="12">
        <v>7385.0</v>
      </c>
      <c r="D761" s="13" t="s">
        <v>877</v>
      </c>
      <c r="G761" s="11" t="s">
        <v>11</v>
      </c>
    </row>
    <row r="762" ht="14.25" customHeight="1">
      <c r="C762" s="12">
        <v>7386.0</v>
      </c>
      <c r="D762" s="13" t="s">
        <v>878</v>
      </c>
      <c r="G762" s="11" t="s">
        <v>11</v>
      </c>
    </row>
    <row r="763" ht="14.25" customHeight="1">
      <c r="A763" s="14" t="s">
        <v>879</v>
      </c>
      <c r="B763" s="15">
        <v>7388.0</v>
      </c>
      <c r="C763" s="15"/>
      <c r="D763" s="16" t="s">
        <v>880</v>
      </c>
      <c r="E763" s="8">
        <v>0.0</v>
      </c>
      <c r="F763" s="8">
        <v>0.0</v>
      </c>
      <c r="G763" s="11" t="s">
        <v>11</v>
      </c>
    </row>
    <row r="764" ht="14.25" customHeight="1">
      <c r="A764" s="8" t="s">
        <v>881</v>
      </c>
      <c r="B764" s="17">
        <v>739.0</v>
      </c>
      <c r="C764" s="17"/>
      <c r="D764" s="18" t="s">
        <v>882</v>
      </c>
      <c r="E764" s="8">
        <f t="shared" ref="E764:F764" si="115">SUM(E765:E773)</f>
        <v>0</v>
      </c>
      <c r="F764" s="8">
        <f t="shared" si="115"/>
        <v>0</v>
      </c>
      <c r="G764" s="11" t="s">
        <v>11</v>
      </c>
    </row>
    <row r="765" ht="14.25" customHeight="1">
      <c r="C765" s="12">
        <v>7391.0</v>
      </c>
      <c r="D765" s="13" t="s">
        <v>883</v>
      </c>
      <c r="G765" s="11" t="s">
        <v>11</v>
      </c>
    </row>
    <row r="766" ht="14.25" customHeight="1">
      <c r="C766" s="12">
        <v>7392.0</v>
      </c>
      <c r="D766" s="13" t="s">
        <v>884</v>
      </c>
      <c r="G766" s="11" t="s">
        <v>11</v>
      </c>
    </row>
    <row r="767" ht="14.25" customHeight="1">
      <c r="C767" s="12">
        <v>7393.0</v>
      </c>
      <c r="D767" s="13" t="s">
        <v>885</v>
      </c>
      <c r="G767" s="11" t="s">
        <v>11</v>
      </c>
    </row>
    <row r="768" ht="14.25" customHeight="1">
      <c r="C768" s="12">
        <v>7394.0</v>
      </c>
      <c r="D768" s="13" t="s">
        <v>886</v>
      </c>
      <c r="G768" s="11" t="s">
        <v>11</v>
      </c>
    </row>
    <row r="769" ht="14.25" customHeight="1">
      <c r="C769" s="12">
        <v>7396.0</v>
      </c>
      <c r="D769" s="13" t="s">
        <v>887</v>
      </c>
      <c r="G769" s="11" t="s">
        <v>11</v>
      </c>
    </row>
    <row r="770" ht="14.25" customHeight="1">
      <c r="C770" s="12">
        <v>7397.0</v>
      </c>
      <c r="D770" s="13" t="s">
        <v>888</v>
      </c>
      <c r="G770" s="11" t="s">
        <v>11</v>
      </c>
    </row>
    <row r="771" ht="14.25" customHeight="1">
      <c r="C771" s="12">
        <v>73971.0</v>
      </c>
      <c r="D771" s="13" t="s">
        <v>889</v>
      </c>
      <c r="G771" s="11" t="s">
        <v>11</v>
      </c>
    </row>
    <row r="772" ht="14.25" customHeight="1">
      <c r="C772" s="12">
        <v>73973.0</v>
      </c>
      <c r="D772" s="13" t="s">
        <v>890</v>
      </c>
      <c r="G772" s="11" t="s">
        <v>11</v>
      </c>
    </row>
    <row r="773" ht="14.25" customHeight="1">
      <c r="C773" s="12">
        <v>73978.0</v>
      </c>
      <c r="D773" s="13" t="s">
        <v>891</v>
      </c>
      <c r="G773" s="11" t="s">
        <v>11</v>
      </c>
    </row>
    <row r="774" ht="14.25" customHeight="1">
      <c r="A774" s="14" t="s">
        <v>892</v>
      </c>
      <c r="B774" s="15">
        <v>7398.0</v>
      </c>
      <c r="C774" s="15"/>
      <c r="D774" s="16" t="s">
        <v>893</v>
      </c>
      <c r="E774" s="8">
        <v>0.0</v>
      </c>
      <c r="F774" s="8">
        <v>0.0</v>
      </c>
      <c r="G774" s="11" t="s">
        <v>11</v>
      </c>
    </row>
    <row r="775" ht="14.25" customHeight="1">
      <c r="A775" s="8" t="s">
        <v>894</v>
      </c>
      <c r="B775" s="17">
        <v>751.0</v>
      </c>
      <c r="C775" s="17"/>
      <c r="D775" s="18" t="s">
        <v>895</v>
      </c>
      <c r="E775" s="8">
        <f t="shared" ref="E775:F775" si="116">SUM(E776:E778)</f>
        <v>0</v>
      </c>
      <c r="F775" s="8">
        <f t="shared" si="116"/>
        <v>0</v>
      </c>
      <c r="G775" s="11" t="s">
        <v>11</v>
      </c>
    </row>
    <row r="776" ht="14.25" customHeight="1">
      <c r="C776" s="12">
        <v>7512.0</v>
      </c>
      <c r="D776" s="13" t="s">
        <v>896</v>
      </c>
      <c r="G776" s="11" t="s">
        <v>11</v>
      </c>
    </row>
    <row r="777" ht="14.25" customHeight="1">
      <c r="C777" s="12">
        <v>7513.0</v>
      </c>
      <c r="D777" s="13" t="s">
        <v>897</v>
      </c>
      <c r="G777" s="11" t="s">
        <v>11</v>
      </c>
    </row>
    <row r="778" ht="14.25" customHeight="1">
      <c r="C778" s="12">
        <v>7514.0</v>
      </c>
      <c r="D778" s="13" t="s">
        <v>898</v>
      </c>
      <c r="G778" s="11" t="s">
        <v>11</v>
      </c>
    </row>
    <row r="779" ht="14.25" customHeight="1">
      <c r="A779" s="14" t="s">
        <v>899</v>
      </c>
      <c r="B779" s="15">
        <v>7518.0</v>
      </c>
      <c r="C779" s="24"/>
      <c r="D779" s="16" t="s">
        <v>900</v>
      </c>
      <c r="E779" s="8">
        <v>0.0</v>
      </c>
      <c r="F779" s="8">
        <v>0.0</v>
      </c>
      <c r="G779" s="11" t="s">
        <v>11</v>
      </c>
    </row>
    <row r="780" ht="14.25" customHeight="1">
      <c r="A780" s="8" t="s">
        <v>901</v>
      </c>
      <c r="B780" s="17">
        <v>756.0</v>
      </c>
      <c r="C780" s="17"/>
      <c r="D780" s="18" t="s">
        <v>902</v>
      </c>
      <c r="E780" s="8">
        <f t="shared" ref="E780:F780" si="117">SUM(E781)</f>
        <v>0</v>
      </c>
      <c r="F780" s="8">
        <f t="shared" si="117"/>
        <v>0</v>
      </c>
      <c r="G780" s="11" t="s">
        <v>11</v>
      </c>
    </row>
    <row r="781" ht="14.25" customHeight="1">
      <c r="C781" s="12">
        <v>7561.0</v>
      </c>
      <c r="D781" s="13" t="s">
        <v>903</v>
      </c>
      <c r="G781" s="11" t="s">
        <v>11</v>
      </c>
    </row>
    <row r="782" ht="14.25" customHeight="1">
      <c r="A782" s="14" t="s">
        <v>904</v>
      </c>
      <c r="B782" s="15">
        <v>7568.0</v>
      </c>
      <c r="C782" s="23"/>
      <c r="D782" s="16" t="s">
        <v>905</v>
      </c>
      <c r="E782" s="8">
        <v>0.0</v>
      </c>
      <c r="F782" s="8">
        <v>0.0</v>
      </c>
      <c r="G782" s="11" t="s">
        <v>11</v>
      </c>
    </row>
    <row r="783" ht="14.25" customHeight="1">
      <c r="A783" s="14" t="s">
        <v>906</v>
      </c>
      <c r="B783" s="17">
        <v>757.0</v>
      </c>
      <c r="C783" s="17"/>
      <c r="D783" s="18" t="s">
        <v>907</v>
      </c>
      <c r="E783" s="8">
        <f t="shared" ref="E783:F783" si="118">SUM(E784)</f>
        <v>0</v>
      </c>
      <c r="F783" s="8">
        <f t="shared" si="118"/>
        <v>0</v>
      </c>
      <c r="G783" s="11" t="s">
        <v>11</v>
      </c>
    </row>
    <row r="784" ht="14.25" customHeight="1">
      <c r="C784" s="12">
        <v>7577.0</v>
      </c>
      <c r="D784" s="13" t="s">
        <v>908</v>
      </c>
      <c r="G784" s="11" t="s">
        <v>11</v>
      </c>
    </row>
    <row r="785" ht="14.25" customHeight="1">
      <c r="A785" s="14" t="s">
        <v>909</v>
      </c>
      <c r="B785" s="15">
        <v>7578.0</v>
      </c>
      <c r="C785" s="15"/>
      <c r="D785" s="16" t="s">
        <v>910</v>
      </c>
      <c r="E785" s="8">
        <v>0.0</v>
      </c>
      <c r="F785" s="8">
        <v>0.0</v>
      </c>
      <c r="G785" s="11" t="s">
        <v>11</v>
      </c>
    </row>
    <row r="786" ht="14.25" customHeight="1">
      <c r="A786" s="14" t="s">
        <v>911</v>
      </c>
      <c r="B786" s="17">
        <v>758.0</v>
      </c>
      <c r="C786" s="17"/>
      <c r="D786" s="18" t="s">
        <v>912</v>
      </c>
      <c r="E786" s="8">
        <f t="shared" ref="E786:F786" si="119">SUM(E787:E795)</f>
        <v>0</v>
      </c>
      <c r="F786" s="8">
        <f t="shared" si="119"/>
        <v>0</v>
      </c>
      <c r="G786" s="11" t="s">
        <v>11</v>
      </c>
    </row>
    <row r="787" ht="14.25" customHeight="1">
      <c r="C787" s="12">
        <v>7581.0</v>
      </c>
      <c r="D787" s="13" t="s">
        <v>913</v>
      </c>
      <c r="G787" s="11" t="s">
        <v>11</v>
      </c>
    </row>
    <row r="788" ht="14.25" customHeight="1">
      <c r="C788" s="12">
        <v>75811.0</v>
      </c>
      <c r="D788" s="13" t="s">
        <v>914</v>
      </c>
      <c r="G788" s="11" t="s">
        <v>11</v>
      </c>
    </row>
    <row r="789" ht="14.25" customHeight="1">
      <c r="C789" s="12">
        <v>75812.0</v>
      </c>
      <c r="D789" s="13" t="s">
        <v>915</v>
      </c>
      <c r="G789" s="11" t="s">
        <v>11</v>
      </c>
    </row>
    <row r="790" ht="14.25" customHeight="1">
      <c r="C790" s="12">
        <v>7582.0</v>
      </c>
      <c r="D790" s="13" t="s">
        <v>916</v>
      </c>
      <c r="G790" s="11" t="s">
        <v>11</v>
      </c>
    </row>
    <row r="791" ht="14.25" customHeight="1">
      <c r="C791" s="12">
        <v>7585.0</v>
      </c>
      <c r="D791" s="13" t="s">
        <v>917</v>
      </c>
      <c r="G791" s="11" t="s">
        <v>11</v>
      </c>
    </row>
    <row r="792" ht="14.25" customHeight="1">
      <c r="C792" s="12">
        <v>7586.0</v>
      </c>
      <c r="D792" s="13" t="s">
        <v>918</v>
      </c>
      <c r="G792" s="11" t="s">
        <v>11</v>
      </c>
    </row>
    <row r="793" ht="14.25" customHeight="1">
      <c r="C793" s="12">
        <v>75861.0</v>
      </c>
      <c r="D793" s="13" t="s">
        <v>607</v>
      </c>
      <c r="G793" s="11" t="s">
        <v>11</v>
      </c>
    </row>
    <row r="794" ht="14.25" customHeight="1">
      <c r="C794" s="12">
        <v>75862.0</v>
      </c>
      <c r="D794" s="13" t="s">
        <v>745</v>
      </c>
      <c r="G794" s="11" t="s">
        <v>11</v>
      </c>
    </row>
    <row r="795" ht="14.25" customHeight="1">
      <c r="C795" s="12">
        <v>75863.0</v>
      </c>
      <c r="D795" s="13" t="s">
        <v>746</v>
      </c>
      <c r="G795" s="11" t="s">
        <v>11</v>
      </c>
    </row>
    <row r="796" ht="14.25" customHeight="1">
      <c r="A796" s="14" t="s">
        <v>919</v>
      </c>
      <c r="B796" s="15">
        <v>7588.0</v>
      </c>
      <c r="C796" s="15"/>
      <c r="D796" s="16" t="s">
        <v>920</v>
      </c>
      <c r="E796" s="8">
        <v>0.0</v>
      </c>
      <c r="F796" s="8">
        <v>0.0</v>
      </c>
      <c r="G796" s="11" t="s">
        <v>11</v>
      </c>
    </row>
    <row r="797" ht="14.25" customHeight="1">
      <c r="A797" s="8" t="s">
        <v>921</v>
      </c>
      <c r="B797" s="17">
        <v>759.0</v>
      </c>
      <c r="C797" s="17"/>
      <c r="D797" s="18" t="s">
        <v>922</v>
      </c>
      <c r="E797" s="8">
        <f t="shared" ref="E797:F797" si="120">SUM(E798:E814)</f>
        <v>0</v>
      </c>
      <c r="F797" s="8">
        <f t="shared" si="120"/>
        <v>0</v>
      </c>
      <c r="G797" s="11" t="s">
        <v>11</v>
      </c>
    </row>
    <row r="798" ht="14.25" customHeight="1">
      <c r="C798" s="12">
        <v>7591.0</v>
      </c>
      <c r="D798" s="13" t="s">
        <v>923</v>
      </c>
      <c r="G798" s="11" t="s">
        <v>11</v>
      </c>
    </row>
    <row r="799" ht="14.25" customHeight="1">
      <c r="C799" s="12">
        <v>75911.0</v>
      </c>
      <c r="D799" s="13" t="s">
        <v>924</v>
      </c>
      <c r="G799" s="11" t="s">
        <v>11</v>
      </c>
    </row>
    <row r="800" ht="14.25" customHeight="1">
      <c r="C800" s="12">
        <v>75912.0</v>
      </c>
      <c r="D800" s="13" t="s">
        <v>925</v>
      </c>
      <c r="G800" s="11" t="s">
        <v>11</v>
      </c>
    </row>
    <row r="801" ht="14.25" customHeight="1">
      <c r="C801" s="12">
        <v>75913.0</v>
      </c>
      <c r="D801" s="13" t="s">
        <v>926</v>
      </c>
      <c r="G801" s="11" t="s">
        <v>11</v>
      </c>
    </row>
    <row r="802" ht="14.25" customHeight="1">
      <c r="C802" s="12">
        <v>7594.0</v>
      </c>
      <c r="D802" s="13" t="s">
        <v>927</v>
      </c>
      <c r="G802" s="11" t="s">
        <v>11</v>
      </c>
    </row>
    <row r="803" ht="14.25" customHeight="1">
      <c r="C803" s="12">
        <v>75941.0</v>
      </c>
      <c r="D803" s="13" t="s">
        <v>928</v>
      </c>
      <c r="G803" s="11" t="s">
        <v>11</v>
      </c>
    </row>
    <row r="804" ht="14.25" customHeight="1">
      <c r="C804" s="12">
        <v>75942.0</v>
      </c>
      <c r="D804" s="13" t="s">
        <v>929</v>
      </c>
      <c r="G804" s="11" t="s">
        <v>11</v>
      </c>
    </row>
    <row r="805" ht="14.25" customHeight="1">
      <c r="C805" s="12">
        <v>75944.0</v>
      </c>
      <c r="D805" s="13" t="s">
        <v>930</v>
      </c>
      <c r="G805" s="11" t="s">
        <v>11</v>
      </c>
    </row>
    <row r="806" ht="14.25" customHeight="1">
      <c r="C806" s="12">
        <v>75945.0</v>
      </c>
      <c r="D806" s="13" t="s">
        <v>931</v>
      </c>
      <c r="G806" s="11" t="s">
        <v>11</v>
      </c>
    </row>
    <row r="807" ht="14.25" customHeight="1">
      <c r="C807" s="12">
        <v>75946.0</v>
      </c>
      <c r="D807" s="13" t="s">
        <v>932</v>
      </c>
      <c r="G807" s="11" t="s">
        <v>11</v>
      </c>
    </row>
    <row r="808" ht="14.25" customHeight="1">
      <c r="C808" s="12">
        <v>7595.0</v>
      </c>
      <c r="D808" s="13" t="s">
        <v>933</v>
      </c>
      <c r="G808" s="11" t="s">
        <v>11</v>
      </c>
    </row>
    <row r="809" ht="14.25" customHeight="1">
      <c r="C809" s="12">
        <v>75955.0</v>
      </c>
      <c r="D809" s="13" t="s">
        <v>934</v>
      </c>
      <c r="G809" s="11" t="s">
        <v>11</v>
      </c>
    </row>
    <row r="810" ht="14.25" customHeight="1">
      <c r="C810" s="12">
        <v>75957.0</v>
      </c>
      <c r="D810" s="13" t="s">
        <v>935</v>
      </c>
      <c r="G810" s="11" t="s">
        <v>11</v>
      </c>
    </row>
    <row r="811" ht="14.25" customHeight="1">
      <c r="C811" s="12">
        <v>7596.0</v>
      </c>
      <c r="D811" s="13" t="s">
        <v>936</v>
      </c>
      <c r="G811" s="11" t="s">
        <v>11</v>
      </c>
    </row>
    <row r="812" ht="14.25" customHeight="1">
      <c r="C812" s="12">
        <v>75962.0</v>
      </c>
      <c r="D812" s="13" t="s">
        <v>937</v>
      </c>
      <c r="G812" s="11" t="s">
        <v>11</v>
      </c>
    </row>
    <row r="813" ht="14.25" customHeight="1">
      <c r="C813" s="12">
        <v>75963.0</v>
      </c>
      <c r="D813" s="13" t="s">
        <v>938</v>
      </c>
      <c r="G813" s="11" t="s">
        <v>11</v>
      </c>
    </row>
    <row r="814" ht="14.25" customHeight="1">
      <c r="C814" s="12">
        <v>7597.0</v>
      </c>
      <c r="D814" s="13" t="s">
        <v>939</v>
      </c>
      <c r="G814" s="11" t="s">
        <v>11</v>
      </c>
    </row>
    <row r="815" ht="14.25" customHeight="1">
      <c r="A815" s="14" t="s">
        <v>940</v>
      </c>
      <c r="B815" s="15">
        <v>7598.0</v>
      </c>
      <c r="C815" s="15"/>
      <c r="D815" s="16" t="s">
        <v>941</v>
      </c>
      <c r="E815" s="8">
        <v>0.0</v>
      </c>
      <c r="F815" s="8">
        <v>0.0</v>
      </c>
      <c r="G815" s="11" t="s">
        <v>11</v>
      </c>
    </row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E1: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17.13"/>
    <col customWidth="1" min="3" max="3" width="22.75"/>
    <col customWidth="1" min="4" max="4" width="21.0"/>
    <col customWidth="1" min="5" max="26" width="9.13"/>
  </cols>
  <sheetData>
    <row r="1" ht="14.25" customHeight="1"/>
    <row r="2" ht="14.25" customHeight="1"/>
    <row r="3" ht="14.25" customHeight="1"/>
    <row r="4" ht="14.25" customHeight="1">
      <c r="A4" s="25"/>
      <c r="B4" s="25" t="s">
        <v>942</v>
      </c>
      <c r="C4" s="26" t="s">
        <v>943</v>
      </c>
      <c r="D4" s="26" t="s">
        <v>944</v>
      </c>
    </row>
    <row r="5" ht="14.25" customHeight="1">
      <c r="B5" s="26">
        <v>1.0</v>
      </c>
      <c r="C5" s="27"/>
      <c r="D5" s="26"/>
    </row>
    <row r="6" ht="14.25" customHeight="1">
      <c r="B6" s="26">
        <v>2.0</v>
      </c>
      <c r="C6" s="27"/>
      <c r="D6" s="26"/>
    </row>
    <row r="7" ht="14.25" customHeight="1">
      <c r="B7" s="26">
        <v>3.0</v>
      </c>
      <c r="C7" s="27"/>
      <c r="D7" s="26"/>
    </row>
    <row r="8" ht="14.25" customHeight="1">
      <c r="B8" s="26">
        <v>4.0</v>
      </c>
      <c r="C8" s="27"/>
      <c r="D8" s="26"/>
    </row>
    <row r="9" ht="14.25" customHeight="1">
      <c r="B9" s="26">
        <v>5.0</v>
      </c>
      <c r="C9" s="27"/>
      <c r="D9" s="26"/>
    </row>
    <row r="10" ht="14.25" customHeight="1">
      <c r="B10" s="26">
        <v>6.0</v>
      </c>
      <c r="C10" s="27"/>
      <c r="D10" s="26"/>
    </row>
    <row r="11" ht="14.25" customHeight="1">
      <c r="A11" s="28"/>
      <c r="B11" s="26" t="s">
        <v>945</v>
      </c>
      <c r="C11" s="27"/>
      <c r="D11" s="26"/>
    </row>
    <row r="12" ht="14.25" customHeight="1">
      <c r="A12" s="26" t="s">
        <v>946</v>
      </c>
      <c r="B12" s="29"/>
      <c r="C12" s="26"/>
      <c r="D12" s="26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9.88"/>
    <col customWidth="1" min="3" max="3" width="19.38"/>
    <col customWidth="1" min="4" max="4" width="6.88"/>
    <col customWidth="1" min="5" max="26" width="9.13"/>
  </cols>
  <sheetData>
    <row r="1" ht="14.25" customHeight="1"/>
    <row r="2" ht="14.25" customHeight="1"/>
    <row r="3" ht="14.25" customHeight="1">
      <c r="A3" s="26"/>
      <c r="B3" s="26" t="s">
        <v>947</v>
      </c>
      <c r="C3" s="26" t="s">
        <v>948</v>
      </c>
      <c r="D3" s="26" t="s">
        <v>946</v>
      </c>
    </row>
    <row r="4" ht="14.25" customHeight="1">
      <c r="A4" s="26" t="s">
        <v>949</v>
      </c>
      <c r="B4" s="26"/>
      <c r="C4" s="26"/>
      <c r="D4" s="26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1.38"/>
    <col customWidth="1" min="5" max="5" width="43.25"/>
    <col customWidth="1" min="6" max="6" width="17.13"/>
    <col customWidth="1" min="7" max="7" width="14.75"/>
    <col customWidth="1" min="8" max="8" width="17.25"/>
    <col customWidth="1" min="9" max="9" width="25.13"/>
    <col customWidth="1" min="10" max="10" width="37.63"/>
    <col customWidth="1" min="11" max="26" width="11.38"/>
  </cols>
  <sheetData>
    <row r="1">
      <c r="A1" s="30" t="s">
        <v>950</v>
      </c>
      <c r="B1" s="30" t="s">
        <v>951</v>
      </c>
      <c r="C1" s="30" t="s">
        <v>952</v>
      </c>
      <c r="D1" s="31"/>
      <c r="E1" s="32" t="s">
        <v>953</v>
      </c>
      <c r="F1" s="33"/>
      <c r="G1" s="34" t="s">
        <v>954</v>
      </c>
      <c r="H1" s="35"/>
      <c r="I1" s="35" t="s">
        <v>955</v>
      </c>
    </row>
    <row r="2">
      <c r="D2" s="36"/>
      <c r="E2" s="37"/>
      <c r="F2" s="38"/>
      <c r="G2" s="38" t="s">
        <v>956</v>
      </c>
      <c r="H2" s="38"/>
      <c r="I2" s="39"/>
      <c r="J2" s="40" t="s">
        <v>957</v>
      </c>
    </row>
    <row r="3">
      <c r="D3" s="41"/>
      <c r="E3" s="42" t="s">
        <v>958</v>
      </c>
      <c r="F3" s="43" t="s">
        <v>959</v>
      </c>
      <c r="G3" s="43" t="s">
        <v>960</v>
      </c>
      <c r="H3" s="43" t="s">
        <v>961</v>
      </c>
      <c r="I3" s="44" t="s">
        <v>961</v>
      </c>
      <c r="J3" s="45" t="s">
        <v>962</v>
      </c>
    </row>
    <row r="4">
      <c r="A4" s="8" t="s">
        <v>963</v>
      </c>
      <c r="B4" s="14" t="s">
        <v>964</v>
      </c>
      <c r="C4" s="14" t="s">
        <v>965</v>
      </c>
      <c r="D4" s="46"/>
      <c r="E4" s="47" t="s">
        <v>966</v>
      </c>
      <c r="F4" s="42">
        <f t="shared" ref="F4:G4" si="1">SUM(F5:F7)</f>
        <v>0</v>
      </c>
      <c r="G4" s="42">
        <f t="shared" si="1"/>
        <v>0</v>
      </c>
      <c r="H4" s="42">
        <f t="shared" ref="H4:H47" si="2">F4-G4</f>
        <v>0</v>
      </c>
      <c r="I4" s="48"/>
    </row>
    <row r="5">
      <c r="A5" s="8" t="s">
        <v>92</v>
      </c>
      <c r="B5" s="14" t="s">
        <v>189</v>
      </c>
      <c r="C5" s="14"/>
      <c r="D5" s="46"/>
      <c r="E5" s="49" t="s">
        <v>967</v>
      </c>
      <c r="F5" s="49">
        <f>SUM('Numéro des comptes V2'!E73:E79) - SUM('Numéro des comptes V2'!F73:F79)</f>
        <v>0</v>
      </c>
      <c r="G5" s="49">
        <f>SUM('Numéro des comptes V2'!F160:F166) - SUM('Numéro des comptes V2'!E160:E166)</f>
        <v>0</v>
      </c>
      <c r="H5" s="42">
        <f t="shared" si="2"/>
        <v>0</v>
      </c>
      <c r="I5" s="50"/>
      <c r="J5" s="9">
        <v>211.0</v>
      </c>
    </row>
    <row r="6">
      <c r="A6" s="8" t="s">
        <v>102</v>
      </c>
      <c r="B6" s="14" t="s">
        <v>198</v>
      </c>
      <c r="C6" s="14"/>
      <c r="D6" s="46"/>
      <c r="E6" s="49" t="s">
        <v>968</v>
      </c>
      <c r="F6" s="49">
        <f>SUM('Numéro des comptes V2'!E81:E83)- SUM('Numéro des comptes V2'!F81:F83)</f>
        <v>0</v>
      </c>
      <c r="G6" s="49">
        <f>SUM('Numéro des comptes V2'!F168:F170) - SUM('Numéro des comptes V2'!E168:E170)</f>
        <v>0</v>
      </c>
      <c r="H6" s="42">
        <f t="shared" si="2"/>
        <v>0</v>
      </c>
      <c r="I6" s="50"/>
      <c r="J6" s="9">
        <v>212.0</v>
      </c>
    </row>
    <row r="7">
      <c r="A7" s="8" t="s">
        <v>107</v>
      </c>
      <c r="B7" s="14" t="s">
        <v>203</v>
      </c>
      <c r="C7" s="14"/>
      <c r="D7" s="46"/>
      <c r="E7" s="51" t="s">
        <v>969</v>
      </c>
      <c r="F7" s="51">
        <f>SUM('Numéro des comptes V2'!E85) - SUM('Numéro des comptes V2'!F85)</f>
        <v>0</v>
      </c>
      <c r="G7" s="51">
        <f>SUM('Numéro des comptes V2'!F171) - SUM('Numéro des comptes V2'!E171)</f>
        <v>0</v>
      </c>
      <c r="H7" s="42">
        <f t="shared" si="2"/>
        <v>0</v>
      </c>
      <c r="I7" s="52"/>
      <c r="J7" s="9">
        <v>2130.0</v>
      </c>
    </row>
    <row r="8">
      <c r="A8" s="8" t="s">
        <v>970</v>
      </c>
      <c r="B8" s="14" t="s">
        <v>971</v>
      </c>
      <c r="C8" s="14" t="s">
        <v>972</v>
      </c>
      <c r="D8" s="53" t="s">
        <v>973</v>
      </c>
      <c r="E8" s="47" t="s">
        <v>974</v>
      </c>
      <c r="F8" s="54">
        <f>SUM(F9:F12)</f>
        <v>0</v>
      </c>
      <c r="G8" s="42">
        <f>SUM(G9:G12)+ 'Numéro des comptes V2'!F202 - 'Numéro des comptes V2'!E202</f>
        <v>0</v>
      </c>
      <c r="H8" s="42">
        <f t="shared" si="2"/>
        <v>0</v>
      </c>
      <c r="I8" s="48"/>
    </row>
    <row r="9">
      <c r="A9" s="8" t="s">
        <v>109</v>
      </c>
      <c r="B9" s="14" t="s">
        <v>205</v>
      </c>
      <c r="C9" s="14"/>
      <c r="D9" s="53" t="s">
        <v>975</v>
      </c>
      <c r="E9" s="49" t="s">
        <v>976</v>
      </c>
      <c r="F9" s="49">
        <f>SUM('Numéro des comptes V2'!E87) - SUM('Numéro des comptes V2'!F87)</f>
        <v>0</v>
      </c>
      <c r="G9" s="49">
        <f>SUM('Numéro des comptes V2'!F172) - SUM('Numéro des comptes V2'!E172)</f>
        <v>0</v>
      </c>
      <c r="H9" s="42">
        <f t="shared" si="2"/>
        <v>0</v>
      </c>
      <c r="I9" s="50"/>
      <c r="J9" s="9">
        <v>2210.0</v>
      </c>
    </row>
    <row r="10">
      <c r="A10" s="8" t="s">
        <v>111</v>
      </c>
      <c r="B10" s="14" t="s">
        <v>207</v>
      </c>
      <c r="C10" s="14"/>
      <c r="D10" s="53" t="s">
        <v>977</v>
      </c>
      <c r="E10" s="49" t="s">
        <v>978</v>
      </c>
      <c r="F10" s="49">
        <f>SUM('Numéro des comptes V2'!E89)- SUM('Numéro des comptes V2'!F89)</f>
        <v>0</v>
      </c>
      <c r="G10" s="49">
        <f>SUM('Numéro des comptes V2'!F173) - SUM('Numéro des comptes V2'!E173)</f>
        <v>0</v>
      </c>
      <c r="H10" s="42">
        <f t="shared" si="2"/>
        <v>0</v>
      </c>
      <c r="I10" s="50"/>
      <c r="J10" s="9">
        <v>2220.0</v>
      </c>
    </row>
    <row r="11">
      <c r="A11" s="8" t="s">
        <v>113</v>
      </c>
      <c r="B11" s="14" t="s">
        <v>209</v>
      </c>
      <c r="C11" s="14"/>
      <c r="D11" s="53" t="s">
        <v>979</v>
      </c>
      <c r="E11" s="49" t="s">
        <v>980</v>
      </c>
      <c r="F11" s="49">
        <f>SUM('Numéro des comptes V2'!E91)-SUM('Numéro des comptes V2'!F91)</f>
        <v>0</v>
      </c>
      <c r="G11" s="49">
        <f>SUM('Numéro des comptes V2'!F174) - SUM('Numéro des comptes V2'!E174)</f>
        <v>0</v>
      </c>
      <c r="H11" s="42">
        <f t="shared" si="2"/>
        <v>0</v>
      </c>
      <c r="I11" s="50"/>
      <c r="J11" s="9">
        <v>2230.0</v>
      </c>
    </row>
    <row r="12">
      <c r="A12" s="8" t="s">
        <v>115</v>
      </c>
      <c r="B12" s="14" t="s">
        <v>211</v>
      </c>
      <c r="C12" s="14"/>
      <c r="D12" s="53" t="s">
        <v>977</v>
      </c>
      <c r="E12" s="51" t="s">
        <v>981</v>
      </c>
      <c r="F12" s="51">
        <f>SUM('Numéro des comptes V2'!E93)- SUM('Numéro des comptes V2'!F93)</f>
        <v>0</v>
      </c>
      <c r="G12" s="51">
        <f>SUM('Numéro des comptes V2'!F175) - SUM('Numéro des comptes V2'!E175)</f>
        <v>0</v>
      </c>
      <c r="H12" s="42">
        <f t="shared" si="2"/>
        <v>0</v>
      </c>
      <c r="I12" s="52"/>
      <c r="J12" s="9">
        <v>2285.0</v>
      </c>
    </row>
    <row r="13">
      <c r="A13" s="8" t="s">
        <v>982</v>
      </c>
      <c r="B13" s="14" t="s">
        <v>983</v>
      </c>
      <c r="C13" s="14" t="s">
        <v>984</v>
      </c>
      <c r="D13" s="53" t="s">
        <v>985</v>
      </c>
      <c r="E13" s="47" t="s">
        <v>986</v>
      </c>
      <c r="F13" s="42">
        <f>SUM(F14:F21)</f>
        <v>0</v>
      </c>
      <c r="G13" s="55">
        <f>SUM(G14:G21) + 'Numéro des comptes V2'!F203</f>
        <v>0</v>
      </c>
      <c r="H13" s="42">
        <f t="shared" si="2"/>
        <v>0</v>
      </c>
      <c r="I13" s="56"/>
    </row>
    <row r="14">
      <c r="A14" s="8" t="s">
        <v>117</v>
      </c>
      <c r="B14" s="14" t="s">
        <v>213</v>
      </c>
      <c r="C14" s="14"/>
      <c r="D14" s="53" t="s">
        <v>987</v>
      </c>
      <c r="E14" s="49" t="s">
        <v>988</v>
      </c>
      <c r="F14" s="49">
        <f>SUM('Numéro des comptes V2'!E95:E100) - SUM('Numéro des comptes V2'!F95:F100)</f>
        <v>0</v>
      </c>
      <c r="G14" s="49">
        <f>SUM('Numéro des comptes V2'!F177:F182) - SUM('Numéro des comptes V2'!E177:E182)</f>
        <v>0</v>
      </c>
      <c r="H14" s="42">
        <f t="shared" si="2"/>
        <v>0</v>
      </c>
      <c r="I14" s="50"/>
      <c r="J14" s="9">
        <v>231.0</v>
      </c>
    </row>
    <row r="15">
      <c r="A15" s="8" t="s">
        <v>125</v>
      </c>
      <c r="B15" s="14" t="s">
        <v>221</v>
      </c>
      <c r="C15" s="14"/>
      <c r="D15" s="53" t="s">
        <v>989</v>
      </c>
      <c r="E15" s="49" t="s">
        <v>990</v>
      </c>
      <c r="F15" s="49">
        <f>SUM('Numéro des comptes V2'!E102:E109) - SUM('Numéro des comptes V2'!F102:F109)</f>
        <v>0</v>
      </c>
      <c r="G15" s="49">
        <f>SUM('Numéro des comptes V2'!F184:F188) - SUM('Numéro des comptes V2'!E184:E188)</f>
        <v>0</v>
      </c>
      <c r="H15" s="42">
        <f t="shared" si="2"/>
        <v>0</v>
      </c>
      <c r="I15" s="50"/>
      <c r="J15" s="9">
        <v>232.0</v>
      </c>
    </row>
    <row r="16">
      <c r="A16" s="8" t="s">
        <v>135</v>
      </c>
      <c r="B16" s="14" t="s">
        <v>228</v>
      </c>
      <c r="C16" s="14"/>
      <c r="D16" s="53" t="s">
        <v>989</v>
      </c>
      <c r="E16" s="49" t="s">
        <v>991</v>
      </c>
      <c r="F16" s="49">
        <f>SUM('Numéro des comptes V2'!E111:E116) - SUM('Numéro des comptes V2'!F111:F116)</f>
        <v>0</v>
      </c>
      <c r="G16" s="49">
        <f>SUM('Numéro des comptes V2'!F190:F193) - SUM('Numéro des comptes V2'!E190:E193)</f>
        <v>0</v>
      </c>
      <c r="H16" s="42">
        <f t="shared" si="2"/>
        <v>0</v>
      </c>
      <c r="I16" s="50"/>
      <c r="J16" s="9">
        <v>233.0</v>
      </c>
    </row>
    <row r="17">
      <c r="A17" s="8" t="s">
        <v>143</v>
      </c>
      <c r="B17" s="14" t="s">
        <v>234</v>
      </c>
      <c r="C17" s="14"/>
      <c r="D17" s="53" t="s">
        <v>977</v>
      </c>
      <c r="E17" s="49" t="s">
        <v>992</v>
      </c>
      <c r="F17" s="49">
        <f>SUM('Numéro des comptes V2'!E118) - SUM('Numéro des comptes V2'!F118)</f>
        <v>0</v>
      </c>
      <c r="G17" s="49">
        <f>SUM('Numéro des comptes V2'!F194) - SUM('Numéro des comptes V2'!E194)</f>
        <v>0</v>
      </c>
      <c r="H17" s="42">
        <f t="shared" si="2"/>
        <v>0</v>
      </c>
      <c r="I17" s="50"/>
      <c r="J17" s="9">
        <v>2340.0</v>
      </c>
    </row>
    <row r="18">
      <c r="A18" s="8" t="s">
        <v>145</v>
      </c>
      <c r="B18" s="14" t="s">
        <v>236</v>
      </c>
      <c r="C18" s="14"/>
      <c r="D18" s="53"/>
      <c r="E18" s="57" t="s">
        <v>993</v>
      </c>
      <c r="F18" s="57">
        <f>SUM('Numéro des comptes V2'!E120:E124)- SUM('Numéro des comptes V2'!F120:F124)</f>
        <v>0</v>
      </c>
      <c r="G18" s="57">
        <f>SUM('Numéro des comptes V2'!F196:F200) - SUM('Numéro des comptes V2'!E196:E200)</f>
        <v>0</v>
      </c>
      <c r="H18" s="42">
        <f t="shared" si="2"/>
        <v>0</v>
      </c>
      <c r="I18" s="58"/>
      <c r="J18" s="9">
        <v>235.0</v>
      </c>
    </row>
    <row r="19" ht="15.75" customHeight="1">
      <c r="D19" s="53" t="s">
        <v>994</v>
      </c>
      <c r="E19" s="49" t="s">
        <v>995</v>
      </c>
      <c r="F19" s="49"/>
      <c r="G19" s="49"/>
      <c r="H19" s="42">
        <f t="shared" si="2"/>
        <v>0</v>
      </c>
      <c r="I19" s="50"/>
    </row>
    <row r="20" ht="15.75" customHeight="1">
      <c r="A20" s="8" t="s">
        <v>152</v>
      </c>
      <c r="B20" s="14" t="s">
        <v>243</v>
      </c>
      <c r="C20" s="14"/>
      <c r="D20" s="53" t="s">
        <v>977</v>
      </c>
      <c r="E20" s="49" t="s">
        <v>996</v>
      </c>
      <c r="F20" s="49">
        <f>SUM('Numéro des comptes V2'!E126) - SUM('Numéro des comptes V2'!F126)</f>
        <v>0</v>
      </c>
      <c r="G20" s="49">
        <f>SUM('Numéro des comptes V2'!F201) - SUM('Numéro des comptes V2'!E201)</f>
        <v>0</v>
      </c>
      <c r="H20" s="42">
        <f t="shared" si="2"/>
        <v>0</v>
      </c>
      <c r="I20" s="50"/>
      <c r="J20" s="9">
        <v>2380.0</v>
      </c>
    </row>
    <row r="21" ht="15.75" customHeight="1">
      <c r="A21" s="8" t="s">
        <v>154</v>
      </c>
      <c r="D21" s="53" t="s">
        <v>997</v>
      </c>
      <c r="E21" s="51" t="s">
        <v>998</v>
      </c>
      <c r="F21" s="51">
        <f>SUM('Numéro des comptes V2'!E128:E133) - SUM('Numéro des comptes V2'!F128:F133)</f>
        <v>0</v>
      </c>
      <c r="G21" s="51"/>
      <c r="H21" s="42">
        <f t="shared" si="2"/>
        <v>0</v>
      </c>
      <c r="I21" s="52"/>
      <c r="J21" s="9">
        <v>239.0</v>
      </c>
    </row>
    <row r="22" ht="15.75" customHeight="1">
      <c r="A22" s="8" t="s">
        <v>999</v>
      </c>
      <c r="B22" s="14" t="s">
        <v>1000</v>
      </c>
      <c r="C22" s="14" t="s">
        <v>1001</v>
      </c>
      <c r="D22" s="53" t="s">
        <v>1002</v>
      </c>
      <c r="E22" s="47" t="s">
        <v>1003</v>
      </c>
      <c r="F22" s="55">
        <f t="shared" ref="F22:G22" si="3">SUM(F23:F26)</f>
        <v>0</v>
      </c>
      <c r="G22" s="55">
        <f t="shared" si="3"/>
        <v>0</v>
      </c>
      <c r="H22" s="42">
        <f t="shared" si="2"/>
        <v>0</v>
      </c>
      <c r="I22" s="56"/>
    </row>
    <row r="23" ht="15.75" customHeight="1">
      <c r="A23" s="8" t="s">
        <v>162</v>
      </c>
      <c r="B23" s="14" t="s">
        <v>249</v>
      </c>
      <c r="C23" s="14"/>
      <c r="D23" s="53" t="s">
        <v>1004</v>
      </c>
      <c r="E23" s="49" t="s">
        <v>1005</v>
      </c>
      <c r="F23" s="49">
        <f>SUM('Numéro des comptes V2'!E135:E138) - SUM('Numéro des comptes V2'!F135:F138)</f>
        <v>0</v>
      </c>
      <c r="G23" s="49">
        <f>SUM('Numéro des comptes V2'!F204) - SUM('Numéro des comptes V2'!E204)</f>
        <v>0</v>
      </c>
      <c r="H23" s="42">
        <f t="shared" si="2"/>
        <v>0</v>
      </c>
      <c r="I23" s="50"/>
      <c r="J23" s="9">
        <v>241.0</v>
      </c>
    </row>
    <row r="24" ht="15.75" customHeight="1">
      <c r="A24" s="8" t="s">
        <v>167</v>
      </c>
      <c r="B24" s="14" t="s">
        <v>251</v>
      </c>
      <c r="C24" s="14"/>
      <c r="D24" s="46"/>
      <c r="E24" s="49" t="s">
        <v>1006</v>
      </c>
      <c r="F24" s="49">
        <f>SUM('Numéro des comptes V2'!E140:E149) - SUM('Numéro des comptes V2'!F140:F149)</f>
        <v>0</v>
      </c>
      <c r="G24" s="49">
        <f>SUM('Numéro des comptes V2'!F205) - SUM('Numéro des comptes V2'!E205)</f>
        <v>0</v>
      </c>
      <c r="H24" s="42">
        <f t="shared" si="2"/>
        <v>0</v>
      </c>
      <c r="I24" s="50"/>
      <c r="J24" s="9">
        <v>248.0</v>
      </c>
    </row>
    <row r="25" ht="15.75" customHeight="1">
      <c r="A25" s="8" t="s">
        <v>179</v>
      </c>
      <c r="B25" s="14" t="s">
        <v>253</v>
      </c>
      <c r="C25" s="14"/>
      <c r="D25" s="46"/>
      <c r="E25" s="49" t="s">
        <v>1007</v>
      </c>
      <c r="F25" s="49">
        <f>SUM('Numéro des comptes V2'!E151) - SUM('Numéro des comptes V2'!F151)</f>
        <v>0</v>
      </c>
      <c r="G25" s="49">
        <f>SUM('Numéro des comptes V2'!F206) - SUM('Numéro des comptes V2'!E206)</f>
        <v>0</v>
      </c>
      <c r="H25" s="42">
        <f t="shared" si="2"/>
        <v>0</v>
      </c>
      <c r="I25" s="50"/>
      <c r="J25" s="9">
        <v>2510.0</v>
      </c>
    </row>
    <row r="26" ht="15.75" customHeight="1">
      <c r="A26" s="8" t="s">
        <v>181</v>
      </c>
      <c r="B26" s="14" t="s">
        <v>255</v>
      </c>
      <c r="C26" s="14"/>
      <c r="D26" s="46"/>
      <c r="E26" s="51" t="s">
        <v>1008</v>
      </c>
      <c r="F26" s="51">
        <f>SUM('Numéro des comptes V2'!E153:E154) - SUM('Numéro des comptes V2'!F153:F154)</f>
        <v>0</v>
      </c>
      <c r="G26" s="49">
        <f>SUM('Numéro des comptes V2'!F207) - SUM('Numéro des comptes V2'!E207)</f>
        <v>0</v>
      </c>
      <c r="H26" s="42">
        <f t="shared" si="2"/>
        <v>0</v>
      </c>
      <c r="I26" s="52"/>
      <c r="J26" s="59" t="s">
        <v>1009</v>
      </c>
    </row>
    <row r="27" ht="15.75" customHeight="1">
      <c r="A27" s="8" t="s">
        <v>1010</v>
      </c>
      <c r="D27" s="46"/>
      <c r="E27" s="60" t="s">
        <v>1011</v>
      </c>
      <c r="F27" s="55">
        <f>SUM(F28:F29)</f>
        <v>0</v>
      </c>
      <c r="G27" s="55"/>
      <c r="H27" s="42">
        <f t="shared" si="2"/>
        <v>0</v>
      </c>
      <c r="I27" s="56"/>
    </row>
    <row r="28" ht="15.75" customHeight="1">
      <c r="A28" s="14" t="s">
        <v>185</v>
      </c>
      <c r="D28" s="61"/>
      <c r="E28" s="62" t="s">
        <v>1012</v>
      </c>
      <c r="F28" s="49">
        <f>SUM('Numéro des comptes V2'!E156) - SUM('Numéro des comptes V2'!F156)</f>
        <v>0</v>
      </c>
      <c r="G28" s="63"/>
      <c r="H28" s="42">
        <f t="shared" si="2"/>
        <v>0</v>
      </c>
      <c r="I28" s="50"/>
      <c r="J28" s="9">
        <v>2710.0</v>
      </c>
    </row>
    <row r="29" ht="15.75" customHeight="1">
      <c r="A29" s="14" t="s">
        <v>187</v>
      </c>
      <c r="D29" s="61"/>
      <c r="E29" s="64" t="s">
        <v>1013</v>
      </c>
      <c r="F29" s="51">
        <f>SUM('Numéro des comptes V2'!E158)-SUM('Numéro des comptes V2'!F158)</f>
        <v>0</v>
      </c>
      <c r="G29" s="63"/>
      <c r="H29" s="42">
        <f t="shared" si="2"/>
        <v>0</v>
      </c>
      <c r="I29" s="52"/>
      <c r="J29" s="9">
        <v>2720.0</v>
      </c>
    </row>
    <row r="30" ht="15.75" customHeight="1">
      <c r="D30" s="65"/>
      <c r="E30" s="66" t="s">
        <v>1014</v>
      </c>
      <c r="F30" s="65">
        <f t="shared" ref="F30:G30" si="4">SUM(F4,F8,F13,F22,F27)</f>
        <v>0</v>
      </c>
      <c r="G30" s="65">
        <f t="shared" si="4"/>
        <v>0</v>
      </c>
      <c r="H30" s="49">
        <f t="shared" si="2"/>
        <v>0</v>
      </c>
      <c r="I30" s="67"/>
    </row>
    <row r="31" ht="15.75" customHeight="1">
      <c r="A31" s="8" t="s">
        <v>1015</v>
      </c>
      <c r="B31" s="14" t="s">
        <v>1016</v>
      </c>
      <c r="C31" s="14" t="s">
        <v>1017</v>
      </c>
      <c r="D31" s="46"/>
      <c r="E31" s="47" t="s">
        <v>1018</v>
      </c>
      <c r="F31" s="42">
        <f t="shared" ref="F31:G31" si="5">SUM(F32:F36)</f>
        <v>0</v>
      </c>
      <c r="G31" s="42">
        <f t="shared" si="5"/>
        <v>0</v>
      </c>
      <c r="H31" s="49">
        <f t="shared" si="2"/>
        <v>0</v>
      </c>
      <c r="I31" s="48"/>
    </row>
    <row r="32" ht="15.75" customHeight="1">
      <c r="A32" s="8" t="s">
        <v>257</v>
      </c>
      <c r="B32" s="14" t="s">
        <v>375</v>
      </c>
      <c r="C32" s="14"/>
      <c r="D32" s="46"/>
      <c r="E32" s="49" t="s">
        <v>1019</v>
      </c>
      <c r="F32" s="49">
        <f>SUM('Numéro des comptes V2'!E209:E212) - SUM('Numéro des comptes V2'!F209:F212)</f>
        <v>0</v>
      </c>
      <c r="G32" s="49">
        <f>SUM('Numéro des comptes V2'!F314)-SUM('Numéro des comptes V2'!E314)</f>
        <v>0</v>
      </c>
      <c r="H32" s="49">
        <f t="shared" si="2"/>
        <v>0</v>
      </c>
      <c r="I32" s="50"/>
      <c r="J32" s="9">
        <v>311.0</v>
      </c>
    </row>
    <row r="33" ht="15.75" customHeight="1">
      <c r="A33" s="8" t="s">
        <v>263</v>
      </c>
      <c r="B33" s="14" t="s">
        <v>377</v>
      </c>
      <c r="C33" s="14"/>
      <c r="D33" s="46"/>
      <c r="E33" s="49" t="s">
        <v>1020</v>
      </c>
      <c r="F33" s="49">
        <f>SUM('Numéro des comptes V2'!E214:E230) - SUM('Numéro des comptes V2'!F214:F230)</f>
        <v>0</v>
      </c>
      <c r="G33" s="49">
        <f>SUM('Numéro des comptes V2'!F315) - SUM('Numéro des comptes V2'!E315)</f>
        <v>0</v>
      </c>
      <c r="H33" s="49">
        <f t="shared" si="2"/>
        <v>0</v>
      </c>
      <c r="I33" s="50"/>
      <c r="J33" s="9">
        <v>312.0</v>
      </c>
    </row>
    <row r="34" ht="15.75" customHeight="1">
      <c r="A34" s="14" t="s">
        <v>281</v>
      </c>
      <c r="B34" s="14" t="s">
        <v>379</v>
      </c>
      <c r="C34" s="14"/>
      <c r="D34" s="68" t="s">
        <v>997</v>
      </c>
      <c r="E34" s="62" t="s">
        <v>1021</v>
      </c>
      <c r="F34" s="49">
        <f>SUM('Numéro des comptes V2'!E232:E240)- SUM('Numéro des comptes V2'!F232:F240)</f>
        <v>0</v>
      </c>
      <c r="G34" s="49">
        <f>SUM('Numéro des comptes V2'!F316) - SUM('Numéro des comptes V2'!E316)</f>
        <v>0</v>
      </c>
      <c r="H34" s="49">
        <f t="shared" si="2"/>
        <v>0</v>
      </c>
      <c r="I34" s="50"/>
      <c r="J34" s="9">
        <v>313.0</v>
      </c>
    </row>
    <row r="35" ht="15.75" customHeight="1">
      <c r="A35" s="8" t="s">
        <v>292</v>
      </c>
      <c r="B35" s="14" t="s">
        <v>381</v>
      </c>
      <c r="C35" s="14"/>
      <c r="D35" s="53" t="s">
        <v>1022</v>
      </c>
      <c r="E35" s="49" t="s">
        <v>1023</v>
      </c>
      <c r="F35" s="49">
        <f>SUM('Numéro des comptes V2'!E242:E249) - SUM('Numéro des comptes V2'!F242:F249)</f>
        <v>0</v>
      </c>
      <c r="G35" s="49">
        <f>SUM('Numéro des comptes V2'!F317) - SUM('Numéro des comptes V2'!E317)</f>
        <v>0</v>
      </c>
      <c r="H35" s="49">
        <f t="shared" si="2"/>
        <v>0</v>
      </c>
      <c r="I35" s="50"/>
      <c r="J35" s="17">
        <v>314.0</v>
      </c>
    </row>
    <row r="36" ht="15.75" customHeight="1">
      <c r="A36" s="8" t="s">
        <v>302</v>
      </c>
      <c r="B36" s="14" t="s">
        <v>383</v>
      </c>
      <c r="C36" s="14"/>
      <c r="D36" s="53" t="s">
        <v>1004</v>
      </c>
      <c r="E36" s="51" t="s">
        <v>1024</v>
      </c>
      <c r="F36" s="51">
        <f>SUM('Numéro des comptes V2'!E251:E254) - SUM('Numéro des comptes V2'!F251:F254)</f>
        <v>0</v>
      </c>
      <c r="G36" s="51">
        <f>SUM('Numéro des comptes V2'!F318) - SUM('Numéro des comptes V2'!E318)</f>
        <v>0</v>
      </c>
      <c r="H36" s="49">
        <f t="shared" si="2"/>
        <v>0</v>
      </c>
      <c r="I36" s="52"/>
      <c r="J36" s="17">
        <v>315.0</v>
      </c>
    </row>
    <row r="37" ht="15.75" customHeight="1">
      <c r="A37" s="14" t="s">
        <v>1025</v>
      </c>
      <c r="B37" s="14" t="s">
        <v>1026</v>
      </c>
      <c r="C37" s="14" t="s">
        <v>1027</v>
      </c>
      <c r="D37" s="53" t="s">
        <v>979</v>
      </c>
      <c r="E37" s="69" t="s">
        <v>1028</v>
      </c>
      <c r="F37" s="55">
        <f t="shared" ref="F37:G37" si="6">SUM(F38:F44)</f>
        <v>0</v>
      </c>
      <c r="G37" s="55">
        <f t="shared" si="6"/>
        <v>0</v>
      </c>
      <c r="H37" s="49">
        <f t="shared" si="2"/>
        <v>0</v>
      </c>
      <c r="I37" s="56"/>
    </row>
    <row r="38" ht="15.75" customHeight="1">
      <c r="A38" s="8" t="s">
        <v>308</v>
      </c>
      <c r="B38" s="14" t="s">
        <v>386</v>
      </c>
      <c r="C38" s="14"/>
      <c r="D38" s="53" t="s">
        <v>1029</v>
      </c>
      <c r="E38" s="49" t="s">
        <v>1030</v>
      </c>
      <c r="F38" s="49">
        <f>SUM('Numéro des comptes V2'!E256:E259) - SUM('Numéro des comptes V2'!F256:F259)</f>
        <v>0</v>
      </c>
      <c r="G38" s="49">
        <f>SUM('Numéro des comptes V2'!F320)- SUM('Numéro des comptes V2'!E320)</f>
        <v>0</v>
      </c>
      <c r="H38" s="49">
        <f t="shared" si="2"/>
        <v>0</v>
      </c>
      <c r="I38" s="50"/>
      <c r="J38" s="17">
        <v>341.0</v>
      </c>
    </row>
    <row r="39" ht="15.75" customHeight="1">
      <c r="A39" s="8" t="s">
        <v>314</v>
      </c>
      <c r="B39" s="14" t="s">
        <v>388</v>
      </c>
      <c r="C39" s="14"/>
      <c r="D39" s="53" t="s">
        <v>1002</v>
      </c>
      <c r="E39" s="49" t="s">
        <v>1031</v>
      </c>
      <c r="F39" s="49">
        <f>SUM('Numéro des comptes V2'!E261:E270)- SUM('Numéro des comptes V2'!F261:F270)</f>
        <v>0</v>
      </c>
      <c r="G39" s="49">
        <f>SUM('Numéro des comptes V2'!F321) - SUM('Numéro des comptes V2'!E321)</f>
        <v>0</v>
      </c>
      <c r="H39" s="49">
        <f t="shared" si="2"/>
        <v>0</v>
      </c>
      <c r="I39" s="50"/>
      <c r="J39" s="17">
        <v>342.0</v>
      </c>
    </row>
    <row r="40" ht="15.75" customHeight="1">
      <c r="A40" s="8" t="s">
        <v>326</v>
      </c>
      <c r="B40" s="14" t="s">
        <v>390</v>
      </c>
      <c r="C40" s="14"/>
      <c r="D40" s="53" t="s">
        <v>1032</v>
      </c>
      <c r="E40" s="49" t="s">
        <v>1033</v>
      </c>
      <c r="F40" s="49">
        <f>SUM('Numéro des comptes V2'!E272:E273) - SUM('Numéro des comptes V2'!F272:F273)</f>
        <v>0</v>
      </c>
      <c r="G40" s="49">
        <f>SUM('Numéro des comptes V2'!F322) - SUM('Numéro des comptes V2'!E322)</f>
        <v>0</v>
      </c>
      <c r="H40" s="49">
        <f t="shared" si="2"/>
        <v>0</v>
      </c>
      <c r="I40" s="50"/>
      <c r="J40" s="17">
        <v>343.0</v>
      </c>
    </row>
    <row r="41" ht="15.75" customHeight="1">
      <c r="A41" s="8" t="s">
        <v>330</v>
      </c>
      <c r="D41" s="53" t="s">
        <v>977</v>
      </c>
      <c r="E41" s="49" t="s">
        <v>1034</v>
      </c>
      <c r="F41" s="49">
        <f>SUM('Numéro des comptes V2'!E275:E284) - SUM('Numéro des comptes V2'!F275:F284)</f>
        <v>0</v>
      </c>
      <c r="G41" s="49"/>
      <c r="H41" s="49">
        <f t="shared" si="2"/>
        <v>0</v>
      </c>
      <c r="I41" s="50"/>
      <c r="J41" s="17">
        <v>345.0</v>
      </c>
    </row>
    <row r="42" ht="15.75" customHeight="1">
      <c r="A42" s="8" t="s">
        <v>342</v>
      </c>
      <c r="B42" s="14" t="s">
        <v>392</v>
      </c>
      <c r="C42" s="14"/>
      <c r="D42" s="53" t="s">
        <v>1002</v>
      </c>
      <c r="E42" s="49" t="s">
        <v>1035</v>
      </c>
      <c r="F42" s="49">
        <f>SUM('Numéro des comptes V2'!E286:E291) - SUM('Numéro des comptes V2'!F286:F291)</f>
        <v>0</v>
      </c>
      <c r="G42" s="49">
        <f>SUM('Numéro des comptes V2'!F323) - SUM('Numéro des comptes V2'!E323)</f>
        <v>0</v>
      </c>
      <c r="H42" s="49">
        <f t="shared" si="2"/>
        <v>0</v>
      </c>
      <c r="I42" s="50"/>
      <c r="J42" s="17">
        <v>346.0</v>
      </c>
    </row>
    <row r="43" ht="15.75" customHeight="1">
      <c r="A43" s="8" t="s">
        <v>350</v>
      </c>
      <c r="B43" s="14" t="s">
        <v>394</v>
      </c>
      <c r="C43" s="14"/>
      <c r="D43" s="53"/>
      <c r="E43" s="49" t="s">
        <v>1036</v>
      </c>
      <c r="F43" s="49">
        <f>SUM('Numéro des comptes V2'!E293:E296) - SUM('Numéro des comptes V2'!F293:F296)</f>
        <v>0</v>
      </c>
      <c r="G43" s="49">
        <f>SUM('Numéro des comptes V2'!F324) - SUM('Numéro des comptes V2'!E324)</f>
        <v>0</v>
      </c>
      <c r="H43" s="49">
        <f t="shared" si="2"/>
        <v>0</v>
      </c>
      <c r="I43" s="50"/>
      <c r="J43" s="17">
        <v>348.0</v>
      </c>
    </row>
    <row r="44" ht="15.75" customHeight="1">
      <c r="A44" s="8" t="s">
        <v>356</v>
      </c>
      <c r="D44" s="53" t="s">
        <v>994</v>
      </c>
      <c r="E44" s="51" t="s">
        <v>1037</v>
      </c>
      <c r="F44" s="51">
        <f>SUM('Numéro des comptes V2'!E298:E301) - SUM('Numéro des comptes V2'!F298:F301)</f>
        <v>0</v>
      </c>
      <c r="G44" s="51"/>
      <c r="H44" s="49">
        <f t="shared" si="2"/>
        <v>0</v>
      </c>
      <c r="I44" s="52"/>
      <c r="J44" s="17">
        <v>349.0</v>
      </c>
    </row>
    <row r="45" ht="15.75" customHeight="1">
      <c r="A45" s="8" t="s">
        <v>362</v>
      </c>
      <c r="B45" s="14" t="s">
        <v>396</v>
      </c>
      <c r="C45" s="14" t="s">
        <v>1038</v>
      </c>
      <c r="D45" s="53" t="s">
        <v>977</v>
      </c>
      <c r="E45" s="60" t="s">
        <v>1039</v>
      </c>
      <c r="F45" s="70">
        <f>SUM('Numéro des comptes V2'!E303:E309) - SUM('Numéro des comptes V2'!F303:F309)</f>
        <v>0</v>
      </c>
      <c r="G45" s="70">
        <f>SUM('Numéro des comptes V2'!F326) - SUM('Numéro des comptes V2'!E326)</f>
        <v>0</v>
      </c>
      <c r="H45" s="49">
        <f t="shared" si="2"/>
        <v>0</v>
      </c>
      <c r="I45" s="71"/>
      <c r="J45" s="17">
        <v>350.0</v>
      </c>
    </row>
    <row r="46" ht="15.75" customHeight="1">
      <c r="D46" s="53" t="s">
        <v>997</v>
      </c>
      <c r="E46" s="72"/>
      <c r="F46" s="72"/>
      <c r="G46" s="72"/>
      <c r="H46" s="49">
        <f t="shared" si="2"/>
        <v>0</v>
      </c>
      <c r="I46" s="73"/>
    </row>
    <row r="47" ht="15.75" customHeight="1">
      <c r="A47" s="14" t="s">
        <v>370</v>
      </c>
      <c r="D47" s="68" t="s">
        <v>1002</v>
      </c>
      <c r="E47" s="74" t="s">
        <v>1040</v>
      </c>
      <c r="F47" s="70">
        <f>SUM('Numéro des comptes V2'!E311:E312) - SUM('Numéro des comptes V2'!F311:F312)</f>
        <v>0</v>
      </c>
      <c r="G47" s="70"/>
      <c r="H47" s="49">
        <f t="shared" si="2"/>
        <v>0</v>
      </c>
      <c r="I47" s="71"/>
      <c r="J47" s="17">
        <v>370.0</v>
      </c>
    </row>
    <row r="48" ht="15.75" customHeight="1">
      <c r="D48" s="68" t="s">
        <v>1004</v>
      </c>
      <c r="E48" s="75" t="s">
        <v>1041</v>
      </c>
      <c r="F48" s="72"/>
      <c r="G48" s="72"/>
      <c r="H48" s="49"/>
      <c r="I48" s="73"/>
    </row>
    <row r="49" ht="15.75" customHeight="1">
      <c r="D49" s="65"/>
      <c r="E49" s="66" t="s">
        <v>1042</v>
      </c>
      <c r="F49" s="76">
        <f>SUM(F31,F37,F45,F47)</f>
        <v>0</v>
      </c>
      <c r="G49" s="76">
        <f>SUM(G31,G37,G45)</f>
        <v>0</v>
      </c>
      <c r="H49" s="49">
        <f t="shared" ref="H49:H55" si="7">F49-G49</f>
        <v>0</v>
      </c>
      <c r="I49" s="77"/>
    </row>
    <row r="50" ht="15.75" customHeight="1">
      <c r="A50" s="8" t="s">
        <v>1043</v>
      </c>
      <c r="B50" s="14" t="s">
        <v>496</v>
      </c>
      <c r="C50" s="14" t="s">
        <v>1044</v>
      </c>
      <c r="D50" s="53" t="s">
        <v>987</v>
      </c>
      <c r="E50" s="70" t="s">
        <v>1045</v>
      </c>
      <c r="F50" s="55">
        <f>SUM(F51:F53)</f>
        <v>0</v>
      </c>
      <c r="G50" s="55"/>
      <c r="H50" s="49">
        <f t="shared" si="7"/>
        <v>0</v>
      </c>
      <c r="I50" s="56"/>
    </row>
    <row r="51" ht="15.75" customHeight="1">
      <c r="A51" s="8" t="s">
        <v>466</v>
      </c>
      <c r="D51" s="53" t="s">
        <v>975</v>
      </c>
      <c r="E51" s="49" t="s">
        <v>1046</v>
      </c>
      <c r="F51" s="49">
        <f>SUM('Numéro des comptes V2'!E392:E399) - SUM('Numéro des comptes V2'!F392:F399)</f>
        <v>0</v>
      </c>
      <c r="G51" s="49"/>
      <c r="H51" s="49">
        <f t="shared" si="7"/>
        <v>0</v>
      </c>
      <c r="I51" s="50"/>
      <c r="J51" s="17">
        <v>511.0</v>
      </c>
    </row>
    <row r="52" ht="15.75" customHeight="1">
      <c r="A52" s="8" t="s">
        <v>476</v>
      </c>
      <c r="D52" s="53" t="s">
        <v>973</v>
      </c>
      <c r="E52" s="49" t="s">
        <v>1047</v>
      </c>
      <c r="F52" s="49">
        <f>SUM('Numéro des comptes V2'!E401:E404) - SUM('Numéro des comptes V2'!F401:F404)</f>
        <v>0</v>
      </c>
      <c r="G52" s="49"/>
      <c r="H52" s="49">
        <f t="shared" si="7"/>
        <v>0</v>
      </c>
      <c r="I52" s="50"/>
      <c r="J52" s="17">
        <v>514.0</v>
      </c>
    </row>
    <row r="53" ht="15.75" customHeight="1">
      <c r="A53" s="8" t="s">
        <v>482</v>
      </c>
      <c r="D53" s="53" t="s">
        <v>1032</v>
      </c>
      <c r="E53" s="57" t="s">
        <v>1048</v>
      </c>
      <c r="F53" s="57">
        <f>SUM('Numéro des comptes V2'!E406:E410) - SUM('Numéro des comptes V2'!F406:F410)</f>
        <v>0</v>
      </c>
      <c r="G53" s="57"/>
      <c r="H53" s="49">
        <f t="shared" si="7"/>
        <v>0</v>
      </c>
      <c r="I53" s="58"/>
      <c r="J53" s="17">
        <v>516.0</v>
      </c>
    </row>
    <row r="54" ht="15.75" customHeight="1">
      <c r="D54" s="78" t="s">
        <v>997</v>
      </c>
      <c r="E54" s="66" t="s">
        <v>1049</v>
      </c>
      <c r="F54" s="65">
        <f>SUM(F51:F53)</f>
        <v>0</v>
      </c>
      <c r="G54" s="65"/>
      <c r="H54" s="49">
        <f t="shared" si="7"/>
        <v>0</v>
      </c>
      <c r="I54" s="67"/>
    </row>
    <row r="55" ht="15.75" customHeight="1">
      <c r="D55" s="55"/>
      <c r="E55" s="79" t="s">
        <v>1050</v>
      </c>
      <c r="F55" s="42">
        <f t="shared" ref="F55:G55" si="8">SUM(F30,F49,F54)</f>
        <v>0</v>
      </c>
      <c r="G55" s="42">
        <f t="shared" si="8"/>
        <v>0</v>
      </c>
      <c r="H55" s="49">
        <f t="shared" si="7"/>
        <v>0</v>
      </c>
      <c r="I55" s="48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3.38"/>
    <col customWidth="1" min="3" max="3" width="54.25"/>
    <col customWidth="1" min="4" max="4" width="16.25"/>
    <col customWidth="1" min="5" max="5" width="23.13"/>
    <col customWidth="1" min="6" max="6" width="38.63"/>
    <col customWidth="1" min="7" max="25" width="11.38"/>
  </cols>
  <sheetData>
    <row r="1">
      <c r="A1" s="80" t="s">
        <v>1</v>
      </c>
      <c r="B1" s="36" t="s">
        <v>958</v>
      </c>
      <c r="C1" s="81" t="s">
        <v>1051</v>
      </c>
      <c r="D1" s="38" t="s">
        <v>954</v>
      </c>
      <c r="E1" s="39" t="s">
        <v>1052</v>
      </c>
      <c r="F1" s="82" t="s">
        <v>1053</v>
      </c>
    </row>
    <row r="2">
      <c r="A2" s="30"/>
      <c r="B2" s="83" t="s">
        <v>958</v>
      </c>
      <c r="C2" s="84" t="s">
        <v>958</v>
      </c>
      <c r="D2" s="43"/>
      <c r="E2" s="44" t="s">
        <v>1054</v>
      </c>
      <c r="F2" s="45" t="s">
        <v>1055</v>
      </c>
    </row>
    <row r="3">
      <c r="A3" s="8" t="s">
        <v>1056</v>
      </c>
      <c r="B3" s="85"/>
      <c r="C3" s="86" t="s">
        <v>1057</v>
      </c>
      <c r="D3" s="61"/>
      <c r="E3" s="87"/>
    </row>
    <row r="4">
      <c r="A4" s="8" t="s">
        <v>9</v>
      </c>
      <c r="B4" s="85"/>
      <c r="C4" s="88" t="s">
        <v>1058</v>
      </c>
      <c r="D4" s="89">
        <f>SUM('Numéro des comptes V2'!F4:F8)-SUM('Numéro des comptes V2'!E4:E8)</f>
        <v>0</v>
      </c>
      <c r="E4" s="90"/>
      <c r="F4" s="91" t="s">
        <v>1059</v>
      </c>
    </row>
    <row r="5">
      <c r="A5" s="14" t="s">
        <v>17</v>
      </c>
      <c r="B5" s="85"/>
      <c r="C5" s="92" t="s">
        <v>1060</v>
      </c>
      <c r="D5" s="93">
        <f>SUM('Numéro des comptes V2'!E9)-SUM('Numéro des comptes V2'!F9)</f>
        <v>0</v>
      </c>
      <c r="E5" s="94"/>
      <c r="F5" s="9">
        <v>1119.0</v>
      </c>
    </row>
    <row r="6">
      <c r="B6" s="85"/>
      <c r="C6" s="1" t="s">
        <v>1061</v>
      </c>
      <c r="D6" s="93"/>
      <c r="E6" s="94"/>
    </row>
    <row r="7">
      <c r="B7" s="85"/>
      <c r="C7" s="1" t="s">
        <v>1062</v>
      </c>
      <c r="D7" s="62"/>
      <c r="E7" s="95"/>
    </row>
    <row r="8">
      <c r="A8" s="8" t="s">
        <v>19</v>
      </c>
      <c r="B8" s="85"/>
      <c r="C8" s="28" t="s">
        <v>1063</v>
      </c>
      <c r="D8" s="62">
        <f>SUM('Numéro des comptes V2'!F11:F13) - SUM('Numéro des comptes V2'!E11:E13)</f>
        <v>0</v>
      </c>
      <c r="E8" s="95"/>
      <c r="F8" s="9">
        <v>112.0</v>
      </c>
    </row>
    <row r="9">
      <c r="A9" s="8" t="s">
        <v>24</v>
      </c>
      <c r="B9" s="53" t="s">
        <v>997</v>
      </c>
      <c r="C9" s="88" t="s">
        <v>1064</v>
      </c>
      <c r="D9" s="62">
        <f>SUM('Numéro des comptes V2'!F15)-SUM('Numéro des comptes V2'!E15)</f>
        <v>0</v>
      </c>
      <c r="E9" s="95"/>
      <c r="F9" s="17">
        <v>113.0</v>
      </c>
    </row>
    <row r="10">
      <c r="A10" s="8" t="s">
        <v>26</v>
      </c>
      <c r="B10" s="53" t="s">
        <v>1022</v>
      </c>
      <c r="C10" s="88" t="s">
        <v>1065</v>
      </c>
      <c r="D10" s="62">
        <f>SUM('Numéro des comptes V2'!F17)-SUM('Numéro des comptes V2'!E17)</f>
        <v>0</v>
      </c>
      <c r="E10" s="95"/>
      <c r="F10" s="17">
        <v>114.0</v>
      </c>
    </row>
    <row r="11">
      <c r="A11" s="14" t="s">
        <v>84</v>
      </c>
      <c r="B11" s="68" t="s">
        <v>973</v>
      </c>
      <c r="C11" s="88" t="s">
        <v>1066</v>
      </c>
      <c r="D11" s="62">
        <f>SUM('Numéro des comptes V2'!F66:F67) - SUM('Numéro des comptes V2'!E66:E67)</f>
        <v>0</v>
      </c>
      <c r="E11" s="95"/>
    </row>
    <row r="12">
      <c r="A12" s="8" t="s">
        <v>28</v>
      </c>
      <c r="B12" s="53" t="s">
        <v>1022</v>
      </c>
      <c r="C12" s="88" t="s">
        <v>1067</v>
      </c>
      <c r="D12" s="62">
        <f>SUM('Numéro des comptes V2'!F19:F21) - SUM('Numéro des comptes V2'!E19:E21)</f>
        <v>0</v>
      </c>
      <c r="E12" s="95"/>
      <c r="F12" s="17">
        <v>115.0</v>
      </c>
    </row>
    <row r="13">
      <c r="A13" s="8" t="s">
        <v>33</v>
      </c>
      <c r="B13" s="53" t="s">
        <v>1004</v>
      </c>
      <c r="C13" s="88" t="s">
        <v>1068</v>
      </c>
      <c r="D13" s="62">
        <f>SUM('Numéro des comptes V2'!F23:F24) - SUM('Numéro des comptes V2'!E23:E24)</f>
        <v>0</v>
      </c>
      <c r="E13" s="95"/>
      <c r="F13" s="17" t="s">
        <v>1069</v>
      </c>
    </row>
    <row r="14">
      <c r="A14" s="8" t="s">
        <v>37</v>
      </c>
      <c r="B14" s="53" t="s">
        <v>989</v>
      </c>
      <c r="C14" s="88" t="s">
        <v>1070</v>
      </c>
      <c r="D14" s="62">
        <f>SUM('Numéro des comptes V2'!F26:F27) - SUM('Numéro des comptes V2'!E26:E27)</f>
        <v>0</v>
      </c>
      <c r="E14" s="95"/>
      <c r="F14" s="17" t="s">
        <v>1071</v>
      </c>
    </row>
    <row r="15">
      <c r="A15" s="8" t="s">
        <v>41</v>
      </c>
      <c r="B15" s="53" t="s">
        <v>1032</v>
      </c>
      <c r="C15" s="96" t="s">
        <v>1072</v>
      </c>
      <c r="D15" s="64">
        <f>SUM('Numéro des comptes V2'!F29:F30) - SUM('Numéro des comptes V2'!E29:E30)</f>
        <v>0</v>
      </c>
      <c r="E15" s="97"/>
      <c r="F15" s="17" t="s">
        <v>1073</v>
      </c>
    </row>
    <row r="16">
      <c r="B16" s="53" t="s">
        <v>973</v>
      </c>
      <c r="C16" s="98" t="s">
        <v>1074</v>
      </c>
      <c r="D16" s="99">
        <f>SUM(D4:D15)</f>
        <v>0</v>
      </c>
      <c r="E16" s="100"/>
    </row>
    <row r="17">
      <c r="A17" s="8" t="s">
        <v>1075</v>
      </c>
      <c r="B17" s="53" t="s">
        <v>1076</v>
      </c>
      <c r="C17" s="101" t="s">
        <v>1077</v>
      </c>
      <c r="D17" s="102"/>
      <c r="E17" s="103"/>
    </row>
    <row r="18" ht="15.75" customHeight="1">
      <c r="A18" s="8" t="s">
        <v>45</v>
      </c>
      <c r="B18" s="53"/>
      <c r="C18" s="88" t="s">
        <v>1078</v>
      </c>
      <c r="D18" s="62">
        <f>SUM('Numéro des comptes V2'!F32:F33) - SUM('Numéro des comptes V2'!E32:E33)</f>
        <v>0</v>
      </c>
      <c r="E18" s="95"/>
      <c r="F18" s="17">
        <v>131.0</v>
      </c>
    </row>
    <row r="19" ht="15.75" customHeight="1">
      <c r="A19" s="8" t="s">
        <v>49</v>
      </c>
      <c r="B19" s="53" t="s">
        <v>997</v>
      </c>
      <c r="C19" s="88" t="s">
        <v>1079</v>
      </c>
      <c r="D19" s="62">
        <f>SUM('Numéro des comptes V2'!F35:F40) - SUM('Numéro des comptes V2'!E35:E40)</f>
        <v>0</v>
      </c>
      <c r="E19" s="95"/>
      <c r="F19" s="17">
        <v>135.0</v>
      </c>
    </row>
    <row r="20" ht="15.75" customHeight="1">
      <c r="B20" s="53" t="s">
        <v>1022</v>
      </c>
      <c r="C20" s="88"/>
      <c r="D20" s="62"/>
      <c r="E20" s="95"/>
    </row>
    <row r="21" ht="15.75" customHeight="1">
      <c r="B21" s="53" t="s">
        <v>973</v>
      </c>
      <c r="C21" s="88"/>
      <c r="D21" s="62"/>
      <c r="E21" s="95"/>
    </row>
    <row r="22" ht="15.75" customHeight="1">
      <c r="B22" s="53" t="s">
        <v>989</v>
      </c>
      <c r="C22" s="88"/>
      <c r="D22" s="62"/>
      <c r="E22" s="95"/>
    </row>
    <row r="23" ht="15.75" customHeight="1">
      <c r="B23" s="53" t="s">
        <v>973</v>
      </c>
      <c r="C23" s="96"/>
      <c r="D23" s="64"/>
      <c r="E23" s="97"/>
    </row>
    <row r="24" ht="15.75" customHeight="1">
      <c r="A24" s="8" t="s">
        <v>1080</v>
      </c>
      <c r="B24" s="53" t="s">
        <v>1002</v>
      </c>
      <c r="C24" s="74" t="s">
        <v>1081</v>
      </c>
      <c r="D24" s="102">
        <f>SUM(D25:D26)</f>
        <v>0</v>
      </c>
      <c r="E24" s="103"/>
    </row>
    <row r="25" ht="15.75" customHeight="1">
      <c r="A25" s="8" t="s">
        <v>57</v>
      </c>
      <c r="B25" s="53" t="s">
        <v>1022</v>
      </c>
      <c r="C25" s="88" t="s">
        <v>1082</v>
      </c>
      <c r="D25" s="62">
        <f>SUM('Numéro des comptes V2'!F42)-SUM('Numéro des comptes V2'!E42)</f>
        <v>0</v>
      </c>
      <c r="E25" s="95"/>
      <c r="F25" s="17">
        <v>141.0</v>
      </c>
    </row>
    <row r="26" ht="15.75" customHeight="1">
      <c r="A26" s="8" t="s">
        <v>59</v>
      </c>
      <c r="B26" s="53" t="s">
        <v>1004</v>
      </c>
      <c r="C26" s="88" t="s">
        <v>1083</v>
      </c>
      <c r="D26" s="62">
        <f>SUM('Numéro des comptes V2'!F44:F51) - SUM('Numéro des comptes V2'!E44:E51)</f>
        <v>0</v>
      </c>
      <c r="E26" s="95"/>
      <c r="F26" s="17">
        <v>148.0</v>
      </c>
    </row>
    <row r="27" ht="15.75" customHeight="1">
      <c r="B27" s="53" t="s">
        <v>1022</v>
      </c>
      <c r="C27" s="88"/>
      <c r="D27" s="62"/>
      <c r="E27" s="95"/>
    </row>
    <row r="28" ht="15.75" customHeight="1">
      <c r="B28" s="53" t="s">
        <v>977</v>
      </c>
      <c r="C28" s="88"/>
      <c r="D28" s="62"/>
      <c r="E28" s="95"/>
    </row>
    <row r="29" ht="15.75" customHeight="1">
      <c r="B29" s="53" t="s">
        <v>994</v>
      </c>
      <c r="C29" s="88"/>
      <c r="D29" s="62"/>
      <c r="E29" s="95"/>
    </row>
    <row r="30" ht="15.75" customHeight="1">
      <c r="B30" s="85"/>
      <c r="C30" s="96"/>
      <c r="D30" s="64"/>
      <c r="E30" s="97"/>
    </row>
    <row r="31" ht="15.75" customHeight="1">
      <c r="A31" s="8" t="s">
        <v>1084</v>
      </c>
      <c r="B31" s="85"/>
      <c r="C31" s="101" t="s">
        <v>1085</v>
      </c>
      <c r="D31" s="102">
        <f>SUM(D32:D33)</f>
        <v>0</v>
      </c>
      <c r="E31" s="103"/>
    </row>
    <row r="32" ht="15.75" customHeight="1">
      <c r="A32" s="14" t="s">
        <v>69</v>
      </c>
      <c r="B32" s="104"/>
      <c r="C32" s="88" t="s">
        <v>1086</v>
      </c>
      <c r="D32" s="62">
        <f>SUM('Numéro des comptes V2'!F53:F59) - SUM('Numéro des comptes V2'!E53:E59)</f>
        <v>0</v>
      </c>
      <c r="E32" s="95"/>
      <c r="F32" s="17">
        <v>151.0</v>
      </c>
    </row>
    <row r="33" ht="15.75" customHeight="1">
      <c r="A33" s="14" t="s">
        <v>78</v>
      </c>
      <c r="B33" s="104"/>
      <c r="C33" s="88" t="s">
        <v>1087</v>
      </c>
      <c r="D33" s="62">
        <f>SUM('Numéro des comptes V2'!F61:F64) - SUM('Numéro des comptes V2'!E61:E64)</f>
        <v>0</v>
      </c>
      <c r="E33" s="95"/>
      <c r="F33" s="17">
        <v>155.0</v>
      </c>
    </row>
    <row r="34" ht="15.75" customHeight="1">
      <c r="A34" s="8" t="s">
        <v>1088</v>
      </c>
      <c r="B34" s="85"/>
      <c r="C34" s="101" t="s">
        <v>1089</v>
      </c>
      <c r="D34" s="102">
        <f>SUM(D35:D36)</f>
        <v>0</v>
      </c>
      <c r="E34" s="103"/>
    </row>
    <row r="35" ht="15.75" customHeight="1">
      <c r="A35" s="14" t="s">
        <v>88</v>
      </c>
      <c r="B35" s="104"/>
      <c r="C35" s="88" t="s">
        <v>1090</v>
      </c>
      <c r="D35" s="62">
        <f>SUM('Numéro des comptes V2'!F69)-SUM('Numéro des comptes V2'!E69)</f>
        <v>0</v>
      </c>
      <c r="E35" s="95"/>
      <c r="F35" s="17">
        <v>171.0</v>
      </c>
    </row>
    <row r="36" ht="15.75" customHeight="1">
      <c r="A36" s="14" t="s">
        <v>90</v>
      </c>
      <c r="B36" s="104"/>
      <c r="C36" s="88" t="s">
        <v>1091</v>
      </c>
      <c r="D36" s="62">
        <f>SUM('Numéro des comptes V2'!F71)-SUM('Numéro des comptes V2'!E71)</f>
        <v>0</v>
      </c>
      <c r="E36" s="95"/>
      <c r="F36" s="17">
        <v>172.0</v>
      </c>
    </row>
    <row r="37" ht="15.75" customHeight="1">
      <c r="B37" s="105" t="s">
        <v>958</v>
      </c>
      <c r="C37" s="106"/>
      <c r="D37" s="107">
        <f>SUM(D16,D17,D24,D31,D34)</f>
        <v>0</v>
      </c>
      <c r="E37" s="108"/>
    </row>
    <row r="38" ht="15.75" customHeight="1">
      <c r="A38" s="8" t="s">
        <v>1092</v>
      </c>
      <c r="B38" s="53" t="s">
        <v>1002</v>
      </c>
      <c r="C38" s="109" t="s">
        <v>1093</v>
      </c>
      <c r="D38" s="102">
        <f>SUM(D39:D46)</f>
        <v>0</v>
      </c>
      <c r="E38" s="103"/>
    </row>
    <row r="39" ht="15.75" customHeight="1">
      <c r="A39" s="8" t="s">
        <v>398</v>
      </c>
      <c r="B39" s="53" t="s">
        <v>1032</v>
      </c>
      <c r="C39" s="88" t="s">
        <v>1094</v>
      </c>
      <c r="D39" s="62">
        <f>SUM('Numéro des comptes V2'!F328:F334) - SUM('Numéro des comptes V2'!E328:E334)</f>
        <v>0</v>
      </c>
      <c r="E39" s="95"/>
      <c r="F39" s="17">
        <v>441.0</v>
      </c>
    </row>
    <row r="40" ht="15.75" customHeight="1">
      <c r="A40" s="8" t="s">
        <v>407</v>
      </c>
      <c r="B40" s="53" t="s">
        <v>977</v>
      </c>
      <c r="C40" s="88" t="s">
        <v>1095</v>
      </c>
      <c r="D40" s="62">
        <f>SUM('Numéro des comptes V2'!F336:F339) - SUM('Numéro des comptes V2'!E336:E339)</f>
        <v>0</v>
      </c>
      <c r="E40" s="95"/>
      <c r="F40" s="17">
        <v>442.0</v>
      </c>
    </row>
    <row r="41" ht="15.75" customHeight="1">
      <c r="A41" s="8" t="s">
        <v>413</v>
      </c>
      <c r="B41" s="53" t="s">
        <v>1002</v>
      </c>
      <c r="C41" s="88" t="s">
        <v>1096</v>
      </c>
      <c r="D41" s="62">
        <f>SUM('Numéro des comptes V2'!F341:F345) - SUM('Numéro des comptes V2'!E341:E345)</f>
        <v>0</v>
      </c>
      <c r="E41" s="95"/>
      <c r="F41" s="17">
        <v>443.0</v>
      </c>
    </row>
    <row r="42" ht="15.75" customHeight="1">
      <c r="A42" s="8" t="s">
        <v>420</v>
      </c>
      <c r="B42" s="53"/>
      <c r="C42" s="88" t="s">
        <v>1097</v>
      </c>
      <c r="D42" s="62">
        <f>SUM('Numéro des comptes V2'!F347:F351) - SUM('Numéro des comptes V2'!E347:E351)</f>
        <v>0</v>
      </c>
      <c r="E42" s="95"/>
      <c r="F42" s="17">
        <v>444.0</v>
      </c>
    </row>
    <row r="43" ht="15.75" customHeight="1">
      <c r="A43" s="8" t="s">
        <v>427</v>
      </c>
      <c r="B43" s="53" t="s">
        <v>994</v>
      </c>
      <c r="C43" s="88" t="s">
        <v>1098</v>
      </c>
      <c r="D43" s="62">
        <f>SUM('Numéro des comptes V2'!F353:F361) - SUM('Numéro des comptes V2'!E353:E361)</f>
        <v>0</v>
      </c>
      <c r="E43" s="95"/>
      <c r="F43" s="17">
        <v>445.0</v>
      </c>
    </row>
    <row r="44" ht="15.75" customHeight="1">
      <c r="A44" s="8" t="s">
        <v>438</v>
      </c>
      <c r="B44" s="53" t="s">
        <v>977</v>
      </c>
      <c r="C44" s="88" t="s">
        <v>1099</v>
      </c>
      <c r="D44" s="62">
        <f>SUM('Numéro des comptes V2'!F363:F368)- SUM('Numéro des comptes V2'!E363:E368)</f>
        <v>0</v>
      </c>
      <c r="E44" s="95"/>
      <c r="F44" s="17">
        <v>446.0</v>
      </c>
    </row>
    <row r="45" ht="15.75" customHeight="1">
      <c r="A45" s="8" t="s">
        <v>445</v>
      </c>
      <c r="B45" s="53" t="s">
        <v>975</v>
      </c>
      <c r="C45" s="88" t="s">
        <v>1100</v>
      </c>
      <c r="D45" s="62">
        <f>SUM('Numéro des comptes V2'!F370:F375) - SUM('Numéro des comptes V2'!E370:E375)</f>
        <v>0</v>
      </c>
      <c r="E45" s="95"/>
      <c r="F45" s="17">
        <v>448.0</v>
      </c>
    </row>
    <row r="46" ht="15.75" customHeight="1">
      <c r="A46" s="8" t="s">
        <v>453</v>
      </c>
      <c r="B46" s="53" t="s">
        <v>975</v>
      </c>
      <c r="C46" s="96" t="s">
        <v>1101</v>
      </c>
      <c r="D46" s="64">
        <f>SUM('Numéro des comptes V2'!F377:F380) - SUM('Numéro des comptes V2'!E377:E380)</f>
        <v>0</v>
      </c>
      <c r="E46" s="97"/>
      <c r="F46" s="17">
        <v>449.0</v>
      </c>
    </row>
    <row r="47" ht="15.75" customHeight="1">
      <c r="A47" s="8" t="s">
        <v>459</v>
      </c>
      <c r="B47" s="53" t="s">
        <v>1004</v>
      </c>
      <c r="C47" s="110" t="s">
        <v>1102</v>
      </c>
      <c r="D47" s="111">
        <f>SUM('Numéro des comptes V2'!F382:F387) - SUM('Numéro des comptes V2'!E382:E387)</f>
        <v>0</v>
      </c>
      <c r="E47" s="112"/>
      <c r="F47" s="17">
        <v>450.0</v>
      </c>
    </row>
    <row r="48" ht="15.75" customHeight="1">
      <c r="A48" s="14" t="s">
        <v>463</v>
      </c>
      <c r="B48" s="68" t="s">
        <v>1076</v>
      </c>
      <c r="C48" s="110" t="s">
        <v>1103</v>
      </c>
      <c r="D48" s="111">
        <f>SUM('Numéro des comptes V2'!F389:F390) - SUM('Numéro des comptes V2'!E389:E390)</f>
        <v>0</v>
      </c>
      <c r="E48" s="112"/>
      <c r="F48" s="17">
        <v>470.0</v>
      </c>
    </row>
    <row r="49" ht="15.75" customHeight="1">
      <c r="B49" s="78"/>
      <c r="C49" s="106"/>
      <c r="D49" s="107">
        <f>SUM(D38,D47:D48)</f>
        <v>0</v>
      </c>
      <c r="E49" s="108"/>
    </row>
    <row r="50" ht="15.75" customHeight="1">
      <c r="A50" s="8" t="s">
        <v>1104</v>
      </c>
      <c r="B50" s="53" t="s">
        <v>987</v>
      </c>
      <c r="C50" s="113" t="s">
        <v>1105</v>
      </c>
      <c r="D50" s="114"/>
      <c r="E50" s="115"/>
    </row>
    <row r="51" ht="15.75" customHeight="1">
      <c r="A51" s="8" t="s">
        <v>489</v>
      </c>
      <c r="B51" s="53" t="s">
        <v>975</v>
      </c>
      <c r="C51" s="88" t="s">
        <v>1106</v>
      </c>
      <c r="D51" s="62">
        <f>SUM('Numéro des comptes V2'!F412)-SUM('Numéro des comptes V2'!E412)</f>
        <v>0</v>
      </c>
      <c r="E51" s="95"/>
      <c r="F51" s="17">
        <v>552.0</v>
      </c>
    </row>
    <row r="52" ht="15.75" customHeight="1">
      <c r="A52" s="8" t="s">
        <v>491</v>
      </c>
      <c r="B52" s="53" t="s">
        <v>973</v>
      </c>
      <c r="C52" s="88" t="s">
        <v>1107</v>
      </c>
      <c r="D52" s="62">
        <f>SUM('Numéro des comptes V2'!F414)-SUM('Numéro des comptes V2'!E414)</f>
        <v>0</v>
      </c>
      <c r="E52" s="95"/>
      <c r="F52" s="17">
        <v>553.0</v>
      </c>
    </row>
    <row r="53" ht="15.75" customHeight="1">
      <c r="A53" s="8" t="s">
        <v>493</v>
      </c>
      <c r="B53" s="53" t="s">
        <v>1032</v>
      </c>
      <c r="C53" s="96" t="s">
        <v>1108</v>
      </c>
      <c r="D53" s="64">
        <f>SUM('Numéro des comptes V2'!F416:F417) - SUM('Numéro des comptes V2'!E416:E417)</f>
        <v>0</v>
      </c>
      <c r="E53" s="97"/>
      <c r="F53" s="17">
        <v>554.0</v>
      </c>
    </row>
    <row r="54" ht="15.75" customHeight="1">
      <c r="B54" s="78" t="s">
        <v>997</v>
      </c>
      <c r="C54" s="116"/>
      <c r="D54" s="107">
        <f>SUM(D51:D53)</f>
        <v>0</v>
      </c>
      <c r="E54" s="108"/>
    </row>
    <row r="55" ht="15.75" customHeight="1">
      <c r="B55" s="117" t="s">
        <v>958</v>
      </c>
      <c r="C55" s="118"/>
      <c r="D55" s="55">
        <f>SUM(D37,D49,D54)</f>
        <v>0</v>
      </c>
      <c r="E55" s="56"/>
    </row>
    <row r="56" ht="15.75" customHeight="1"/>
    <row r="57" ht="15.75" customHeight="1">
      <c r="E57" s="54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3" width="9.13"/>
    <col customWidth="1" min="4" max="4" width="45.88"/>
    <col customWidth="1" min="5" max="5" width="15.13"/>
    <col customWidth="1" min="6" max="8" width="14.13"/>
    <col customWidth="1" min="9" max="26" width="9.13"/>
  </cols>
  <sheetData>
    <row r="1" ht="14.25" customHeight="1"/>
    <row r="2" ht="14.25" customHeight="1">
      <c r="A2" s="30" t="s">
        <v>1109</v>
      </c>
      <c r="B2" s="30" t="s">
        <v>1110</v>
      </c>
      <c r="C2" s="30" t="s">
        <v>1111</v>
      </c>
      <c r="D2" s="119" t="s">
        <v>1112</v>
      </c>
      <c r="E2" s="120" t="s">
        <v>1113</v>
      </c>
      <c r="F2" s="120" t="s">
        <v>1114</v>
      </c>
      <c r="G2" s="120" t="s">
        <v>1115</v>
      </c>
      <c r="H2" s="120" t="s">
        <v>1116</v>
      </c>
    </row>
    <row r="3" ht="14.25" customHeight="1">
      <c r="A3" s="8" t="s">
        <v>1117</v>
      </c>
      <c r="D3" s="121" t="s">
        <v>1118</v>
      </c>
      <c r="E3" s="122"/>
      <c r="F3" s="122"/>
      <c r="G3" s="123"/>
      <c r="H3" s="123"/>
    </row>
    <row r="4" ht="14.25" customHeight="1">
      <c r="A4" s="8" t="s">
        <v>774</v>
      </c>
      <c r="B4" s="14" t="s">
        <v>778</v>
      </c>
      <c r="C4" s="14" t="s">
        <v>1119</v>
      </c>
      <c r="D4" s="124" t="s">
        <v>1120</v>
      </c>
      <c r="E4" s="125">
        <f>SUM('Numéro des comptes V2'!F669:F670,'Numéro des comptes V2'!F672) - SUM('Numéro des comptes V2'!E669:E670,'Numéro des comptes V2'!E672)</f>
        <v>0</v>
      </c>
      <c r="F4" s="125">
        <f>SUM('Numéro des comptes V2'!F671) - SUM('Numéro des comptes V2'!E671)</f>
        <v>0</v>
      </c>
      <c r="G4" s="125">
        <f t="shared" ref="G4:G10" si="1">E4+F4</f>
        <v>0</v>
      </c>
      <c r="H4" s="125"/>
      <c r="I4" s="8">
        <v>711.0</v>
      </c>
    </row>
    <row r="5" ht="14.25" customHeight="1">
      <c r="A5" s="8" t="s">
        <v>781</v>
      </c>
      <c r="B5" s="14" t="s">
        <v>800</v>
      </c>
      <c r="C5" s="14" t="s">
        <v>1121</v>
      </c>
      <c r="D5" s="126" t="s">
        <v>1122</v>
      </c>
      <c r="E5" s="122">
        <f>SUM('Numéro des comptes V2'!F674:F696,'Numéro des comptes V2'!F698:F702) - SUM('Numéro des comptes V2'!E674:E696,'Numéro des comptes V2'!E698:E702)</f>
        <v>0</v>
      </c>
      <c r="F5" s="122" t="str">
        <f>SUM('Numéro des comptes V2'!F697,'Numéro des comptes V2'!F703) - SUM('Numéro des comptes V2'!E697,'Numéro des comptes V2'!E703)</f>
        <v>#REF!</v>
      </c>
      <c r="G5" s="125" t="str">
        <f t="shared" si="1"/>
        <v>#REF!</v>
      </c>
      <c r="H5" s="125"/>
    </row>
    <row r="6" ht="14.25" customHeight="1">
      <c r="A6" s="8" t="s">
        <v>807</v>
      </c>
      <c r="D6" s="127" t="s">
        <v>1123</v>
      </c>
      <c r="E6" s="122">
        <f>SUM('Numéro des comptes V2'!F705:F716) - SUM('Numéro des comptes V2'!E705:E716)</f>
        <v>0</v>
      </c>
      <c r="F6" s="122"/>
      <c r="G6" s="125">
        <f t="shared" si="1"/>
        <v>0</v>
      </c>
      <c r="H6" s="125"/>
      <c r="I6" s="8">
        <v>713.0</v>
      </c>
    </row>
    <row r="7" ht="14.25" customHeight="1">
      <c r="A7" s="8" t="s">
        <v>821</v>
      </c>
      <c r="B7" s="14" t="s">
        <v>826</v>
      </c>
      <c r="C7" s="14" t="s">
        <v>1124</v>
      </c>
      <c r="D7" s="128" t="s">
        <v>1125</v>
      </c>
      <c r="E7" s="129">
        <f>SUM('Numéro des comptes V2'!F718:F720) - SUM('Numéro des comptes V2'!E718:E720)</f>
        <v>0</v>
      </c>
      <c r="F7" s="129">
        <f>SUM('Numéro des comptes V2'!F721) - SUM('Numéro des comptes V2'!E721)</f>
        <v>0</v>
      </c>
      <c r="G7" s="125">
        <f t="shared" si="1"/>
        <v>0</v>
      </c>
      <c r="H7" s="125"/>
    </row>
    <row r="8" ht="14.25" customHeight="1">
      <c r="A8" s="8" t="s">
        <v>828</v>
      </c>
      <c r="B8" s="14" t="s">
        <v>831</v>
      </c>
      <c r="C8" s="14" t="s">
        <v>1126</v>
      </c>
      <c r="D8" s="127" t="s">
        <v>1127</v>
      </c>
      <c r="E8" s="122">
        <f>SUM('Numéro des comptes V2'!F723) - SUM('Numéro des comptes V2'!E723)</f>
        <v>0</v>
      </c>
      <c r="F8" s="122">
        <f>SUM('Numéro des comptes V2'!F724) - SUM('Numéro des comptes V2'!E724)</f>
        <v>0</v>
      </c>
      <c r="G8" s="125">
        <f t="shared" si="1"/>
        <v>0</v>
      </c>
      <c r="H8" s="125"/>
    </row>
    <row r="9" ht="14.25" customHeight="1">
      <c r="A9" s="8" t="s">
        <v>833</v>
      </c>
      <c r="B9" s="14" t="s">
        <v>838</v>
      </c>
      <c r="C9" s="14" t="s">
        <v>1128</v>
      </c>
      <c r="D9" s="127" t="s">
        <v>1129</v>
      </c>
      <c r="E9" s="130">
        <f>SUM('Numéro des comptes V2'!F726:F729) - SUM('Numéro des comptes V2'!E726:E729)</f>
        <v>0</v>
      </c>
      <c r="F9" s="130">
        <f>SUM('Numéro des comptes V2'!F730) - SUM('Numéro des comptes V2'!E730)</f>
        <v>0</v>
      </c>
      <c r="G9" s="125">
        <f t="shared" si="1"/>
        <v>0</v>
      </c>
      <c r="H9" s="125"/>
    </row>
    <row r="10" ht="14.25" customHeight="1">
      <c r="A10" s="8" t="s">
        <v>840</v>
      </c>
      <c r="B10" s="14" t="s">
        <v>855</v>
      </c>
      <c r="C10" s="14" t="s">
        <v>1130</v>
      </c>
      <c r="D10" s="126" t="s">
        <v>1131</v>
      </c>
      <c r="E10" s="131">
        <f>SUM('Numéro des comptes V2'!F732:F744) - SUM('Numéro des comptes V2'!E732:E744)</f>
        <v>0</v>
      </c>
      <c r="F10" s="130">
        <f>SUM('Numéro des comptes V2'!F746:F747) - SUM('Numéro des comptes V2'!E746:E747)</f>
        <v>0</v>
      </c>
      <c r="G10" s="125">
        <f t="shared" si="1"/>
        <v>0</v>
      </c>
      <c r="H10" s="125"/>
    </row>
    <row r="11" ht="14.25" customHeight="1">
      <c r="D11" s="132" t="s">
        <v>1132</v>
      </c>
      <c r="E11" s="133">
        <f t="shared" ref="E11:G11" si="2">SUM(E4:E10)</f>
        <v>0</v>
      </c>
      <c r="F11" s="133" t="str">
        <f t="shared" si="2"/>
        <v>#REF!</v>
      </c>
      <c r="G11" s="125" t="str">
        <f t="shared" si="2"/>
        <v>#REF!</v>
      </c>
      <c r="H11" s="133"/>
    </row>
    <row r="12" ht="14.25" customHeight="1">
      <c r="A12" s="8" t="s">
        <v>1133</v>
      </c>
      <c r="D12" s="121" t="s">
        <v>1134</v>
      </c>
      <c r="E12" s="125"/>
      <c r="F12" s="125"/>
      <c r="G12" s="125"/>
      <c r="H12" s="125"/>
    </row>
    <row r="13" ht="14.25" customHeight="1">
      <c r="A13" s="8" t="s">
        <v>498</v>
      </c>
      <c r="B13" s="14" t="s">
        <v>503</v>
      </c>
      <c r="C13" s="14" t="s">
        <v>1135</v>
      </c>
      <c r="D13" s="134" t="s">
        <v>1136</v>
      </c>
      <c r="E13" s="125">
        <f>SUM('Numéro des comptes V2'!E421:E423,'Numéro des comptes V2'!E425) - SUM('Numéro des comptes V2'!F421:F423,'Numéro des comptes V2'!F425)</f>
        <v>0</v>
      </c>
      <c r="F13" s="125">
        <f>SUM('Numéro des comptes V2'!E424) - SUM('Numéro des comptes V2'!F424)</f>
        <v>0</v>
      </c>
      <c r="G13" s="125">
        <f t="shared" ref="G13:G19" si="3">E13+F13</f>
        <v>0</v>
      </c>
      <c r="H13" s="125"/>
    </row>
    <row r="14" ht="14.25" customHeight="1">
      <c r="A14" s="8" t="s">
        <v>506</v>
      </c>
      <c r="B14" s="14" t="s">
        <v>535</v>
      </c>
      <c r="C14" s="14" t="s">
        <v>1137</v>
      </c>
      <c r="D14" s="126" t="s">
        <v>1138</v>
      </c>
      <c r="E14" s="125">
        <f>SUM('Numéro des comptes V2'!E427:E454,'Numéro des comptes V2'!E456:E461) - SUM('Numéro des comptes V2'!F427:F454,'Numéro des comptes V2'!F456:F461)</f>
        <v>0</v>
      </c>
      <c r="F14" s="125" t="str">
        <f>SUM('Numéro des comptes V2'!E455,'Numéro des comptes V2'!E462) - SUM('Numéro des comptes V2'!F455,'Numéro des comptes V2'!F462)</f>
        <v>#REF!</v>
      </c>
      <c r="G14" s="125" t="str">
        <f t="shared" si="3"/>
        <v>#REF!</v>
      </c>
      <c r="H14" s="125"/>
    </row>
    <row r="15" ht="14.25" customHeight="1">
      <c r="A15" s="8" t="s">
        <v>544</v>
      </c>
      <c r="B15" s="14" t="s">
        <v>612</v>
      </c>
      <c r="C15" s="14" t="s">
        <v>1139</v>
      </c>
      <c r="D15" s="127" t="s">
        <v>1140</v>
      </c>
      <c r="E15" s="122">
        <f>SUM('Numéro des comptes V2'!E464:E528,'Numéro des comptes V2'!E530) - SUM('Numéro des comptes V2'!F464:F528,'Numéro des comptes V2'!F530)</f>
        <v>0</v>
      </c>
      <c r="F15" s="135">
        <f>SUM('Numéro des comptes V2'!E529) - SUM('Numéro des comptes V2'!F529)</f>
        <v>0</v>
      </c>
      <c r="G15" s="125">
        <f t="shared" si="3"/>
        <v>0</v>
      </c>
      <c r="H15" s="125"/>
    </row>
    <row r="16" ht="14.25" customHeight="1">
      <c r="A16" s="5" t="s">
        <v>615</v>
      </c>
      <c r="B16" s="14" t="s">
        <v>626</v>
      </c>
      <c r="C16" s="14" t="s">
        <v>1141</v>
      </c>
      <c r="D16" s="127" t="s">
        <v>1142</v>
      </c>
      <c r="E16" s="130">
        <f>SUM('Numéro des comptes V2'!E532:E541) - SUM('Numéro des comptes V2'!F532:F541)</f>
        <v>0</v>
      </c>
      <c r="F16" s="122">
        <f>SUM('Numéro des comptes V2'!E529) - SUM('Numéro des comptes V2'!F529)</f>
        <v>0</v>
      </c>
      <c r="G16" s="136">
        <f t="shared" si="3"/>
        <v>0</v>
      </c>
      <c r="H16" s="125"/>
    </row>
    <row r="17" ht="14.25" customHeight="1">
      <c r="A17" s="8" t="s">
        <v>628</v>
      </c>
      <c r="B17" s="14" t="s">
        <v>652</v>
      </c>
      <c r="C17" s="14" t="s">
        <v>1143</v>
      </c>
      <c r="D17" s="127" t="s">
        <v>1144</v>
      </c>
      <c r="E17" s="122">
        <f>SUM('Numéro des comptes V2'!E543:E565) - SUM('Numéro des comptes V2'!F543:F565)</f>
        <v>0</v>
      </c>
      <c r="F17" s="122">
        <f>SUM('Numéro des comptes V2'!E566) - SUM('Numéro des comptes V2'!F566)</f>
        <v>0</v>
      </c>
      <c r="G17" s="125">
        <f t="shared" si="3"/>
        <v>0</v>
      </c>
      <c r="H17" s="125"/>
    </row>
    <row r="18" ht="14.25" customHeight="1">
      <c r="A18" s="8" t="s">
        <v>654</v>
      </c>
      <c r="B18" s="14" t="s">
        <v>660</v>
      </c>
      <c r="C18" s="14" t="s">
        <v>1145</v>
      </c>
      <c r="D18" s="127" t="s">
        <v>1146</v>
      </c>
      <c r="E18" s="130">
        <f>SUM('Numéro des comptes V2'!E568:E571) - SUM('Numéro des comptes V2'!F568:F571)</f>
        <v>0</v>
      </c>
      <c r="F18" s="122">
        <f>SUM('Numéro des comptes V2'!E572) - SUM('Numéro des comptes V2'!F572)</f>
        <v>0</v>
      </c>
      <c r="G18" s="125">
        <f t="shared" si="3"/>
        <v>0</v>
      </c>
      <c r="H18" s="125"/>
    </row>
    <row r="19" ht="14.25" customHeight="1">
      <c r="A19" s="8" t="s">
        <v>662</v>
      </c>
      <c r="B19" s="14" t="s">
        <v>688</v>
      </c>
      <c r="C19" s="14" t="s">
        <v>1147</v>
      </c>
      <c r="D19" s="128" t="s">
        <v>1148</v>
      </c>
      <c r="E19" s="137">
        <f>SUM('Numéro des comptes V2'!E574:E597) - SUM('Numéro des comptes V2'!F574:F597)</f>
        <v>0</v>
      </c>
      <c r="F19" s="130">
        <f>SUM('Numéro des comptes V2'!E599:E600) - SUM('Numéro des comptes V2'!F599:F600)</f>
        <v>0</v>
      </c>
      <c r="G19" s="125">
        <f t="shared" si="3"/>
        <v>0</v>
      </c>
      <c r="H19" s="138"/>
    </row>
    <row r="20" ht="14.25" customHeight="1">
      <c r="D20" s="139" t="s">
        <v>1149</v>
      </c>
      <c r="E20" s="140">
        <f t="shared" ref="E20:G20" si="4">SUM(E13:E19)</f>
        <v>0</v>
      </c>
      <c r="F20" s="141" t="str">
        <f t="shared" si="4"/>
        <v>#REF!</v>
      </c>
      <c r="G20" s="125" t="str">
        <f t="shared" si="4"/>
        <v>#REF!</v>
      </c>
      <c r="H20" s="142"/>
    </row>
    <row r="21" ht="14.25" customHeight="1">
      <c r="A21" s="8" t="s">
        <v>1150</v>
      </c>
      <c r="D21" s="143" t="s">
        <v>1151</v>
      </c>
      <c r="E21" s="144">
        <f t="shared" ref="E21:F21" si="5">E11-E20</f>
        <v>0</v>
      </c>
      <c r="F21" s="144" t="str">
        <f t="shared" si="5"/>
        <v>#REF!</v>
      </c>
      <c r="G21" s="125" t="str">
        <f>E21+F21</f>
        <v>#REF!</v>
      </c>
      <c r="H21" s="145"/>
    </row>
    <row r="22" ht="14.25" customHeight="1">
      <c r="A22" s="8" t="s">
        <v>1152</v>
      </c>
      <c r="D22" s="121" t="s">
        <v>1153</v>
      </c>
      <c r="E22" s="146"/>
      <c r="F22" s="146"/>
      <c r="G22" s="125"/>
      <c r="H22" s="147"/>
    </row>
    <row r="23" ht="14.25" customHeight="1">
      <c r="A23" s="8" t="s">
        <v>859</v>
      </c>
      <c r="B23" s="14" t="s">
        <v>863</v>
      </c>
      <c r="C23" s="14" t="s">
        <v>1154</v>
      </c>
      <c r="D23" s="148" t="s">
        <v>1155</v>
      </c>
      <c r="E23" s="138">
        <f>SUM('Numéro des comptes V2'!F749:F750) - SUM('Numéro des comptes V2'!E749:E750)</f>
        <v>0</v>
      </c>
      <c r="F23" s="138">
        <f>SUM('Numéro des comptes V2'!F751) - SUM('Numéro des comptes V2'!E751)</f>
        <v>0</v>
      </c>
      <c r="G23" s="125">
        <f t="shared" ref="G23:G26" si="6">E23+F23</f>
        <v>0</v>
      </c>
      <c r="H23" s="125"/>
    </row>
    <row r="24" ht="14.25" customHeight="1">
      <c r="A24" s="8" t="s">
        <v>865</v>
      </c>
      <c r="B24" s="14" t="s">
        <v>868</v>
      </c>
      <c r="C24" s="14" t="s">
        <v>1156</v>
      </c>
      <c r="D24" s="127" t="s">
        <v>1157</v>
      </c>
      <c r="E24" s="130">
        <f>SUM('Numéro des comptes V2'!F753) - SUM('Numéro des comptes V2'!E753)</f>
        <v>0</v>
      </c>
      <c r="F24" s="130">
        <f>SUM('Numéro des comptes V2'!F754) - SUM('Numéro des comptes V2'!E754)</f>
        <v>0</v>
      </c>
      <c r="G24" s="125">
        <f t="shared" si="6"/>
        <v>0</v>
      </c>
      <c r="H24" s="125"/>
    </row>
    <row r="25" ht="14.25" customHeight="1">
      <c r="A25" s="8" t="s">
        <v>870</v>
      </c>
      <c r="B25" s="14" t="s">
        <v>879</v>
      </c>
      <c r="C25" s="14" t="s">
        <v>1158</v>
      </c>
      <c r="D25" s="127" t="s">
        <v>1159</v>
      </c>
      <c r="E25" s="130">
        <f>SUM('Numéro des comptes V2'!F756:F762) - SUM('Numéro des comptes V2'!E756:E762)</f>
        <v>0</v>
      </c>
      <c r="F25" s="122">
        <f>SUM('Numéro des comptes V2'!F763) - SUM('Numéro des comptes V2'!E763)</f>
        <v>0</v>
      </c>
      <c r="G25" s="125">
        <f t="shared" si="6"/>
        <v>0</v>
      </c>
      <c r="H25" s="125"/>
    </row>
    <row r="26" ht="14.25" customHeight="1">
      <c r="A26" s="8" t="s">
        <v>881</v>
      </c>
      <c r="B26" s="14" t="s">
        <v>892</v>
      </c>
      <c r="C26" s="14" t="s">
        <v>1160</v>
      </c>
      <c r="D26" s="149" t="s">
        <v>1161</v>
      </c>
      <c r="E26" s="130">
        <f>SUM('Numéro des comptes V2'!F765:F773) - SUM('Numéro des comptes V2'!E765:E773)</f>
        <v>0</v>
      </c>
      <c r="F26" s="130">
        <f>SUM('Numéro des comptes V2'!F774) - SUM('Numéro des comptes V2'!E774)</f>
        <v>0</v>
      </c>
      <c r="G26" s="125">
        <f t="shared" si="6"/>
        <v>0</v>
      </c>
      <c r="H26" s="125"/>
    </row>
    <row r="27" ht="14.25" customHeight="1">
      <c r="D27" s="132" t="s">
        <v>1162</v>
      </c>
      <c r="E27" s="150">
        <f t="shared" ref="E27:G27" si="7">SUM(E23:E26)</f>
        <v>0</v>
      </c>
      <c r="F27" s="150">
        <f t="shared" si="7"/>
        <v>0</v>
      </c>
      <c r="G27" s="125">
        <f t="shared" si="7"/>
        <v>0</v>
      </c>
      <c r="H27" s="150"/>
    </row>
    <row r="28" ht="14.25" customHeight="1">
      <c r="A28" s="8" t="s">
        <v>1163</v>
      </c>
      <c r="D28" s="121" t="s">
        <v>1164</v>
      </c>
      <c r="E28" s="146"/>
      <c r="F28" s="146"/>
      <c r="G28" s="125"/>
      <c r="H28" s="151"/>
    </row>
    <row r="29" ht="14.25" customHeight="1">
      <c r="A29" s="8" t="s">
        <v>692</v>
      </c>
      <c r="B29" s="14" t="s">
        <v>700</v>
      </c>
      <c r="C29" s="14" t="s">
        <v>1165</v>
      </c>
      <c r="D29" s="148" t="s">
        <v>1166</v>
      </c>
      <c r="E29" s="152">
        <f>SUM('Numéro des comptes V2'!E602:E607) - SUM('Numéro des comptes V2'!F602:F607)</f>
        <v>0</v>
      </c>
      <c r="F29" s="125">
        <f>SUM('Numéro des comptes V2'!E608) - SUM('Numéro des comptes V2'!F608)</f>
        <v>0</v>
      </c>
      <c r="G29" s="125">
        <f t="shared" ref="G29:G32" si="8">E29+F29</f>
        <v>0</v>
      </c>
      <c r="H29" s="125"/>
    </row>
    <row r="30" ht="14.25" customHeight="1">
      <c r="A30" s="8" t="s">
        <v>702</v>
      </c>
      <c r="B30" s="14" t="s">
        <v>705</v>
      </c>
      <c r="C30" s="14" t="s">
        <v>1167</v>
      </c>
      <c r="D30" s="127" t="s">
        <v>1168</v>
      </c>
      <c r="E30" s="130">
        <f>SUM('Numéro des comptes V2'!E610) - SUM('Numéro des comptes V2'!F610)</f>
        <v>0</v>
      </c>
      <c r="F30" s="130">
        <f>SUM('Numéro des comptes V2'!E611) - SUM('Numéro des comptes V2'!F611)</f>
        <v>0</v>
      </c>
      <c r="G30" s="125">
        <f t="shared" si="8"/>
        <v>0</v>
      </c>
      <c r="H30" s="125"/>
    </row>
    <row r="31" ht="14.25" customHeight="1">
      <c r="A31" s="8" t="s">
        <v>707</v>
      </c>
      <c r="B31" s="14" t="s">
        <v>712</v>
      </c>
      <c r="C31" s="14" t="s">
        <v>1169</v>
      </c>
      <c r="D31" s="127" t="s">
        <v>1170</v>
      </c>
      <c r="E31" s="122">
        <f>SUM('Numéro des comptes V2'!E613:E615) - SUM('Numéro des comptes V2'!F613:F615)</f>
        <v>0</v>
      </c>
      <c r="F31" s="122">
        <f>SUM('Numéro des comptes V2'!E616) - SUM('Numéro des comptes V2'!F616)</f>
        <v>0</v>
      </c>
      <c r="G31" s="125">
        <f t="shared" si="8"/>
        <v>0</v>
      </c>
      <c r="H31" s="125"/>
    </row>
    <row r="32" ht="14.25" customHeight="1">
      <c r="A32" s="8" t="s">
        <v>714</v>
      </c>
      <c r="B32" s="14" t="s">
        <v>721</v>
      </c>
      <c r="C32" s="14" t="s">
        <v>1171</v>
      </c>
      <c r="D32" s="127" t="s">
        <v>1172</v>
      </c>
      <c r="E32" s="130">
        <f>SUM('Numéro des comptes V2'!E618:E622) - SUM('Numéro des comptes V2'!F618:F622)</f>
        <v>0</v>
      </c>
      <c r="F32" s="122">
        <f>SUM('Numéro des comptes V2'!E623) - SUM('Numéro des comptes V2'!F623)</f>
        <v>0</v>
      </c>
      <c r="G32" s="125">
        <f t="shared" si="8"/>
        <v>0</v>
      </c>
      <c r="H32" s="125"/>
    </row>
    <row r="33" ht="14.25" customHeight="1">
      <c r="D33" s="132" t="s">
        <v>1173</v>
      </c>
      <c r="E33" s="133">
        <f t="shared" ref="E33:G33" si="9">SUM(E29:E32)</f>
        <v>0</v>
      </c>
      <c r="F33" s="133">
        <f t="shared" si="9"/>
        <v>0</v>
      </c>
      <c r="G33" s="133">
        <f t="shared" si="9"/>
        <v>0</v>
      </c>
      <c r="H33" s="133"/>
    </row>
    <row r="34" ht="14.25" customHeight="1">
      <c r="A34" s="8" t="s">
        <v>1174</v>
      </c>
      <c r="D34" s="153" t="s">
        <v>1175</v>
      </c>
      <c r="E34" s="144">
        <f t="shared" ref="E34:G34" si="10">E27-E33</f>
        <v>0</v>
      </c>
      <c r="F34" s="144">
        <f t="shared" si="10"/>
        <v>0</v>
      </c>
      <c r="G34" s="150">
        <f t="shared" si="10"/>
        <v>0</v>
      </c>
      <c r="H34" s="150"/>
    </row>
    <row r="35" ht="14.25" customHeight="1">
      <c r="A35" s="14" t="s">
        <v>1176</v>
      </c>
      <c r="B35" s="14"/>
      <c r="C35" s="14"/>
      <c r="D35" s="153" t="s">
        <v>1177</v>
      </c>
      <c r="E35" s="154">
        <f>E34+E21</f>
        <v>0</v>
      </c>
      <c r="F35" s="154" t="str">
        <f>F21+F34</f>
        <v>#REF!</v>
      </c>
      <c r="G35" s="150" t="str">
        <f>E35+F35</f>
        <v>#REF!</v>
      </c>
      <c r="H35" s="145"/>
    </row>
    <row r="36" ht="14.25" customHeight="1">
      <c r="A36" s="8" t="s">
        <v>1178</v>
      </c>
      <c r="D36" s="121" t="s">
        <v>1179</v>
      </c>
      <c r="E36" s="122"/>
      <c r="F36" s="151"/>
      <c r="G36" s="150"/>
      <c r="H36" s="151"/>
    </row>
    <row r="37" ht="14.25" customHeight="1">
      <c r="A37" s="8" t="s">
        <v>894</v>
      </c>
      <c r="B37" s="14" t="s">
        <v>899</v>
      </c>
      <c r="C37" s="14" t="s">
        <v>1180</v>
      </c>
      <c r="D37" s="155" t="s">
        <v>1181</v>
      </c>
      <c r="E37" s="125">
        <f>SUM('Numéro des comptes V2'!F776:F778) - SUM('Numéro des comptes V2'!E776:E778)</f>
        <v>0</v>
      </c>
      <c r="F37" s="125">
        <f>SUM('Numéro des comptes V2'!F779) - SUM('Numéro des comptes V2'!E779)</f>
        <v>0</v>
      </c>
      <c r="G37" s="125">
        <f t="shared" ref="G37:G41" si="11">E37+F37</f>
        <v>0</v>
      </c>
      <c r="H37" s="125"/>
    </row>
    <row r="38" ht="14.25" customHeight="1">
      <c r="A38" s="8" t="s">
        <v>901</v>
      </c>
      <c r="B38" s="14" t="s">
        <v>904</v>
      </c>
      <c r="C38" s="14" t="s">
        <v>1182</v>
      </c>
      <c r="D38" s="156" t="s">
        <v>1183</v>
      </c>
      <c r="E38" s="122">
        <f>SUM('Numéro des comptes V2'!F781) - SUM('Numéro des comptes V2'!E781)</f>
        <v>0</v>
      </c>
      <c r="F38" s="122">
        <f>SUM('Numéro des comptes V2'!F782) - SUM('Numéro des comptes V2'!E782)</f>
        <v>0</v>
      </c>
      <c r="G38" s="125">
        <f t="shared" si="11"/>
        <v>0</v>
      </c>
      <c r="H38" s="125"/>
    </row>
    <row r="39" ht="14.25" customHeight="1">
      <c r="A39" s="14" t="s">
        <v>906</v>
      </c>
      <c r="B39" s="14" t="s">
        <v>909</v>
      </c>
      <c r="C39" s="14" t="s">
        <v>1184</v>
      </c>
      <c r="D39" s="155" t="s">
        <v>1185</v>
      </c>
      <c r="E39" s="130">
        <f>SUM('Numéro des comptes V2'!F784) - SUM('Numéro des comptes V2'!E784)</f>
        <v>0</v>
      </c>
      <c r="F39" s="122">
        <f>SUM('Numéro des comptes V2'!F785) - SUM('Numéro des comptes V2'!E785)</f>
        <v>0</v>
      </c>
      <c r="G39" s="125">
        <f t="shared" si="11"/>
        <v>0</v>
      </c>
      <c r="H39" s="125"/>
    </row>
    <row r="40" ht="14.25" customHeight="1">
      <c r="A40" s="14" t="s">
        <v>911</v>
      </c>
      <c r="B40" s="14" t="s">
        <v>919</v>
      </c>
      <c r="C40" s="14" t="s">
        <v>1186</v>
      </c>
      <c r="D40" s="156" t="s">
        <v>1187</v>
      </c>
      <c r="E40" s="122">
        <f>SUM('Numéro des comptes V2'!F787:F795) - SUM('Numéro des comptes V2'!E787:E795)</f>
        <v>0</v>
      </c>
      <c r="F40" s="130">
        <f>SUM('Numéro des comptes V2'!F796) - SUM('Numéro des comptes V2'!E796)</f>
        <v>0</v>
      </c>
      <c r="G40" s="125">
        <f t="shared" si="11"/>
        <v>0</v>
      </c>
      <c r="H40" s="125"/>
    </row>
    <row r="41" ht="14.25" customHeight="1">
      <c r="A41" s="8" t="s">
        <v>921</v>
      </c>
      <c r="B41" s="14" t="s">
        <v>940</v>
      </c>
      <c r="C41" s="14" t="s">
        <v>1188</v>
      </c>
      <c r="D41" s="157" t="s">
        <v>1189</v>
      </c>
      <c r="E41" s="130">
        <f>SUM('Numéro des comptes V2'!F798:F814) - SUM('Numéro des comptes V2'!E798:E814)</f>
        <v>0</v>
      </c>
      <c r="F41" s="129">
        <f>SUM('Numéro des comptes V2'!F815) - SUM('Numéro des comptes V2'!E815)</f>
        <v>0</v>
      </c>
      <c r="G41" s="125">
        <f t="shared" si="11"/>
        <v>0</v>
      </c>
      <c r="H41" s="125"/>
    </row>
    <row r="42" ht="14.25" customHeight="1">
      <c r="D42" s="158" t="s">
        <v>1190</v>
      </c>
      <c r="E42" s="150">
        <f t="shared" ref="E42:F42" si="12">SUM(E37:E41)</f>
        <v>0</v>
      </c>
      <c r="F42" s="150">
        <f t="shared" si="12"/>
        <v>0</v>
      </c>
      <c r="G42" s="125" t="str">
        <f>SUM(G37:G42)</f>
        <v>#REF!</v>
      </c>
      <c r="H42" s="150"/>
    </row>
    <row r="43" ht="14.25" customHeight="1">
      <c r="A43" s="8" t="s">
        <v>1191</v>
      </c>
      <c r="D43" s="121" t="s">
        <v>1192</v>
      </c>
      <c r="E43" s="146"/>
      <c r="F43" s="146"/>
      <c r="G43" s="159"/>
      <c r="H43" s="159"/>
    </row>
    <row r="44" ht="14.25" customHeight="1">
      <c r="A44" s="8" t="s">
        <v>723</v>
      </c>
      <c r="B44" s="14" t="s">
        <v>728</v>
      </c>
      <c r="C44" s="14" t="s">
        <v>1193</v>
      </c>
      <c r="D44" s="126" t="s">
        <v>1194</v>
      </c>
      <c r="E44" s="125">
        <f>SUM('Numéro des comptes V2'!E625:E627) - SUM('Numéro des comptes V2'!F625:F627)</f>
        <v>0</v>
      </c>
      <c r="F44" s="125">
        <f>SUM('Numéro des comptes V2'!E628) - SUM('Numéro des comptes V2'!F628)</f>
        <v>0</v>
      </c>
      <c r="G44" s="125">
        <f t="shared" ref="G44:G50" si="13">E44+F44</f>
        <v>0</v>
      </c>
      <c r="H44" s="125"/>
    </row>
    <row r="45" ht="14.25" customHeight="1">
      <c r="A45" s="14" t="s">
        <v>730</v>
      </c>
      <c r="B45" s="14" t="s">
        <v>733</v>
      </c>
      <c r="C45" s="14" t="s">
        <v>1195</v>
      </c>
      <c r="D45" s="148" t="s">
        <v>1196</v>
      </c>
      <c r="E45" s="125">
        <f>SUM('Numéro des comptes V2'!E630) - SUM('Numéro des comptes V2'!F630)</f>
        <v>0</v>
      </c>
      <c r="F45" s="160">
        <f>SUM('Numéro des comptes V2'!E631) - SUM('Numéro des comptes V2'!F631)</f>
        <v>0</v>
      </c>
      <c r="G45" s="125">
        <f t="shared" si="13"/>
        <v>0</v>
      </c>
      <c r="H45" s="125"/>
    </row>
    <row r="46" ht="14.25" customHeight="1">
      <c r="A46" s="14" t="s">
        <v>735</v>
      </c>
      <c r="B46" s="14" t="s">
        <v>747</v>
      </c>
      <c r="C46" s="14" t="s">
        <v>1197</v>
      </c>
      <c r="D46" s="161" t="s">
        <v>1198</v>
      </c>
      <c r="E46" s="131">
        <f>SUM('Numéro des comptes V2'!E633:E644) - SUM('Numéro des comptes V2'!F633:F644)</f>
        <v>0</v>
      </c>
      <c r="F46" s="130">
        <f>SUM('Numéro des comptes V2'!E645) - SUM('Numéro des comptes V2'!F645)</f>
        <v>0</v>
      </c>
      <c r="G46" s="125">
        <f t="shared" si="13"/>
        <v>0</v>
      </c>
      <c r="H46" s="125"/>
    </row>
    <row r="47" ht="25.5" customHeight="1">
      <c r="A47" s="8" t="s">
        <v>749</v>
      </c>
      <c r="B47" s="14" t="s">
        <v>767</v>
      </c>
      <c r="C47" s="14" t="s">
        <v>1199</v>
      </c>
      <c r="D47" s="148" t="s">
        <v>1200</v>
      </c>
      <c r="E47" s="130">
        <f>SUM('Numéro des comptes V2'!E648:E650,'Numéro des comptes V2'!E652:E656,'Numéro des comptes V2'!E658:E659,'Numéro des comptes V2'!E661:E662) - SUM('Numéro des comptes V2'!F648:F650,'Numéro des comptes V2'!F652:F656,'Numéro des comptes V2'!F658:F659,'Numéro des comptes V2'!F661:F662)</f>
        <v>0</v>
      </c>
      <c r="F47" s="138">
        <f>SUM('Numéro des comptes V2'!E663) - SUM('Numéro des comptes V2'!F663)</f>
        <v>0</v>
      </c>
      <c r="G47" s="125">
        <f t="shared" si="13"/>
        <v>0</v>
      </c>
      <c r="H47" s="125"/>
    </row>
    <row r="48" ht="14.25" customHeight="1">
      <c r="D48" s="162" t="s">
        <v>1201</v>
      </c>
      <c r="E48" s="140">
        <f t="shared" ref="E48:F48" si="14">SUM(E44:E47)</f>
        <v>0</v>
      </c>
      <c r="F48" s="140">
        <f t="shared" si="14"/>
        <v>0</v>
      </c>
      <c r="G48" s="125">
        <f t="shared" si="13"/>
        <v>0</v>
      </c>
      <c r="H48" s="140"/>
    </row>
    <row r="49" ht="14.25" customHeight="1">
      <c r="A49" s="8" t="s">
        <v>1202</v>
      </c>
      <c r="D49" s="163" t="s">
        <v>1203</v>
      </c>
      <c r="E49" s="154">
        <f t="shared" ref="E49:F49" si="15">E42-E48</f>
        <v>0</v>
      </c>
      <c r="F49" s="144">
        <f t="shared" si="15"/>
        <v>0</v>
      </c>
      <c r="G49" s="164">
        <f t="shared" si="13"/>
        <v>0</v>
      </c>
      <c r="H49" s="164"/>
    </row>
    <row r="50" ht="14.25" customHeight="1">
      <c r="A50" s="14" t="s">
        <v>1204</v>
      </c>
      <c r="B50" s="14"/>
      <c r="C50" s="14"/>
      <c r="D50" s="163" t="s">
        <v>1205</v>
      </c>
      <c r="E50" s="165">
        <f t="shared" ref="E50:F50" si="16">E35+E49</f>
        <v>0</v>
      </c>
      <c r="F50" s="166" t="str">
        <f t="shared" si="16"/>
        <v>#REF!</v>
      </c>
      <c r="G50" s="164" t="str">
        <f t="shared" si="13"/>
        <v>#REF!</v>
      </c>
      <c r="H50" s="164"/>
    </row>
    <row r="51" ht="14.25" customHeight="1">
      <c r="A51" s="8" t="s">
        <v>769</v>
      </c>
      <c r="D51" s="167" t="s">
        <v>1206</v>
      </c>
      <c r="E51" s="168">
        <f>SUM('Numéro des comptes V2'!E665:E667) - SUM('Numéro des comptes V2'!F665:F667)</f>
        <v>0</v>
      </c>
      <c r="F51" s="169"/>
      <c r="G51" s="164">
        <f>E51</f>
        <v>0</v>
      </c>
      <c r="H51" s="164"/>
    </row>
    <row r="52" ht="14.25" customHeight="1">
      <c r="A52" s="8" t="s">
        <v>41</v>
      </c>
      <c r="D52" s="167" t="s">
        <v>1207</v>
      </c>
      <c r="E52" s="170">
        <f t="shared" ref="E52:G52" si="17">E50-E51</f>
        <v>0</v>
      </c>
      <c r="F52" s="170" t="str">
        <f t="shared" si="17"/>
        <v>#REF!</v>
      </c>
      <c r="G52" s="164" t="str">
        <f t="shared" si="17"/>
        <v>#REF!</v>
      </c>
      <c r="H52" s="164"/>
    </row>
    <row r="53" ht="14.25" customHeight="1">
      <c r="D53" s="171" t="s">
        <v>1208</v>
      </c>
      <c r="E53" s="172"/>
      <c r="F53" s="172"/>
      <c r="G53" s="145" t="str">
        <f>SUM(G11,G27,G42)</f>
        <v>#REF!</v>
      </c>
      <c r="H53" s="145"/>
    </row>
    <row r="54" ht="14.25" customHeight="1">
      <c r="D54" s="173" t="s">
        <v>1209</v>
      </c>
      <c r="E54" s="172"/>
      <c r="F54" s="172"/>
      <c r="G54" s="145" t="str">
        <f>SUM(G20,G33,G48)</f>
        <v>#REF!</v>
      </c>
      <c r="H54" s="145"/>
    </row>
    <row r="55" ht="14.25" customHeight="1">
      <c r="D55" s="174" t="s">
        <v>1210</v>
      </c>
      <c r="E55" s="172"/>
      <c r="F55" s="172"/>
      <c r="G55" s="145" t="str">
        <f>G53-G54</f>
        <v>#REF!</v>
      </c>
      <c r="H55" s="145"/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44.63"/>
    <col customWidth="1" min="3" max="3" width="14.0"/>
    <col customWidth="1" min="4" max="26" width="9.13"/>
  </cols>
  <sheetData>
    <row r="1" ht="14.25" customHeight="1"/>
    <row r="2" ht="14.25" customHeight="1"/>
    <row r="3" ht="14.25" customHeight="1"/>
    <row r="4" ht="14.25" customHeight="1">
      <c r="A4" s="175" t="s">
        <v>1</v>
      </c>
      <c r="B4" s="176" t="s">
        <v>1211</v>
      </c>
      <c r="C4" s="177" t="s">
        <v>1212</v>
      </c>
      <c r="D4" s="178"/>
      <c r="E4" s="179" t="s">
        <v>1213</v>
      </c>
    </row>
    <row r="5" ht="14.25" customHeight="1">
      <c r="B5" s="180" t="s">
        <v>1214</v>
      </c>
      <c r="C5" s="181"/>
      <c r="D5" s="181"/>
      <c r="E5" s="182"/>
    </row>
    <row r="6" ht="14.25" customHeight="1">
      <c r="A6" s="8" t="s">
        <v>774</v>
      </c>
      <c r="B6" s="183" t="s">
        <v>1215</v>
      </c>
      <c r="C6" s="184">
        <f>CPC!E4</f>
        <v>0</v>
      </c>
      <c r="D6" s="185"/>
      <c r="E6" s="184"/>
    </row>
    <row r="7" ht="14.25" customHeight="1">
      <c r="A7" s="8" t="s">
        <v>498</v>
      </c>
      <c r="B7" s="183" t="s">
        <v>1216</v>
      </c>
      <c r="C7" s="186">
        <f>CPC!E13</f>
        <v>0</v>
      </c>
      <c r="D7" s="185"/>
      <c r="E7" s="186"/>
    </row>
    <row r="8" ht="14.25" customHeight="1">
      <c r="A8" s="8" t="s">
        <v>1217</v>
      </c>
      <c r="B8" s="187" t="s">
        <v>1218</v>
      </c>
      <c r="C8" s="188">
        <f>C6-C7</f>
        <v>0</v>
      </c>
      <c r="D8" s="189"/>
      <c r="E8" s="188"/>
    </row>
    <row r="9" ht="14.25" customHeight="1">
      <c r="A9" s="8" t="s">
        <v>1219</v>
      </c>
      <c r="B9" s="187" t="s">
        <v>1220</v>
      </c>
      <c r="C9" s="189">
        <f>SUM(C10:C12)</f>
        <v>0</v>
      </c>
      <c r="D9" s="189"/>
      <c r="E9" s="189"/>
    </row>
    <row r="10" ht="14.25" customHeight="1">
      <c r="A10" s="8" t="s">
        <v>781</v>
      </c>
      <c r="B10" s="183" t="s">
        <v>1221</v>
      </c>
      <c r="C10" s="190">
        <f>CPC!E5</f>
        <v>0</v>
      </c>
      <c r="D10" s="185"/>
      <c r="E10" s="190"/>
    </row>
    <row r="11" ht="14.25" customHeight="1">
      <c r="A11" s="8" t="s">
        <v>807</v>
      </c>
      <c r="B11" s="183" t="s">
        <v>1222</v>
      </c>
      <c r="C11" s="190">
        <f>CPC!E6</f>
        <v>0</v>
      </c>
      <c r="D11" s="185"/>
      <c r="E11" s="190"/>
    </row>
    <row r="12" ht="14.25" customHeight="1">
      <c r="A12" s="8" t="s">
        <v>821</v>
      </c>
      <c r="B12" s="183" t="s">
        <v>1223</v>
      </c>
      <c r="C12" s="191">
        <f>CPC!E7</f>
        <v>0</v>
      </c>
      <c r="D12" s="185"/>
      <c r="E12" s="191"/>
    </row>
    <row r="13" ht="14.25" customHeight="1">
      <c r="A13" s="8" t="s">
        <v>1224</v>
      </c>
      <c r="B13" s="187" t="s">
        <v>1225</v>
      </c>
      <c r="C13" s="192">
        <f>SUM(C14:C15)</f>
        <v>0</v>
      </c>
      <c r="D13" s="185"/>
      <c r="E13" s="192"/>
    </row>
    <row r="14" ht="14.25" customHeight="1">
      <c r="A14" s="8" t="s">
        <v>506</v>
      </c>
      <c r="B14" s="183" t="s">
        <v>1226</v>
      </c>
      <c r="C14" s="190">
        <f>CPC!E14</f>
        <v>0</v>
      </c>
      <c r="D14" s="185"/>
      <c r="E14" s="190"/>
    </row>
    <row r="15" ht="14.25" customHeight="1">
      <c r="A15" s="8" t="s">
        <v>544</v>
      </c>
      <c r="B15" s="183" t="s">
        <v>1227</v>
      </c>
      <c r="C15" s="193">
        <f>CPC!E15</f>
        <v>0</v>
      </c>
      <c r="D15" s="185"/>
      <c r="E15" s="193"/>
    </row>
    <row r="16" ht="14.25" customHeight="1">
      <c r="A16" s="8" t="s">
        <v>1228</v>
      </c>
      <c r="B16" s="187" t="s">
        <v>1229</v>
      </c>
      <c r="C16" s="194">
        <f>C8+C9-C13</f>
        <v>0</v>
      </c>
      <c r="D16" s="185"/>
      <c r="E16" s="194"/>
    </row>
    <row r="17" ht="14.25" customHeight="1">
      <c r="A17" s="8" t="s">
        <v>828</v>
      </c>
      <c r="B17" s="183" t="s">
        <v>1230</v>
      </c>
      <c r="C17" s="190">
        <f>CPC!E8</f>
        <v>0</v>
      </c>
      <c r="D17" s="185"/>
      <c r="E17" s="190"/>
    </row>
    <row r="18" ht="14.25" customHeight="1">
      <c r="A18" s="5" t="s">
        <v>615</v>
      </c>
      <c r="B18" s="183" t="s">
        <v>1231</v>
      </c>
      <c r="C18" s="190">
        <f>CPC!E16</f>
        <v>0</v>
      </c>
      <c r="D18" s="185"/>
      <c r="E18" s="190"/>
    </row>
    <row r="19" ht="14.25" customHeight="1">
      <c r="A19" s="8" t="s">
        <v>628</v>
      </c>
      <c r="B19" s="183" t="s">
        <v>1232</v>
      </c>
      <c r="C19" s="190">
        <f>CPC!E17</f>
        <v>0</v>
      </c>
      <c r="D19" s="185"/>
      <c r="E19" s="190"/>
    </row>
    <row r="20" ht="24.0" customHeight="1">
      <c r="A20" s="8" t="s">
        <v>1233</v>
      </c>
      <c r="B20" s="195" t="s">
        <v>1234</v>
      </c>
      <c r="C20" s="192">
        <f>C16+C17-C18-C19</f>
        <v>0</v>
      </c>
      <c r="D20" s="185"/>
      <c r="E20" s="192"/>
    </row>
    <row r="21" ht="14.25" customHeight="1">
      <c r="A21" s="8" t="s">
        <v>833</v>
      </c>
      <c r="B21" s="183" t="s">
        <v>1235</v>
      </c>
      <c r="C21" s="191">
        <f>CPC!E9</f>
        <v>0</v>
      </c>
      <c r="D21" s="185"/>
      <c r="E21" s="191"/>
    </row>
    <row r="22" ht="14.25" customHeight="1">
      <c r="A22" s="8" t="s">
        <v>654</v>
      </c>
      <c r="B22" s="183" t="s">
        <v>1236</v>
      </c>
      <c r="C22" s="190">
        <f>CPC!E18</f>
        <v>0</v>
      </c>
      <c r="D22" s="185"/>
      <c r="E22" s="190"/>
    </row>
    <row r="23" ht="14.25" customHeight="1">
      <c r="A23" s="8" t="s">
        <v>840</v>
      </c>
      <c r="B23" s="183" t="s">
        <v>1237</v>
      </c>
      <c r="C23" s="190">
        <f>CPC!E26</f>
        <v>0</v>
      </c>
      <c r="D23" s="185"/>
      <c r="E23" s="190"/>
    </row>
    <row r="24" ht="14.25" customHeight="1">
      <c r="A24" s="8" t="s">
        <v>662</v>
      </c>
      <c r="B24" s="183" t="s">
        <v>1238</v>
      </c>
      <c r="C24" s="190">
        <f>CPC!E19</f>
        <v>0</v>
      </c>
      <c r="D24" s="185"/>
      <c r="E24" s="190"/>
    </row>
    <row r="25" ht="14.25" customHeight="1">
      <c r="A25" s="8" t="s">
        <v>1150</v>
      </c>
      <c r="B25" s="196" t="s">
        <v>1239</v>
      </c>
      <c r="C25" s="197">
        <f>C20+C21-C22+C23-C24</f>
        <v>0</v>
      </c>
      <c r="D25" s="192"/>
      <c r="E25" s="197"/>
    </row>
    <row r="26" ht="14.25" customHeight="1">
      <c r="A26" s="8" t="s">
        <v>1174</v>
      </c>
      <c r="B26" s="196" t="s">
        <v>1240</v>
      </c>
      <c r="C26" s="197">
        <f>CPC!E34</f>
        <v>0</v>
      </c>
      <c r="D26" s="192"/>
      <c r="E26" s="197"/>
    </row>
    <row r="27" ht="14.25" customHeight="1">
      <c r="A27" s="14" t="s">
        <v>1176</v>
      </c>
      <c r="B27" s="196" t="s">
        <v>1241</v>
      </c>
      <c r="C27" s="197">
        <f>C25+C26</f>
        <v>0</v>
      </c>
      <c r="D27" s="192"/>
      <c r="E27" s="197"/>
    </row>
    <row r="28" ht="14.25" customHeight="1">
      <c r="A28" s="8" t="s">
        <v>1202</v>
      </c>
      <c r="B28" s="196" t="s">
        <v>1242</v>
      </c>
      <c r="C28" s="197">
        <f>CPC!E49</f>
        <v>0</v>
      </c>
      <c r="D28" s="192"/>
      <c r="E28" s="197"/>
    </row>
    <row r="29" ht="14.25" customHeight="1">
      <c r="A29" s="8" t="s">
        <v>769</v>
      </c>
      <c r="B29" s="183" t="s">
        <v>1243</v>
      </c>
      <c r="C29" s="197">
        <f>CPC!E51</f>
        <v>0</v>
      </c>
      <c r="D29" s="185"/>
      <c r="E29" s="197"/>
    </row>
    <row r="30" ht="14.25" customHeight="1">
      <c r="A30" s="8" t="s">
        <v>41</v>
      </c>
      <c r="B30" s="196" t="s">
        <v>1244</v>
      </c>
      <c r="C30" s="197">
        <f>C27+C28-C29</f>
        <v>0</v>
      </c>
      <c r="D30" s="192"/>
      <c r="E30" s="197"/>
    </row>
    <row r="31" ht="14.25" customHeight="1">
      <c r="B31" s="198" t="s">
        <v>1245</v>
      </c>
      <c r="C31" s="181"/>
      <c r="D31" s="181"/>
      <c r="E31" s="182"/>
    </row>
    <row r="32" ht="14.25" customHeight="1">
      <c r="A32" s="8" t="s">
        <v>41</v>
      </c>
      <c r="B32" s="199" t="s">
        <v>1246</v>
      </c>
      <c r="C32" s="190"/>
      <c r="D32" s="190"/>
      <c r="E32" s="190"/>
    </row>
    <row r="33" ht="14.25" customHeight="1">
      <c r="B33" s="200" t="s">
        <v>1247</v>
      </c>
      <c r="C33" s="190">
        <f>IF(C30&gt;=0,C30,0)</f>
        <v>0</v>
      </c>
      <c r="D33" s="184"/>
      <c r="E33" s="190"/>
    </row>
    <row r="34" ht="14.25" customHeight="1">
      <c r="B34" s="200" t="s">
        <v>1248</v>
      </c>
      <c r="C34" s="184">
        <f>IF(C30&lt;0,C30,0)</f>
        <v>0</v>
      </c>
      <c r="D34" s="184"/>
      <c r="E34" s="184"/>
    </row>
    <row r="35" ht="14.25" customHeight="1">
      <c r="A35" s="8" t="s">
        <v>662</v>
      </c>
      <c r="B35" s="200" t="s">
        <v>1249</v>
      </c>
      <c r="C35" s="201">
        <f>CPC!E19</f>
        <v>0</v>
      </c>
      <c r="D35" s="184"/>
      <c r="E35" s="191"/>
      <c r="F35" s="8" t="s">
        <v>1250</v>
      </c>
    </row>
    <row r="36" ht="14.25" customHeight="1">
      <c r="A36" s="8" t="s">
        <v>714</v>
      </c>
      <c r="B36" s="200" t="s">
        <v>1251</v>
      </c>
      <c r="C36" s="202">
        <f>CPC!E32</f>
        <v>0</v>
      </c>
      <c r="D36" s="184"/>
      <c r="E36" s="190"/>
    </row>
    <row r="37" ht="14.25" customHeight="1">
      <c r="A37" s="8" t="s">
        <v>749</v>
      </c>
      <c r="B37" s="200" t="s">
        <v>1252</v>
      </c>
      <c r="C37" s="202">
        <f>CPC!E47</f>
        <v>0</v>
      </c>
      <c r="D37" s="184"/>
      <c r="E37" s="190"/>
    </row>
    <row r="38" ht="14.25" customHeight="1">
      <c r="A38" s="8" t="s">
        <v>840</v>
      </c>
      <c r="B38" s="200" t="s">
        <v>1253</v>
      </c>
      <c r="C38" s="184">
        <f>CPC!E10</f>
        <v>0</v>
      </c>
      <c r="D38" s="184"/>
      <c r="E38" s="190"/>
    </row>
    <row r="39" ht="14.25" customHeight="1">
      <c r="A39" s="8" t="s">
        <v>881</v>
      </c>
      <c r="B39" s="200" t="s">
        <v>1254</v>
      </c>
      <c r="C39" s="184">
        <f>CPC!E26</f>
        <v>0</v>
      </c>
      <c r="D39" s="184"/>
      <c r="E39" s="190"/>
    </row>
    <row r="40" ht="14.25" customHeight="1">
      <c r="A40" s="8" t="s">
        <v>921</v>
      </c>
      <c r="B40" s="200" t="s">
        <v>1255</v>
      </c>
      <c r="C40" s="184">
        <f>CPC!E41</f>
        <v>0</v>
      </c>
      <c r="D40" s="184"/>
      <c r="E40" s="190"/>
    </row>
    <row r="41" ht="14.25" customHeight="1">
      <c r="A41" s="8" t="s">
        <v>894</v>
      </c>
      <c r="B41" s="183" t="s">
        <v>1256</v>
      </c>
      <c r="C41" s="184">
        <f>CPC!E37</f>
        <v>0</v>
      </c>
      <c r="D41" s="184"/>
      <c r="E41" s="190"/>
    </row>
    <row r="42" ht="14.25" customHeight="1">
      <c r="A42" s="8" t="s">
        <v>723</v>
      </c>
      <c r="B42" s="183" t="s">
        <v>1257</v>
      </c>
      <c r="C42" s="203">
        <f>CPC!E44</f>
        <v>0</v>
      </c>
      <c r="D42" s="184"/>
      <c r="E42" s="190"/>
    </row>
    <row r="43" ht="14.25" customHeight="1">
      <c r="A43" s="8" t="s">
        <v>1258</v>
      </c>
      <c r="B43" s="204" t="s">
        <v>1259</v>
      </c>
      <c r="C43" s="188">
        <f>C32+C33-C34+C35+C36+C37-C38-C39-C40-C41+C42</f>
        <v>0</v>
      </c>
      <c r="D43" s="194"/>
      <c r="E43" s="194"/>
    </row>
    <row r="44" ht="14.25" customHeight="1">
      <c r="A44" s="8" t="s">
        <v>1260</v>
      </c>
      <c r="B44" s="199" t="s">
        <v>1261</v>
      </c>
      <c r="C44" s="205">
        <f>SUM('Numéro des comptes V2'!F367) - SUM('Numéro des comptes V2'!E367)</f>
        <v>0</v>
      </c>
      <c r="D44" s="190"/>
      <c r="E44" s="190"/>
    </row>
    <row r="45" ht="14.25" customHeight="1">
      <c r="A45" s="206" t="s">
        <v>1262</v>
      </c>
      <c r="B45" s="187" t="s">
        <v>1263</v>
      </c>
      <c r="C45" s="207">
        <f>C43-C44</f>
        <v>0</v>
      </c>
      <c r="D45" s="197"/>
      <c r="E45" s="197"/>
    </row>
    <row r="46" ht="14.25" customHeight="1">
      <c r="B46" s="208"/>
      <c r="C46" s="186"/>
      <c r="D46" s="185"/>
      <c r="E46" s="186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5:E5"/>
    <mergeCell ref="B31:E3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88"/>
    <col customWidth="1" min="2" max="2" width="35.75"/>
    <col customWidth="1" min="3" max="3" width="23.75"/>
    <col customWidth="1" min="4" max="4" width="24.13"/>
    <col customWidth="1" min="5" max="5" width="37.88"/>
    <col customWidth="1" min="6" max="26" width="8.75"/>
  </cols>
  <sheetData>
    <row r="1" ht="14.25" customHeight="1">
      <c r="A1" s="209" t="s">
        <v>1264</v>
      </c>
      <c r="B1" s="210" t="s">
        <v>1265</v>
      </c>
      <c r="C1" s="210" t="s">
        <v>1266</v>
      </c>
      <c r="D1" s="211" t="s">
        <v>1267</v>
      </c>
      <c r="E1" s="209" t="s">
        <v>1268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26" t="s">
        <v>1269</v>
      </c>
      <c r="B2" s="212" t="s">
        <v>1270</v>
      </c>
      <c r="C2" s="213">
        <f>(SUM(Passif!D4:D15,Passif!D18:D19,Passif!D25:D26,Passif!D32:D33,Passif!D35:D36)-Actif!H30)</f>
        <v>0</v>
      </c>
      <c r="D2" s="214"/>
      <c r="E2" s="26" t="s">
        <v>1271</v>
      </c>
    </row>
    <row r="3" ht="14.25" customHeight="1">
      <c r="A3" s="26" t="s">
        <v>1269</v>
      </c>
      <c r="B3" s="212" t="s">
        <v>1272</v>
      </c>
      <c r="C3" s="213" t="str">
        <f>Actif!H49/Passif!D49</f>
        <v>#DIV/0!</v>
      </c>
      <c r="D3" s="214"/>
      <c r="E3" s="26" t="s">
        <v>1273</v>
      </c>
    </row>
    <row r="4" ht="14.25" customHeight="1">
      <c r="A4" s="26" t="s">
        <v>1269</v>
      </c>
      <c r="B4" s="215" t="s">
        <v>1274</v>
      </c>
      <c r="C4" s="213">
        <f>(Actif!H31+SUM(Actif!H39))-Passif!D39</f>
        <v>0</v>
      </c>
      <c r="D4" s="214"/>
      <c r="E4" s="26" t="s">
        <v>1275</v>
      </c>
    </row>
    <row r="5" ht="14.25" customHeight="1">
      <c r="A5" s="26" t="s">
        <v>1269</v>
      </c>
      <c r="B5" s="212" t="s">
        <v>1276</v>
      </c>
      <c r="C5" s="213" t="str">
        <f>C2-C3</f>
        <v>#DIV/0!</v>
      </c>
      <c r="D5" s="214"/>
      <c r="E5" s="216" t="s">
        <v>1277</v>
      </c>
    </row>
    <row r="6" ht="14.25" customHeight="1">
      <c r="A6" s="26" t="s">
        <v>1269</v>
      </c>
      <c r="B6" s="212" t="s">
        <v>1278</v>
      </c>
      <c r="C6" s="213">
        <f>ESG!C20</f>
        <v>0</v>
      </c>
      <c r="D6" s="214"/>
      <c r="E6" s="26" t="s">
        <v>1271</v>
      </c>
    </row>
    <row r="7" ht="14.25" customHeight="1">
      <c r="A7" s="26" t="s">
        <v>1269</v>
      </c>
      <c r="B7" s="212" t="s">
        <v>1279</v>
      </c>
      <c r="C7" s="213" t="str">
        <f>SUM(CPC!E4:E5)/Effectifs!D4</f>
        <v>#DIV/0!</v>
      </c>
      <c r="D7" s="214"/>
      <c r="E7" s="217" t="s">
        <v>1280</v>
      </c>
    </row>
    <row r="8" ht="14.25" customHeight="1">
      <c r="A8" s="26" t="s">
        <v>1269</v>
      </c>
      <c r="B8" s="212" t="s">
        <v>1281</v>
      </c>
      <c r="C8" s="213">
        <f>ESG!C43</f>
        <v>0</v>
      </c>
      <c r="D8" s="214"/>
      <c r="E8" s="26"/>
    </row>
    <row r="9" ht="14.25" customHeight="1">
      <c r="A9" s="26" t="s">
        <v>1282</v>
      </c>
      <c r="B9" s="212" t="s">
        <v>1283</v>
      </c>
      <c r="C9" s="214" t="str">
        <f>Actif!H54/Passif!D49</f>
        <v>#DIV/0!</v>
      </c>
      <c r="D9" s="214"/>
      <c r="E9" s="26" t="s">
        <v>1271</v>
      </c>
    </row>
    <row r="10" ht="14.25" customHeight="1">
      <c r="A10" s="26" t="s">
        <v>1282</v>
      </c>
      <c r="B10" s="212" t="s">
        <v>1284</v>
      </c>
      <c r="C10" s="214" t="str">
        <f>(Actif!H54+Actif!H39+Actif!H31)/Passif!D49</f>
        <v>#DIV/0!</v>
      </c>
      <c r="D10" s="214"/>
      <c r="E10" s="26" t="s">
        <v>1285</v>
      </c>
    </row>
    <row r="11" ht="14.25" customHeight="1">
      <c r="A11" s="26" t="s">
        <v>1282</v>
      </c>
      <c r="B11" s="212" t="s">
        <v>1286</v>
      </c>
      <c r="C11" s="214" t="str">
        <f>(Actif!H54+Actif!H39)/Passif!D49</f>
        <v>#DIV/0!</v>
      </c>
      <c r="D11" s="214"/>
      <c r="E11" s="26" t="s">
        <v>1287</v>
      </c>
    </row>
    <row r="12" ht="14.25" customHeight="1">
      <c r="A12" s="26" t="s">
        <v>1282</v>
      </c>
      <c r="B12" s="214" t="s">
        <v>1288</v>
      </c>
      <c r="C12" s="214" t="str">
        <f>(ESG!C43-(C4-D4))/SUM(CPC!E4:E5)</f>
        <v>#DIV/0!</v>
      </c>
      <c r="D12" s="214"/>
      <c r="E12" s="26"/>
    </row>
    <row r="13" ht="14.25" customHeight="1">
      <c r="A13" s="26" t="s">
        <v>1289</v>
      </c>
      <c r="B13" s="212" t="s">
        <v>1290</v>
      </c>
      <c r="C13" s="214" t="str">
        <f>(Actif!H39*360)/(SUM(CPC!E4:E5)*1.2)</f>
        <v>#DIV/0!</v>
      </c>
      <c r="D13" s="214"/>
      <c r="E13" s="217" t="s">
        <v>1291</v>
      </c>
    </row>
    <row r="14" ht="14.25" customHeight="1">
      <c r="A14" s="26" t="s">
        <v>1289</v>
      </c>
      <c r="B14" s="212" t="s">
        <v>1292</v>
      </c>
      <c r="C14" s="214" t="str">
        <f>(CPC!E13)/ ((Actif!H32+Actif!I32)/2)</f>
        <v>#DIV/0!</v>
      </c>
      <c r="D14" s="214"/>
      <c r="E14" s="26" t="s">
        <v>1293</v>
      </c>
    </row>
    <row r="15" ht="14.25" customHeight="1">
      <c r="A15" s="26" t="s">
        <v>1289</v>
      </c>
      <c r="B15" s="212" t="s">
        <v>1294</v>
      </c>
      <c r="C15" s="214" t="str">
        <f>360/C14</f>
        <v>#DIV/0!</v>
      </c>
      <c r="D15" s="214"/>
      <c r="E15" s="26" t="s">
        <v>1293</v>
      </c>
    </row>
    <row r="16" ht="14.25" customHeight="1">
      <c r="A16" s="26" t="s">
        <v>1289</v>
      </c>
      <c r="B16" s="212" t="s">
        <v>1295</v>
      </c>
      <c r="C16" s="214" t="str">
        <f>CPC!E14/((Actif!H33+Actif!I33)/2)</f>
        <v>#DIV/0!</v>
      </c>
      <c r="D16" s="214"/>
      <c r="E16" s="26" t="s">
        <v>1293</v>
      </c>
    </row>
    <row r="17" ht="14.25" customHeight="1">
      <c r="A17" s="26" t="s">
        <v>1289</v>
      </c>
      <c r="B17" s="212" t="s">
        <v>1296</v>
      </c>
      <c r="C17" s="214" t="str">
        <f>360/C16</f>
        <v>#DIV/0!</v>
      </c>
      <c r="D17" s="214"/>
      <c r="E17" s="26" t="s">
        <v>1293</v>
      </c>
    </row>
    <row r="18" ht="14.25" customHeight="1">
      <c r="A18" s="26" t="s">
        <v>1289</v>
      </c>
      <c r="B18" s="212" t="s">
        <v>1297</v>
      </c>
      <c r="C18" s="214" t="str">
        <f>(SUM(CPC!E5)*360)/ ((Actif!H36+Actif!I36)/2)</f>
        <v>#DIV/0!</v>
      </c>
      <c r="D18" s="214"/>
      <c r="E18" s="26" t="s">
        <v>1293</v>
      </c>
    </row>
    <row r="19" ht="14.25" customHeight="1">
      <c r="A19" s="26" t="s">
        <v>1289</v>
      </c>
      <c r="B19" s="212" t="s">
        <v>1298</v>
      </c>
      <c r="C19" s="214" t="str">
        <f>360/C18</f>
        <v>#DIV/0!</v>
      </c>
      <c r="D19" s="214"/>
      <c r="E19" s="26" t="s">
        <v>1293</v>
      </c>
    </row>
    <row r="20" ht="14.25" customHeight="1">
      <c r="A20" s="26" t="s">
        <v>1289</v>
      </c>
      <c r="B20" s="212" t="s">
        <v>1299</v>
      </c>
      <c r="C20" s="214" t="str">
        <f>(Passif!D39*360)/(CPC!E14+CPC!E15)*1.2</f>
        <v>#DIV/0!</v>
      </c>
      <c r="D20" s="214"/>
      <c r="E20" s="217" t="s">
        <v>1300</v>
      </c>
    </row>
    <row r="21" ht="14.25" customHeight="1">
      <c r="A21" s="26" t="s">
        <v>1289</v>
      </c>
      <c r="B21" s="212" t="s">
        <v>1301</v>
      </c>
      <c r="C21" s="214" t="str">
        <f>(SUM(CPC!E4:E5)*1.2)/SUM(Actif!H4,Actif!H13,Actif!H8)</f>
        <v>#DIV/0!</v>
      </c>
      <c r="D21" s="214"/>
      <c r="E21" s="26" t="s">
        <v>1302</v>
      </c>
    </row>
    <row r="22" ht="14.25" customHeight="1">
      <c r="A22" s="26" t="s">
        <v>1289</v>
      </c>
      <c r="B22" s="212" t="s">
        <v>1303</v>
      </c>
      <c r="C22" s="214" t="str">
        <f>(SUM(CPC!E4:E5)*1.2)/Actif!H55</f>
        <v>#DIV/0!</v>
      </c>
      <c r="D22" s="214"/>
      <c r="E22" s="26" t="s">
        <v>1302</v>
      </c>
    </row>
    <row r="23" ht="14.25" customHeight="1">
      <c r="A23" s="26" t="s">
        <v>1289</v>
      </c>
      <c r="B23" s="212" t="s">
        <v>1304</v>
      </c>
      <c r="C23" s="214" t="str">
        <f>(C13+C15+C17+C19) - C20</f>
        <v>#DIV/0!</v>
      </c>
      <c r="D23" s="214"/>
      <c r="E23" s="26"/>
    </row>
    <row r="24" ht="14.25" customHeight="1">
      <c r="A24" s="26" t="s">
        <v>1289</v>
      </c>
      <c r="B24" s="214" t="s">
        <v>1305</v>
      </c>
      <c r="C24" s="214" t="str">
        <f>('Production '!C12-'Production '!D12)/'Production '!D12</f>
        <v>#DIV/0!</v>
      </c>
      <c r="D24" s="214"/>
      <c r="E24" s="217" t="s">
        <v>1306</v>
      </c>
    </row>
    <row r="25" ht="14.25" customHeight="1">
      <c r="A25" s="26" t="s">
        <v>1289</v>
      </c>
      <c r="B25" s="214" t="s">
        <v>1307</v>
      </c>
      <c r="C25" s="213" t="str">
        <f>SUM(CPC!G4:G5) - (SUM(CPC!H4:H5) )/ SUM(CPC!H4:H5)</f>
        <v>#REF!</v>
      </c>
      <c r="D25" s="214"/>
      <c r="E25" s="26"/>
    </row>
    <row r="26" ht="14.25" customHeight="1">
      <c r="A26" s="26" t="s">
        <v>1289</v>
      </c>
      <c r="B26" s="218" t="s">
        <v>1308</v>
      </c>
      <c r="C26" s="214" t="str">
        <f>(Actif!G4+Actif!G8+Actif!G13+Actif!G22)/(Actif!F4+Actif!F8+Actif!F13+Actif!F22)</f>
        <v>#DIV/0!</v>
      </c>
      <c r="D26" s="214"/>
      <c r="E26" s="26"/>
    </row>
    <row r="27" ht="14.25" customHeight="1">
      <c r="A27" s="26" t="s">
        <v>1289</v>
      </c>
      <c r="B27" s="214" t="s">
        <v>1309</v>
      </c>
      <c r="C27" s="214" t="str">
        <f>CPC!E17/SUM(CPC!E4:E6)</f>
        <v>#DIV/0!</v>
      </c>
      <c r="D27" s="214"/>
      <c r="E27" s="26"/>
    </row>
    <row r="28" ht="14.25" customHeight="1">
      <c r="A28" s="26" t="s">
        <v>1289</v>
      </c>
      <c r="B28" s="214" t="s">
        <v>1310</v>
      </c>
      <c r="C28" s="214" t="str">
        <f>C4/SUM(CPC!E4:E5)</f>
        <v>#DIV/0!</v>
      </c>
      <c r="D28" s="214"/>
      <c r="E28" s="26"/>
    </row>
    <row r="29" ht="14.25" customHeight="1">
      <c r="A29" s="217" t="s">
        <v>1311</v>
      </c>
      <c r="B29" s="212" t="s">
        <v>1312</v>
      </c>
      <c r="C29" s="214" t="str">
        <f>Passif!D37/(Actif!H30+Ratios!C4)</f>
        <v>#DIV/0!</v>
      </c>
      <c r="D29" s="214"/>
      <c r="E29" s="26"/>
    </row>
    <row r="30" ht="14.25" customHeight="1">
      <c r="A30" s="217" t="s">
        <v>1313</v>
      </c>
      <c r="B30" s="212" t="s">
        <v>1314</v>
      </c>
      <c r="C30" s="214" t="str">
        <f>Passif!D16/Passif!D37</f>
        <v>#DIV/0!</v>
      </c>
      <c r="D30" s="214"/>
      <c r="E30" s="26"/>
    </row>
    <row r="31" ht="14.25" customHeight="1">
      <c r="A31" s="26" t="s">
        <v>1315</v>
      </c>
      <c r="B31" s="212" t="s">
        <v>1316</v>
      </c>
      <c r="C31" s="214" t="str">
        <f>(Passif!D24+Passif!D38)/Passif!D16</f>
        <v>#DIV/0!</v>
      </c>
      <c r="D31" s="214"/>
      <c r="E31" s="26"/>
    </row>
    <row r="32" ht="14.25" customHeight="1">
      <c r="A32" s="26" t="s">
        <v>1315</v>
      </c>
      <c r="B32" s="212" t="s">
        <v>1317</v>
      </c>
      <c r="C32" s="214" t="str">
        <f>(Passif!D24-Ratios!C5)/Passif!D16</f>
        <v>#DIV/0!</v>
      </c>
      <c r="D32" s="214"/>
      <c r="E32" s="26"/>
    </row>
    <row r="33" ht="14.25" customHeight="1">
      <c r="A33" s="26" t="s">
        <v>1315</v>
      </c>
      <c r="B33" s="212" t="s">
        <v>1318</v>
      </c>
      <c r="C33" s="214" t="str">
        <f>Passif!D24/ESG!C43</f>
        <v>#DIV/0!</v>
      </c>
      <c r="D33" s="214"/>
      <c r="E33" s="26"/>
    </row>
    <row r="34" ht="14.25" customHeight="1">
      <c r="A34" s="26" t="s">
        <v>1315</v>
      </c>
      <c r="B34" s="214" t="s">
        <v>1319</v>
      </c>
      <c r="C34" s="214" t="str">
        <f>CPC!G33/(SUM(Passif!D25:D26)+Passif!D49)</f>
        <v>#DIV/0!</v>
      </c>
      <c r="D34" s="214"/>
      <c r="E34" s="26"/>
    </row>
    <row r="35" ht="14.25" customHeight="1">
      <c r="A35" s="26" t="s">
        <v>1315</v>
      </c>
      <c r="B35" s="214" t="s">
        <v>1320</v>
      </c>
      <c r="C35" s="214" t="str">
        <f>C6/CPC!E29</f>
        <v>#DIV/0!</v>
      </c>
      <c r="D35" s="214"/>
      <c r="E35" s="26"/>
    </row>
    <row r="36" ht="14.25" customHeight="1">
      <c r="A36" s="26" t="s">
        <v>1321</v>
      </c>
      <c r="B36" s="212" t="s">
        <v>1322</v>
      </c>
      <c r="C36" s="214" t="str">
        <f>C6/SUM(CPC!E4:E5)</f>
        <v>#DIV/0!</v>
      </c>
      <c r="D36" s="214"/>
      <c r="E36" s="26"/>
    </row>
    <row r="37" ht="14.25" customHeight="1">
      <c r="A37" s="26" t="s">
        <v>1321</v>
      </c>
      <c r="B37" s="212" t="s">
        <v>1323</v>
      </c>
      <c r="C37" s="214" t="str">
        <f>ESG!C8/ESG!C6</f>
        <v>#DIV/0!</v>
      </c>
      <c r="D37" s="214"/>
      <c r="E37" s="26"/>
    </row>
    <row r="38" ht="14.25" customHeight="1">
      <c r="A38" s="26" t="s">
        <v>1321</v>
      </c>
      <c r="B38" s="212" t="s">
        <v>1324</v>
      </c>
      <c r="C38" s="214" t="str">
        <f>CPC!E52/ SUM(CPC!E4:E5)</f>
        <v>#DIV/0!</v>
      </c>
      <c r="D38" s="214"/>
      <c r="E38" s="26"/>
    </row>
    <row r="39" ht="14.25" customHeight="1">
      <c r="A39" s="26" t="s">
        <v>1321</v>
      </c>
      <c r="B39" s="212" t="s">
        <v>1325</v>
      </c>
      <c r="C39" s="214" t="str">
        <f>ESG!C30/ Actif!H30+Ratios!C4</f>
        <v>#DIV/0!</v>
      </c>
      <c r="D39" s="214"/>
      <c r="E39" s="26"/>
    </row>
    <row r="40" ht="14.25" customHeight="1">
      <c r="A40" s="26" t="s">
        <v>1321</v>
      </c>
      <c r="B40" s="212" t="s">
        <v>1326</v>
      </c>
      <c r="C40" s="214" t="str">
        <f>CPC!G55/Passif!D16</f>
        <v>#REF!</v>
      </c>
      <c r="D40" s="214"/>
      <c r="E40" s="26"/>
    </row>
    <row r="41" ht="14.25" customHeight="1">
      <c r="A41" s="217" t="s">
        <v>1327</v>
      </c>
      <c r="B41" s="212" t="s">
        <v>1328</v>
      </c>
      <c r="C41" s="214" t="str">
        <f>ESG!C44/Passif!D4</f>
        <v>#DIV/0!</v>
      </c>
      <c r="D41" s="214"/>
      <c r="E41" s="26"/>
    </row>
    <row r="42" ht="14.25" customHeight="1">
      <c r="A42" s="219" t="s">
        <v>1327</v>
      </c>
      <c r="B42" s="220" t="s">
        <v>1329</v>
      </c>
      <c r="C42" s="220"/>
      <c r="D42" s="212" t="s">
        <v>1330</v>
      </c>
      <c r="E42" s="26"/>
    </row>
    <row r="43" ht="14.25" customHeight="1">
      <c r="A43" s="14"/>
      <c r="B43" s="14"/>
    </row>
    <row r="44" ht="14.25" customHeight="1">
      <c r="B44" s="14"/>
    </row>
    <row r="45" ht="14.25" customHeight="1">
      <c r="B45" s="14"/>
    </row>
    <row r="46" ht="14.25" customHeight="1">
      <c r="B46" s="14"/>
    </row>
    <row r="47" ht="14.25" customHeight="1">
      <c r="B47" s="14"/>
    </row>
    <row r="48" ht="14.25" customHeight="1">
      <c r="B48" s="14"/>
    </row>
    <row r="49" ht="14.25" customHeight="1">
      <c r="B49" s="14"/>
    </row>
    <row r="50" ht="14.25" customHeight="1">
      <c r="B50" s="14"/>
    </row>
    <row r="51" ht="14.25" customHeight="1">
      <c r="B51" s="14"/>
    </row>
    <row r="52" ht="14.25" customHeight="1">
      <c r="B52" s="14"/>
    </row>
    <row r="53" ht="14.25" customHeight="1">
      <c r="B53" s="14"/>
    </row>
    <row r="54" ht="14.25" customHeight="1">
      <c r="B54" s="14"/>
    </row>
    <row r="55" ht="14.25" customHeight="1">
      <c r="B55" s="14"/>
    </row>
    <row r="56" ht="14.25" customHeight="1">
      <c r="B56" s="14"/>
    </row>
    <row r="57" ht="14.25" customHeight="1">
      <c r="B57" s="14"/>
    </row>
    <row r="58" ht="14.25" customHeight="1">
      <c r="B58" s="14"/>
    </row>
    <row r="59" ht="14.25" customHeight="1">
      <c r="B59" s="14"/>
    </row>
    <row r="60" ht="14.25" customHeight="1">
      <c r="B60" s="14"/>
    </row>
    <row r="61" ht="14.25" customHeight="1">
      <c r="B61" s="14"/>
    </row>
    <row r="62" ht="14.25" customHeight="1">
      <c r="B62" s="14"/>
    </row>
    <row r="63" ht="14.25" customHeight="1">
      <c r="B63" s="14"/>
    </row>
    <row r="64" ht="14.25" customHeight="1">
      <c r="B64" s="14"/>
    </row>
    <row r="65" ht="14.25" customHeight="1">
      <c r="B65" s="14"/>
    </row>
    <row r="66" ht="14.25" customHeight="1">
      <c r="B66" s="14"/>
    </row>
    <row r="67" ht="14.25" customHeight="1">
      <c r="B67" s="14"/>
    </row>
    <row r="68" ht="14.25" customHeight="1">
      <c r="B68" s="14"/>
    </row>
    <row r="69" ht="14.25" customHeight="1">
      <c r="B69" s="14"/>
    </row>
    <row r="70" ht="14.25" customHeight="1">
      <c r="B70" s="14"/>
    </row>
    <row r="71" ht="14.25" customHeight="1">
      <c r="B71" s="14"/>
    </row>
    <row r="72" ht="14.25" customHeight="1">
      <c r="B72" s="14"/>
    </row>
    <row r="73" ht="14.25" customHeight="1">
      <c r="B73" s="14"/>
    </row>
    <row r="74" ht="14.25" customHeight="1">
      <c r="B74" s="14"/>
    </row>
    <row r="75" ht="14.25" customHeight="1">
      <c r="B75" s="14"/>
    </row>
    <row r="76" ht="14.25" customHeight="1">
      <c r="B76" s="14"/>
    </row>
    <row r="77" ht="14.25" customHeight="1">
      <c r="B77" s="14"/>
    </row>
    <row r="78" ht="14.25" customHeight="1">
      <c r="B78" s="14"/>
    </row>
    <row r="79" ht="14.25" customHeight="1">
      <c r="B79" s="14"/>
    </row>
    <row r="80" ht="14.25" customHeight="1">
      <c r="B80" s="14"/>
    </row>
    <row r="81" ht="14.25" customHeight="1">
      <c r="B81" s="14"/>
    </row>
    <row r="82" ht="14.25" customHeight="1">
      <c r="B82" s="14"/>
    </row>
    <row r="83" ht="14.25" customHeight="1">
      <c r="B83" s="14"/>
    </row>
    <row r="84" ht="14.25" customHeight="1">
      <c r="B84" s="14"/>
    </row>
    <row r="85" ht="14.25" customHeight="1">
      <c r="B85" s="14"/>
    </row>
    <row r="86" ht="14.25" customHeight="1">
      <c r="B86" s="14"/>
    </row>
    <row r="87" ht="14.25" customHeight="1">
      <c r="B87" s="14"/>
    </row>
    <row r="88" ht="14.25" customHeight="1">
      <c r="B88" s="14"/>
    </row>
    <row r="89" ht="14.25" customHeight="1">
      <c r="B89" s="14"/>
    </row>
    <row r="90" ht="14.25" customHeight="1">
      <c r="B90" s="14"/>
    </row>
    <row r="91" ht="14.25" customHeight="1">
      <c r="B91" s="14"/>
    </row>
    <row r="92" ht="14.25" customHeight="1">
      <c r="B92" s="14"/>
    </row>
    <row r="93" ht="14.25" customHeight="1">
      <c r="B93" s="14"/>
    </row>
    <row r="94" ht="14.25" customHeight="1">
      <c r="B94" s="14"/>
    </row>
    <row r="95" ht="14.25" customHeight="1">
      <c r="B95" s="14"/>
    </row>
    <row r="96" ht="14.25" customHeight="1">
      <c r="B96" s="14"/>
    </row>
    <row r="97" ht="14.25" customHeight="1">
      <c r="B97" s="14"/>
    </row>
    <row r="98" ht="14.25" customHeight="1">
      <c r="B98" s="14"/>
    </row>
    <row r="99" ht="14.25" customHeight="1">
      <c r="B99" s="14"/>
    </row>
    <row r="100" ht="14.25" customHeight="1">
      <c r="B100" s="14"/>
    </row>
    <row r="101" ht="14.25" customHeight="1">
      <c r="B101" s="14"/>
    </row>
    <row r="102" ht="14.25" customHeight="1">
      <c r="B102" s="14"/>
    </row>
    <row r="103" ht="14.25" customHeight="1">
      <c r="B103" s="14"/>
    </row>
    <row r="104" ht="14.25" customHeight="1">
      <c r="B104" s="14"/>
    </row>
    <row r="105" ht="14.25" customHeight="1">
      <c r="B105" s="14"/>
    </row>
    <row r="106" ht="14.25" customHeight="1">
      <c r="B106" s="14"/>
    </row>
    <row r="107" ht="14.25" customHeight="1">
      <c r="B107" s="14"/>
    </row>
    <row r="108" ht="14.25" customHeight="1">
      <c r="B108" s="14"/>
    </row>
    <row r="109" ht="14.25" customHeight="1">
      <c r="B109" s="14"/>
    </row>
    <row r="110" ht="14.25" customHeight="1">
      <c r="B110" s="14"/>
    </row>
    <row r="111" ht="14.25" customHeight="1">
      <c r="B111" s="14"/>
    </row>
    <row r="112" ht="14.25" customHeight="1">
      <c r="B112" s="14"/>
    </row>
    <row r="113" ht="14.25" customHeight="1">
      <c r="B113" s="14"/>
    </row>
    <row r="114" ht="14.25" customHeight="1">
      <c r="B114" s="14"/>
    </row>
    <row r="115" ht="14.25" customHeight="1">
      <c r="B115" s="14"/>
    </row>
    <row r="116" ht="14.25" customHeight="1">
      <c r="B116" s="14"/>
    </row>
    <row r="117" ht="14.25" customHeight="1">
      <c r="B117" s="14"/>
    </row>
    <row r="118" ht="14.25" customHeight="1">
      <c r="B118" s="14"/>
    </row>
    <row r="119" ht="14.25" customHeight="1">
      <c r="B119" s="14"/>
    </row>
    <row r="120" ht="14.25" customHeight="1">
      <c r="B120" s="14"/>
    </row>
    <row r="121" ht="14.25" customHeight="1">
      <c r="B121" s="14"/>
    </row>
    <row r="122" ht="14.25" customHeight="1">
      <c r="B122" s="14"/>
    </row>
    <row r="123" ht="14.25" customHeight="1">
      <c r="B123" s="14"/>
    </row>
    <row r="124" ht="14.25" customHeight="1">
      <c r="B124" s="14"/>
    </row>
    <row r="125" ht="14.25" customHeight="1">
      <c r="B125" s="14"/>
    </row>
    <row r="126" ht="14.25" customHeight="1">
      <c r="B126" s="14"/>
    </row>
    <row r="127" ht="14.25" customHeight="1">
      <c r="B127" s="14"/>
    </row>
    <row r="128" ht="14.25" customHeight="1">
      <c r="B128" s="14"/>
    </row>
    <row r="129" ht="14.25" customHeight="1">
      <c r="B129" s="14"/>
    </row>
    <row r="130" ht="14.25" customHeight="1">
      <c r="B130" s="14"/>
    </row>
    <row r="131" ht="14.25" customHeight="1">
      <c r="B131" s="14"/>
    </row>
    <row r="132" ht="14.25" customHeight="1">
      <c r="B132" s="14"/>
    </row>
    <row r="133" ht="14.25" customHeight="1">
      <c r="B133" s="14"/>
    </row>
    <row r="134" ht="14.25" customHeight="1">
      <c r="B134" s="14"/>
    </row>
    <row r="135" ht="14.25" customHeight="1">
      <c r="B135" s="14"/>
    </row>
    <row r="136" ht="14.25" customHeight="1">
      <c r="B136" s="14"/>
    </row>
    <row r="137" ht="14.25" customHeight="1">
      <c r="B137" s="14"/>
    </row>
    <row r="138" ht="14.25" customHeight="1">
      <c r="B138" s="14"/>
    </row>
    <row r="139" ht="14.25" customHeight="1">
      <c r="B139" s="14"/>
    </row>
    <row r="140" ht="14.25" customHeight="1">
      <c r="B140" s="14"/>
    </row>
    <row r="141" ht="14.25" customHeight="1">
      <c r="B141" s="14"/>
    </row>
    <row r="142" ht="14.25" customHeight="1">
      <c r="B142" s="14"/>
    </row>
    <row r="143" ht="14.25" customHeight="1">
      <c r="B143" s="14"/>
    </row>
    <row r="144" ht="14.25" customHeight="1">
      <c r="B144" s="14"/>
    </row>
    <row r="145" ht="14.25" customHeight="1">
      <c r="B145" s="14"/>
    </row>
    <row r="146" ht="14.25" customHeight="1">
      <c r="B146" s="14"/>
    </row>
    <row r="147" ht="14.25" customHeight="1">
      <c r="B147" s="14"/>
    </row>
    <row r="148" ht="14.25" customHeight="1">
      <c r="B148" s="14"/>
    </row>
    <row r="149" ht="14.25" customHeight="1">
      <c r="B149" s="14"/>
    </row>
    <row r="150" ht="14.25" customHeight="1">
      <c r="B150" s="14"/>
    </row>
    <row r="151" ht="14.25" customHeight="1">
      <c r="B151" s="14"/>
    </row>
    <row r="152" ht="14.25" customHeight="1">
      <c r="B152" s="14"/>
    </row>
    <row r="153" ht="14.25" customHeight="1">
      <c r="B153" s="14"/>
    </row>
    <row r="154" ht="14.25" customHeight="1">
      <c r="B154" s="14"/>
    </row>
    <row r="155" ht="14.25" customHeight="1">
      <c r="B155" s="14"/>
    </row>
    <row r="156" ht="14.25" customHeight="1">
      <c r="B156" s="14"/>
    </row>
    <row r="157" ht="14.25" customHeight="1">
      <c r="B157" s="14"/>
    </row>
    <row r="158" ht="14.25" customHeight="1">
      <c r="B158" s="14"/>
    </row>
    <row r="159" ht="14.25" customHeight="1">
      <c r="B159" s="14"/>
    </row>
    <row r="160" ht="14.25" customHeight="1">
      <c r="B160" s="14"/>
    </row>
    <row r="161" ht="14.25" customHeight="1">
      <c r="B161" s="14"/>
    </row>
    <row r="162" ht="14.25" customHeight="1">
      <c r="B162" s="14"/>
    </row>
    <row r="163" ht="14.25" customHeight="1">
      <c r="B163" s="14"/>
    </row>
    <row r="164" ht="14.25" customHeight="1">
      <c r="B164" s="14"/>
    </row>
    <row r="165" ht="14.25" customHeight="1">
      <c r="B165" s="14"/>
    </row>
    <row r="166" ht="14.25" customHeight="1">
      <c r="B166" s="14"/>
    </row>
    <row r="167" ht="14.25" customHeight="1">
      <c r="B167" s="14"/>
    </row>
    <row r="168" ht="14.25" customHeight="1">
      <c r="B168" s="14"/>
    </row>
    <row r="169" ht="14.25" customHeight="1">
      <c r="B169" s="14"/>
    </row>
    <row r="170" ht="14.25" customHeight="1">
      <c r="B170" s="14"/>
    </row>
    <row r="171" ht="14.25" customHeight="1">
      <c r="B171" s="14"/>
    </row>
    <row r="172" ht="14.25" customHeight="1">
      <c r="B172" s="14"/>
    </row>
    <row r="173" ht="14.25" customHeight="1">
      <c r="B173" s="14"/>
    </row>
    <row r="174" ht="14.25" customHeight="1">
      <c r="B174" s="14"/>
    </row>
    <row r="175" ht="14.25" customHeight="1">
      <c r="B175" s="14"/>
    </row>
    <row r="176" ht="14.25" customHeight="1">
      <c r="B176" s="14"/>
    </row>
    <row r="177" ht="14.25" customHeight="1">
      <c r="B177" s="14"/>
    </row>
    <row r="178" ht="14.25" customHeight="1">
      <c r="B178" s="14"/>
    </row>
    <row r="179" ht="14.25" customHeight="1">
      <c r="B179" s="14"/>
    </row>
    <row r="180" ht="14.25" customHeight="1">
      <c r="B180" s="14"/>
    </row>
    <row r="181" ht="14.25" customHeight="1">
      <c r="B181" s="14"/>
    </row>
    <row r="182" ht="14.25" customHeight="1">
      <c r="B182" s="14"/>
    </row>
    <row r="183" ht="14.25" customHeight="1">
      <c r="B183" s="14"/>
    </row>
    <row r="184" ht="14.25" customHeight="1">
      <c r="B184" s="14"/>
    </row>
    <row r="185" ht="14.25" customHeight="1">
      <c r="B185" s="14"/>
    </row>
    <row r="186" ht="14.25" customHeight="1">
      <c r="B186" s="14"/>
    </row>
    <row r="187" ht="14.25" customHeight="1">
      <c r="B187" s="14"/>
    </row>
    <row r="188" ht="14.25" customHeight="1">
      <c r="B188" s="14"/>
    </row>
    <row r="189" ht="14.25" customHeight="1">
      <c r="B189" s="14"/>
    </row>
    <row r="190" ht="14.25" customHeight="1">
      <c r="B190" s="14"/>
    </row>
    <row r="191" ht="14.25" customHeight="1">
      <c r="B191" s="14"/>
    </row>
    <row r="192" ht="14.25" customHeight="1">
      <c r="B192" s="14"/>
    </row>
    <row r="193" ht="14.25" customHeight="1">
      <c r="B193" s="14"/>
    </row>
    <row r="194" ht="14.25" customHeight="1">
      <c r="B194" s="14"/>
    </row>
    <row r="195" ht="14.25" customHeight="1">
      <c r="B195" s="14"/>
    </row>
    <row r="196" ht="14.25" customHeight="1">
      <c r="B196" s="14"/>
    </row>
    <row r="197" ht="14.25" customHeight="1">
      <c r="B197" s="14"/>
    </row>
    <row r="198" ht="14.25" customHeight="1">
      <c r="B198" s="14"/>
    </row>
    <row r="199" ht="14.25" customHeight="1">
      <c r="B199" s="14"/>
    </row>
    <row r="200" ht="14.25" customHeight="1">
      <c r="B200" s="14"/>
    </row>
    <row r="201" ht="14.25" customHeight="1">
      <c r="B201" s="14"/>
    </row>
    <row r="202" ht="14.25" customHeight="1">
      <c r="B202" s="14"/>
    </row>
    <row r="203" ht="14.25" customHeight="1">
      <c r="B203" s="14"/>
    </row>
    <row r="204" ht="14.25" customHeight="1">
      <c r="B204" s="14"/>
    </row>
    <row r="205" ht="14.25" customHeight="1">
      <c r="B205" s="14"/>
    </row>
    <row r="206" ht="14.25" customHeight="1">
      <c r="B206" s="14"/>
    </row>
    <row r="207" ht="14.25" customHeight="1">
      <c r="B207" s="14"/>
    </row>
    <row r="208" ht="14.25" customHeight="1">
      <c r="B208" s="14"/>
    </row>
    <row r="209" ht="14.25" customHeight="1">
      <c r="B209" s="14"/>
    </row>
    <row r="210" ht="14.25" customHeight="1">
      <c r="B210" s="14"/>
    </row>
    <row r="211" ht="14.25" customHeight="1">
      <c r="B211" s="14"/>
    </row>
    <row r="212" ht="14.25" customHeight="1">
      <c r="B212" s="14"/>
    </row>
    <row r="213" ht="14.25" customHeight="1">
      <c r="B213" s="14"/>
    </row>
    <row r="214" ht="14.25" customHeight="1">
      <c r="B214" s="14"/>
    </row>
    <row r="215" ht="14.25" customHeight="1">
      <c r="B215" s="14"/>
    </row>
    <row r="216" ht="14.25" customHeight="1">
      <c r="B216" s="14"/>
    </row>
    <row r="217" ht="14.25" customHeight="1">
      <c r="B217" s="14"/>
    </row>
    <row r="218" ht="14.25" customHeight="1">
      <c r="B218" s="14"/>
    </row>
    <row r="219" ht="14.25" customHeight="1">
      <c r="B219" s="14"/>
    </row>
    <row r="220" ht="14.25" customHeight="1">
      <c r="B220" s="14"/>
    </row>
    <row r="221" ht="14.25" customHeight="1">
      <c r="B221" s="14"/>
    </row>
    <row r="222" ht="14.25" customHeight="1">
      <c r="B222" s="14"/>
    </row>
    <row r="223" ht="14.25" customHeight="1">
      <c r="B223" s="14"/>
    </row>
    <row r="224" ht="14.25" customHeight="1">
      <c r="B224" s="14"/>
    </row>
    <row r="225" ht="14.25" customHeight="1">
      <c r="B225" s="14"/>
    </row>
    <row r="226" ht="14.25" customHeight="1">
      <c r="B226" s="14"/>
    </row>
    <row r="227" ht="14.25" customHeight="1">
      <c r="B227" s="14"/>
    </row>
    <row r="228" ht="14.25" customHeight="1">
      <c r="B228" s="14"/>
    </row>
    <row r="229" ht="14.25" customHeight="1">
      <c r="B229" s="14"/>
    </row>
    <row r="230" ht="14.25" customHeight="1">
      <c r="B230" s="14"/>
    </row>
    <row r="231" ht="14.25" customHeight="1">
      <c r="B231" s="14"/>
    </row>
    <row r="232" ht="14.25" customHeight="1">
      <c r="B232" s="14"/>
    </row>
    <row r="233" ht="14.25" customHeight="1">
      <c r="B233" s="14"/>
    </row>
    <row r="234" ht="14.25" customHeight="1">
      <c r="B234" s="14"/>
    </row>
    <row r="235" ht="14.25" customHeight="1">
      <c r="B235" s="14"/>
    </row>
    <row r="236" ht="14.25" customHeight="1">
      <c r="B236" s="14"/>
    </row>
    <row r="237" ht="14.25" customHeight="1">
      <c r="B237" s="14"/>
    </row>
    <row r="238" ht="14.25" customHeight="1">
      <c r="B238" s="14"/>
    </row>
    <row r="239" ht="14.25" customHeight="1">
      <c r="B239" s="14"/>
    </row>
    <row r="240" ht="14.25" customHeight="1">
      <c r="B240" s="14"/>
    </row>
    <row r="241" ht="14.25" customHeight="1">
      <c r="B241" s="14"/>
    </row>
    <row r="242" ht="14.25" customHeight="1">
      <c r="B242" s="14"/>
    </row>
    <row r="243" ht="14.25" customHeight="1">
      <c r="B243" s="14"/>
    </row>
    <row r="244" ht="14.25" customHeight="1">
      <c r="B244" s="14"/>
    </row>
    <row r="245" ht="14.25" customHeight="1">
      <c r="B245" s="14"/>
    </row>
    <row r="246" ht="14.25" customHeight="1">
      <c r="B246" s="14"/>
    </row>
    <row r="247" ht="14.25" customHeight="1">
      <c r="B247" s="14"/>
    </row>
    <row r="248" ht="14.25" customHeight="1">
      <c r="B248" s="14"/>
    </row>
    <row r="249" ht="14.25" customHeight="1">
      <c r="B249" s="14"/>
    </row>
    <row r="250" ht="14.25" customHeight="1">
      <c r="B250" s="14"/>
    </row>
    <row r="251" ht="14.25" customHeight="1">
      <c r="B251" s="14"/>
    </row>
    <row r="252" ht="14.25" customHeight="1">
      <c r="B252" s="14"/>
    </row>
    <row r="253" ht="14.25" customHeight="1">
      <c r="B253" s="14"/>
    </row>
    <row r="254" ht="14.25" customHeight="1">
      <c r="B254" s="14"/>
    </row>
    <row r="255" ht="14.25" customHeight="1">
      <c r="B255" s="14"/>
    </row>
    <row r="256" ht="14.25" customHeight="1">
      <c r="B256" s="14"/>
    </row>
    <row r="257" ht="14.25" customHeight="1">
      <c r="B257" s="14"/>
    </row>
    <row r="258" ht="14.25" customHeight="1">
      <c r="B258" s="14"/>
    </row>
    <row r="259" ht="14.25" customHeight="1">
      <c r="B259" s="14"/>
    </row>
    <row r="260" ht="14.25" customHeight="1">
      <c r="B260" s="14"/>
    </row>
    <row r="261" ht="14.25" customHeight="1">
      <c r="B261" s="14"/>
    </row>
    <row r="262" ht="14.25" customHeight="1">
      <c r="B262" s="14"/>
    </row>
    <row r="263" ht="14.25" customHeight="1">
      <c r="B263" s="14"/>
    </row>
    <row r="264" ht="14.25" customHeight="1">
      <c r="B264" s="14"/>
    </row>
    <row r="265" ht="14.25" customHeight="1">
      <c r="B265" s="14"/>
    </row>
    <row r="266" ht="14.25" customHeight="1">
      <c r="B266" s="14"/>
    </row>
    <row r="267" ht="14.25" customHeight="1">
      <c r="B267" s="14"/>
    </row>
    <row r="268" ht="14.25" customHeight="1">
      <c r="B268" s="14"/>
    </row>
    <row r="269" ht="14.25" customHeight="1">
      <c r="B269" s="14"/>
    </row>
    <row r="270" ht="14.25" customHeight="1">
      <c r="B270" s="14"/>
    </row>
    <row r="271" ht="14.25" customHeight="1">
      <c r="B271" s="14"/>
    </row>
    <row r="272" ht="14.25" customHeight="1">
      <c r="B272" s="14"/>
    </row>
    <row r="273" ht="14.25" customHeight="1">
      <c r="B273" s="14"/>
    </row>
    <row r="274" ht="14.25" customHeight="1">
      <c r="B274" s="14"/>
    </row>
    <row r="275" ht="14.25" customHeight="1">
      <c r="B275" s="14"/>
    </row>
    <row r="276" ht="14.25" customHeight="1">
      <c r="B276" s="14"/>
    </row>
    <row r="277" ht="14.25" customHeight="1">
      <c r="B277" s="14"/>
    </row>
    <row r="278" ht="14.25" customHeight="1">
      <c r="B278" s="14"/>
    </row>
    <row r="279" ht="14.25" customHeight="1">
      <c r="B279" s="14"/>
    </row>
    <row r="280" ht="14.25" customHeight="1">
      <c r="B280" s="14"/>
    </row>
    <row r="281" ht="14.25" customHeight="1">
      <c r="B281" s="14"/>
    </row>
    <row r="282" ht="14.25" customHeight="1">
      <c r="B282" s="14"/>
    </row>
    <row r="283" ht="14.25" customHeight="1">
      <c r="B283" s="14"/>
    </row>
    <row r="284" ht="14.25" customHeight="1">
      <c r="B284" s="14"/>
    </row>
    <row r="285" ht="14.25" customHeight="1">
      <c r="B285" s="14"/>
    </row>
    <row r="286" ht="14.25" customHeight="1">
      <c r="B286" s="14"/>
    </row>
    <row r="287" ht="14.25" customHeight="1">
      <c r="B287" s="14"/>
    </row>
    <row r="288" ht="14.25" customHeight="1">
      <c r="B288" s="14"/>
    </row>
    <row r="289" ht="14.25" customHeight="1">
      <c r="B289" s="14"/>
    </row>
    <row r="290" ht="14.25" customHeight="1">
      <c r="B290" s="14"/>
    </row>
    <row r="291" ht="14.25" customHeight="1">
      <c r="B291" s="14"/>
    </row>
    <row r="292" ht="14.25" customHeight="1">
      <c r="B292" s="14"/>
    </row>
    <row r="293" ht="14.25" customHeight="1">
      <c r="B293" s="14"/>
    </row>
    <row r="294" ht="14.25" customHeight="1">
      <c r="B294" s="14"/>
    </row>
    <row r="295" ht="14.25" customHeight="1">
      <c r="B295" s="14"/>
    </row>
    <row r="296" ht="14.25" customHeight="1">
      <c r="B296" s="14"/>
    </row>
    <row r="297" ht="14.25" customHeight="1">
      <c r="B297" s="14"/>
    </row>
    <row r="298" ht="14.25" customHeight="1">
      <c r="B298" s="14"/>
    </row>
    <row r="299" ht="14.25" customHeight="1">
      <c r="B299" s="14"/>
    </row>
    <row r="300" ht="14.25" customHeight="1">
      <c r="B300" s="14"/>
    </row>
    <row r="301" ht="14.25" customHeight="1">
      <c r="B301" s="14"/>
    </row>
    <row r="302" ht="14.25" customHeight="1">
      <c r="B302" s="14"/>
    </row>
    <row r="303" ht="14.25" customHeight="1">
      <c r="B303" s="14"/>
    </row>
    <row r="304" ht="14.25" customHeight="1">
      <c r="B304" s="14"/>
    </row>
    <row r="305" ht="14.25" customHeight="1">
      <c r="B305" s="14"/>
    </row>
    <row r="306" ht="14.25" customHeight="1">
      <c r="B306" s="14"/>
    </row>
    <row r="307" ht="14.25" customHeight="1">
      <c r="B307" s="14"/>
    </row>
    <row r="308" ht="14.25" customHeight="1">
      <c r="B308" s="14"/>
    </row>
    <row r="309" ht="14.25" customHeight="1">
      <c r="B309" s="14"/>
    </row>
    <row r="310" ht="14.25" customHeight="1">
      <c r="B310" s="14"/>
    </row>
    <row r="311" ht="14.25" customHeight="1">
      <c r="B311" s="14"/>
    </row>
    <row r="312" ht="14.25" customHeight="1">
      <c r="B312" s="14"/>
    </row>
    <row r="313" ht="14.25" customHeight="1">
      <c r="B313" s="14"/>
    </row>
    <row r="314" ht="14.25" customHeight="1">
      <c r="B314" s="14"/>
    </row>
    <row r="315" ht="14.25" customHeight="1">
      <c r="B315" s="14"/>
    </row>
    <row r="316" ht="14.25" customHeight="1">
      <c r="B316" s="14"/>
    </row>
    <row r="317" ht="14.25" customHeight="1">
      <c r="B317" s="14"/>
    </row>
    <row r="318" ht="14.25" customHeight="1">
      <c r="B318" s="14"/>
    </row>
    <row r="319" ht="14.25" customHeight="1">
      <c r="B319" s="14"/>
    </row>
    <row r="320" ht="14.25" customHeight="1">
      <c r="B320" s="14"/>
    </row>
    <row r="321" ht="14.25" customHeight="1">
      <c r="B321" s="14"/>
    </row>
    <row r="322" ht="14.25" customHeight="1">
      <c r="B322" s="14"/>
    </row>
    <row r="323" ht="14.25" customHeight="1">
      <c r="B323" s="14"/>
    </row>
    <row r="324" ht="14.25" customHeight="1">
      <c r="B324" s="14"/>
    </row>
    <row r="325" ht="14.25" customHeight="1">
      <c r="B325" s="14"/>
    </row>
    <row r="326" ht="14.25" customHeight="1">
      <c r="B326" s="14"/>
    </row>
    <row r="327" ht="14.25" customHeight="1">
      <c r="B327" s="14"/>
    </row>
    <row r="328" ht="14.25" customHeight="1">
      <c r="B328" s="14"/>
    </row>
    <row r="329" ht="14.25" customHeight="1">
      <c r="B329" s="14"/>
    </row>
    <row r="330" ht="14.25" customHeight="1">
      <c r="B330" s="14"/>
    </row>
    <row r="331" ht="14.25" customHeight="1">
      <c r="B331" s="14"/>
    </row>
    <row r="332" ht="14.25" customHeight="1">
      <c r="B332" s="14"/>
    </row>
    <row r="333" ht="14.25" customHeight="1">
      <c r="B333" s="14"/>
    </row>
    <row r="334" ht="14.25" customHeight="1">
      <c r="B334" s="14"/>
    </row>
    <row r="335" ht="14.25" customHeight="1">
      <c r="B335" s="14"/>
    </row>
    <row r="336" ht="14.25" customHeight="1">
      <c r="B336" s="14"/>
    </row>
    <row r="337" ht="14.25" customHeight="1">
      <c r="B337" s="14"/>
    </row>
    <row r="338" ht="14.25" customHeight="1">
      <c r="B338" s="14"/>
    </row>
    <row r="339" ht="14.25" customHeight="1">
      <c r="B339" s="14"/>
    </row>
    <row r="340" ht="14.25" customHeight="1">
      <c r="B340" s="14"/>
    </row>
    <row r="341" ht="14.25" customHeight="1">
      <c r="B341" s="14"/>
    </row>
    <row r="342" ht="14.25" customHeight="1">
      <c r="B342" s="14"/>
    </row>
    <row r="343" ht="14.25" customHeight="1">
      <c r="B343" s="14"/>
    </row>
    <row r="344" ht="14.25" customHeight="1">
      <c r="B344" s="14"/>
    </row>
    <row r="345" ht="14.25" customHeight="1">
      <c r="B345" s="14"/>
    </row>
    <row r="346" ht="14.25" customHeight="1">
      <c r="B346" s="14"/>
    </row>
    <row r="347" ht="14.25" customHeight="1">
      <c r="B347" s="14"/>
    </row>
    <row r="348" ht="14.25" customHeight="1">
      <c r="B348" s="14"/>
    </row>
    <row r="349" ht="14.25" customHeight="1">
      <c r="B349" s="14"/>
    </row>
    <row r="350" ht="14.25" customHeight="1">
      <c r="B350" s="14"/>
    </row>
    <row r="351" ht="14.25" customHeight="1">
      <c r="B351" s="14"/>
    </row>
    <row r="352" ht="14.25" customHeight="1">
      <c r="B352" s="14"/>
    </row>
    <row r="353" ht="14.25" customHeight="1">
      <c r="B353" s="14"/>
    </row>
    <row r="354" ht="14.25" customHeight="1">
      <c r="B354" s="14"/>
    </row>
    <row r="355" ht="14.25" customHeight="1">
      <c r="B355" s="14"/>
    </row>
    <row r="356" ht="14.25" customHeight="1">
      <c r="B356" s="14"/>
    </row>
    <row r="357" ht="14.25" customHeight="1">
      <c r="B357" s="14"/>
    </row>
    <row r="358" ht="14.25" customHeight="1">
      <c r="B358" s="14"/>
    </row>
    <row r="359" ht="14.25" customHeight="1">
      <c r="B359" s="14"/>
    </row>
    <row r="360" ht="14.25" customHeight="1">
      <c r="B360" s="14"/>
    </row>
    <row r="361" ht="14.25" customHeight="1">
      <c r="B361" s="14"/>
    </row>
    <row r="362" ht="14.25" customHeight="1">
      <c r="B362" s="14"/>
    </row>
    <row r="363" ht="14.25" customHeight="1">
      <c r="B363" s="14"/>
    </row>
    <row r="364" ht="14.25" customHeight="1">
      <c r="B364" s="14"/>
    </row>
    <row r="365" ht="14.25" customHeight="1">
      <c r="B365" s="14"/>
    </row>
    <row r="366" ht="14.25" customHeight="1">
      <c r="B366" s="14"/>
    </row>
    <row r="367" ht="14.25" customHeight="1">
      <c r="B367" s="14"/>
    </row>
    <row r="368" ht="14.25" customHeight="1">
      <c r="B368" s="14"/>
    </row>
    <row r="369" ht="14.25" customHeight="1">
      <c r="B369" s="14"/>
    </row>
    <row r="370" ht="14.25" customHeight="1">
      <c r="B370" s="14"/>
    </row>
    <row r="371" ht="14.25" customHeight="1">
      <c r="B371" s="14"/>
    </row>
    <row r="372" ht="14.25" customHeight="1">
      <c r="B372" s="14"/>
    </row>
    <row r="373" ht="14.25" customHeight="1">
      <c r="B373" s="14"/>
    </row>
    <row r="374" ht="14.25" customHeight="1">
      <c r="B374" s="14"/>
    </row>
    <row r="375" ht="14.25" customHeight="1">
      <c r="B375" s="14"/>
    </row>
    <row r="376" ht="14.25" customHeight="1">
      <c r="B376" s="14"/>
    </row>
    <row r="377" ht="14.25" customHeight="1">
      <c r="B377" s="14"/>
    </row>
    <row r="378" ht="14.25" customHeight="1">
      <c r="B378" s="14"/>
    </row>
    <row r="379" ht="14.25" customHeight="1">
      <c r="B379" s="14"/>
    </row>
    <row r="380" ht="14.25" customHeight="1">
      <c r="B380" s="14"/>
    </row>
    <row r="381" ht="14.25" customHeight="1">
      <c r="B381" s="14"/>
    </row>
    <row r="382" ht="14.25" customHeight="1">
      <c r="B382" s="14"/>
    </row>
    <row r="383" ht="14.25" customHeight="1">
      <c r="B383" s="14"/>
    </row>
    <row r="384" ht="14.25" customHeight="1">
      <c r="B384" s="14"/>
    </row>
    <row r="385" ht="14.25" customHeight="1">
      <c r="B385" s="14"/>
    </row>
    <row r="386" ht="14.25" customHeight="1">
      <c r="B386" s="14"/>
    </row>
    <row r="387" ht="14.25" customHeight="1">
      <c r="B387" s="14"/>
    </row>
    <row r="388" ht="14.25" customHeight="1">
      <c r="B388" s="14"/>
    </row>
    <row r="389" ht="14.25" customHeight="1">
      <c r="B389" s="14"/>
    </row>
    <row r="390" ht="14.25" customHeight="1">
      <c r="B390" s="14"/>
    </row>
    <row r="391" ht="14.25" customHeight="1">
      <c r="B391" s="14"/>
    </row>
    <row r="392" ht="14.25" customHeight="1">
      <c r="B392" s="14"/>
    </row>
    <row r="393" ht="14.25" customHeight="1">
      <c r="B393" s="14"/>
    </row>
    <row r="394" ht="14.25" customHeight="1">
      <c r="B394" s="14"/>
    </row>
    <row r="395" ht="14.25" customHeight="1">
      <c r="B395" s="14"/>
    </row>
    <row r="396" ht="14.25" customHeight="1">
      <c r="B396" s="14"/>
    </row>
    <row r="397" ht="14.25" customHeight="1">
      <c r="B397" s="14"/>
    </row>
    <row r="398" ht="14.25" customHeight="1">
      <c r="B398" s="14"/>
    </row>
    <row r="399" ht="14.25" customHeight="1">
      <c r="B399" s="14"/>
    </row>
    <row r="400" ht="14.25" customHeight="1">
      <c r="B400" s="14"/>
    </row>
    <row r="401" ht="14.25" customHeight="1">
      <c r="B401" s="14"/>
    </row>
    <row r="402" ht="14.25" customHeight="1">
      <c r="B402" s="14"/>
    </row>
    <row r="403" ht="14.25" customHeight="1">
      <c r="B403" s="14"/>
    </row>
    <row r="404" ht="14.25" customHeight="1">
      <c r="B404" s="14"/>
    </row>
    <row r="405" ht="14.25" customHeight="1">
      <c r="B405" s="14"/>
    </row>
    <row r="406" ht="14.25" customHeight="1">
      <c r="B406" s="14"/>
    </row>
    <row r="407" ht="14.25" customHeight="1">
      <c r="B407" s="14"/>
    </row>
    <row r="408" ht="14.25" customHeight="1">
      <c r="B408" s="14"/>
    </row>
    <row r="409" ht="14.25" customHeight="1">
      <c r="B409" s="14"/>
    </row>
    <row r="410" ht="14.25" customHeight="1">
      <c r="B410" s="14"/>
    </row>
    <row r="411" ht="14.25" customHeight="1">
      <c r="B411" s="14"/>
    </row>
    <row r="412" ht="14.25" customHeight="1">
      <c r="B412" s="14"/>
    </row>
    <row r="413" ht="14.25" customHeight="1">
      <c r="B413" s="14"/>
    </row>
    <row r="414" ht="14.25" customHeight="1">
      <c r="B414" s="14"/>
    </row>
    <row r="415" ht="14.25" customHeight="1">
      <c r="B415" s="14"/>
    </row>
    <row r="416" ht="14.25" customHeight="1">
      <c r="B416" s="14"/>
    </row>
    <row r="417" ht="14.25" customHeight="1">
      <c r="B417" s="14"/>
    </row>
    <row r="418" ht="14.25" customHeight="1">
      <c r="B418" s="14"/>
    </row>
    <row r="419" ht="14.25" customHeight="1">
      <c r="B419" s="14"/>
    </row>
    <row r="420" ht="14.25" customHeight="1">
      <c r="B420" s="14"/>
    </row>
    <row r="421" ht="14.25" customHeight="1">
      <c r="B421" s="14"/>
    </row>
    <row r="422" ht="14.25" customHeight="1">
      <c r="B422" s="14"/>
    </row>
    <row r="423" ht="14.25" customHeight="1">
      <c r="B423" s="14"/>
    </row>
    <row r="424" ht="14.25" customHeight="1">
      <c r="B424" s="14"/>
    </row>
    <row r="425" ht="14.25" customHeight="1">
      <c r="B425" s="14"/>
    </row>
    <row r="426" ht="14.25" customHeight="1">
      <c r="B426" s="14"/>
    </row>
    <row r="427" ht="14.25" customHeight="1">
      <c r="B427" s="14"/>
    </row>
    <row r="428" ht="14.25" customHeight="1">
      <c r="B428" s="14"/>
    </row>
    <row r="429" ht="14.25" customHeight="1">
      <c r="B429" s="14"/>
    </row>
    <row r="430" ht="14.25" customHeight="1">
      <c r="B430" s="14"/>
    </row>
    <row r="431" ht="14.25" customHeight="1">
      <c r="B431" s="14"/>
    </row>
    <row r="432" ht="14.25" customHeight="1">
      <c r="B432" s="14"/>
    </row>
    <row r="433" ht="14.25" customHeight="1">
      <c r="B433" s="14"/>
    </row>
    <row r="434" ht="14.25" customHeight="1">
      <c r="B434" s="14"/>
    </row>
    <row r="435" ht="14.25" customHeight="1">
      <c r="B435" s="14"/>
    </row>
    <row r="436" ht="14.25" customHeight="1">
      <c r="B436" s="14"/>
    </row>
    <row r="437" ht="14.25" customHeight="1">
      <c r="B437" s="14"/>
    </row>
    <row r="438" ht="14.25" customHeight="1">
      <c r="B438" s="14"/>
    </row>
    <row r="439" ht="14.25" customHeight="1">
      <c r="B439" s="14"/>
    </row>
    <row r="440" ht="14.25" customHeight="1">
      <c r="B440" s="14"/>
    </row>
    <row r="441" ht="14.25" customHeight="1">
      <c r="B441" s="14"/>
    </row>
    <row r="442" ht="14.25" customHeight="1">
      <c r="B442" s="14"/>
    </row>
    <row r="443" ht="14.25" customHeight="1">
      <c r="B443" s="14"/>
    </row>
    <row r="444" ht="14.25" customHeight="1">
      <c r="B444" s="14"/>
    </row>
    <row r="445" ht="14.25" customHeight="1">
      <c r="B445" s="14"/>
    </row>
    <row r="446" ht="14.25" customHeight="1">
      <c r="B446" s="14"/>
    </row>
    <row r="447" ht="14.25" customHeight="1">
      <c r="B447" s="14"/>
    </row>
    <row r="448" ht="14.25" customHeight="1">
      <c r="B448" s="14"/>
    </row>
    <row r="449" ht="14.25" customHeight="1">
      <c r="B449" s="14"/>
    </row>
    <row r="450" ht="14.25" customHeight="1">
      <c r="B450" s="14"/>
    </row>
    <row r="451" ht="14.25" customHeight="1">
      <c r="B451" s="14"/>
    </row>
    <row r="452" ht="14.25" customHeight="1">
      <c r="B452" s="14"/>
    </row>
    <row r="453" ht="14.25" customHeight="1">
      <c r="B453" s="14"/>
    </row>
    <row r="454" ht="14.25" customHeight="1">
      <c r="B454" s="14"/>
    </row>
    <row r="455" ht="14.25" customHeight="1">
      <c r="B455" s="14"/>
    </row>
    <row r="456" ht="14.25" customHeight="1">
      <c r="B456" s="14"/>
    </row>
    <row r="457" ht="14.25" customHeight="1">
      <c r="B457" s="14"/>
    </row>
    <row r="458" ht="14.25" customHeight="1">
      <c r="B458" s="14"/>
    </row>
    <row r="459" ht="14.25" customHeight="1">
      <c r="B459" s="14"/>
    </row>
    <row r="460" ht="14.25" customHeight="1">
      <c r="B460" s="14"/>
    </row>
    <row r="461" ht="14.25" customHeight="1">
      <c r="B461" s="14"/>
    </row>
    <row r="462" ht="14.25" customHeight="1">
      <c r="B462" s="14"/>
    </row>
    <row r="463" ht="14.25" customHeight="1">
      <c r="B463" s="14"/>
    </row>
    <row r="464" ht="14.25" customHeight="1">
      <c r="B464" s="14"/>
    </row>
    <row r="465" ht="14.25" customHeight="1">
      <c r="B465" s="14"/>
    </row>
    <row r="466" ht="14.25" customHeight="1">
      <c r="B466" s="14"/>
    </row>
    <row r="467" ht="14.25" customHeight="1">
      <c r="B467" s="14"/>
    </row>
    <row r="468" ht="14.25" customHeight="1">
      <c r="B468" s="14"/>
    </row>
    <row r="469" ht="14.25" customHeight="1">
      <c r="B469" s="14"/>
    </row>
    <row r="470" ht="14.25" customHeight="1">
      <c r="B470" s="14"/>
    </row>
    <row r="471" ht="14.25" customHeight="1">
      <c r="B471" s="14"/>
    </row>
    <row r="472" ht="14.25" customHeight="1">
      <c r="B472" s="14"/>
    </row>
    <row r="473" ht="14.25" customHeight="1">
      <c r="B473" s="14"/>
    </row>
    <row r="474" ht="14.25" customHeight="1">
      <c r="B474" s="14"/>
    </row>
    <row r="475" ht="14.25" customHeight="1">
      <c r="B475" s="14"/>
    </row>
    <row r="476" ht="14.25" customHeight="1">
      <c r="B476" s="14"/>
    </row>
    <row r="477" ht="14.25" customHeight="1">
      <c r="B477" s="14"/>
    </row>
    <row r="478" ht="14.25" customHeight="1">
      <c r="B478" s="14"/>
    </row>
    <row r="479" ht="14.25" customHeight="1">
      <c r="B479" s="14"/>
    </row>
    <row r="480" ht="14.25" customHeight="1">
      <c r="B480" s="14"/>
    </row>
    <row r="481" ht="14.25" customHeight="1">
      <c r="B481" s="14"/>
    </row>
    <row r="482" ht="14.25" customHeight="1">
      <c r="B482" s="14"/>
    </row>
    <row r="483" ht="14.25" customHeight="1">
      <c r="B483" s="14"/>
    </row>
    <row r="484" ht="14.25" customHeight="1">
      <c r="B484" s="14"/>
    </row>
    <row r="485" ht="14.25" customHeight="1">
      <c r="B485" s="14"/>
    </row>
    <row r="486" ht="14.25" customHeight="1">
      <c r="B486" s="14"/>
    </row>
    <row r="487" ht="14.25" customHeight="1">
      <c r="B487" s="14"/>
    </row>
    <row r="488" ht="14.25" customHeight="1">
      <c r="B488" s="14"/>
    </row>
    <row r="489" ht="14.25" customHeight="1">
      <c r="B489" s="14"/>
    </row>
    <row r="490" ht="14.25" customHeight="1">
      <c r="B490" s="14"/>
    </row>
    <row r="491" ht="14.25" customHeight="1">
      <c r="B491" s="14"/>
    </row>
    <row r="492" ht="14.25" customHeight="1">
      <c r="B492" s="14"/>
    </row>
    <row r="493" ht="14.25" customHeight="1">
      <c r="B493" s="14"/>
    </row>
    <row r="494" ht="14.25" customHeight="1">
      <c r="B494" s="14"/>
    </row>
    <row r="495" ht="14.25" customHeight="1">
      <c r="B495" s="14"/>
    </row>
    <row r="496" ht="14.25" customHeight="1">
      <c r="B496" s="14"/>
    </row>
    <row r="497" ht="14.25" customHeight="1">
      <c r="B497" s="14"/>
    </row>
    <row r="498" ht="14.25" customHeight="1">
      <c r="B498" s="14"/>
    </row>
    <row r="499" ht="14.25" customHeight="1">
      <c r="B499" s="14"/>
    </row>
    <row r="500" ht="14.25" customHeight="1">
      <c r="B500" s="14"/>
    </row>
    <row r="501" ht="14.25" customHeight="1">
      <c r="B501" s="14"/>
    </row>
    <row r="502" ht="14.25" customHeight="1">
      <c r="B502" s="14"/>
    </row>
    <row r="503" ht="14.25" customHeight="1">
      <c r="B503" s="14"/>
    </row>
    <row r="504" ht="14.25" customHeight="1">
      <c r="B504" s="14"/>
    </row>
    <row r="505" ht="14.25" customHeight="1">
      <c r="B505" s="14"/>
    </row>
    <row r="506" ht="14.25" customHeight="1">
      <c r="B506" s="14"/>
    </row>
    <row r="507" ht="14.25" customHeight="1">
      <c r="B507" s="14"/>
    </row>
    <row r="508" ht="14.25" customHeight="1">
      <c r="B508" s="14"/>
    </row>
    <row r="509" ht="14.25" customHeight="1">
      <c r="B509" s="14"/>
    </row>
    <row r="510" ht="14.25" customHeight="1">
      <c r="B510" s="14"/>
    </row>
    <row r="511" ht="14.25" customHeight="1">
      <c r="B511" s="14"/>
    </row>
    <row r="512" ht="14.25" customHeight="1">
      <c r="B512" s="14"/>
    </row>
    <row r="513" ht="14.25" customHeight="1">
      <c r="B513" s="14"/>
    </row>
    <row r="514" ht="14.25" customHeight="1">
      <c r="B514" s="14"/>
    </row>
    <row r="515" ht="14.25" customHeight="1">
      <c r="B515" s="14"/>
    </row>
    <row r="516" ht="14.25" customHeight="1">
      <c r="B516" s="14"/>
    </row>
    <row r="517" ht="14.25" customHeight="1">
      <c r="B517" s="14"/>
    </row>
    <row r="518" ht="14.25" customHeight="1">
      <c r="B518" s="14"/>
    </row>
    <row r="519" ht="14.25" customHeight="1">
      <c r="B519" s="14"/>
    </row>
    <row r="520" ht="14.25" customHeight="1">
      <c r="B520" s="14"/>
    </row>
    <row r="521" ht="14.25" customHeight="1">
      <c r="B521" s="14"/>
    </row>
    <row r="522" ht="14.25" customHeight="1">
      <c r="B522" s="14"/>
    </row>
    <row r="523" ht="14.25" customHeight="1">
      <c r="B523" s="14"/>
    </row>
    <row r="524" ht="14.25" customHeight="1">
      <c r="B524" s="14"/>
    </row>
    <row r="525" ht="14.25" customHeight="1">
      <c r="B525" s="14"/>
    </row>
    <row r="526" ht="14.25" customHeight="1">
      <c r="B526" s="14"/>
    </row>
    <row r="527" ht="14.25" customHeight="1">
      <c r="B527" s="14"/>
    </row>
    <row r="528" ht="14.25" customHeight="1">
      <c r="B528" s="14"/>
    </row>
    <row r="529" ht="14.25" customHeight="1">
      <c r="B529" s="14"/>
    </row>
    <row r="530" ht="14.25" customHeight="1">
      <c r="B530" s="14"/>
    </row>
    <row r="531" ht="14.25" customHeight="1">
      <c r="B531" s="14"/>
    </row>
    <row r="532" ht="14.25" customHeight="1">
      <c r="B532" s="14"/>
    </row>
    <row r="533" ht="14.25" customHeight="1">
      <c r="B533" s="14"/>
    </row>
    <row r="534" ht="14.25" customHeight="1">
      <c r="B534" s="14"/>
    </row>
    <row r="535" ht="14.25" customHeight="1">
      <c r="B535" s="14"/>
    </row>
    <row r="536" ht="14.25" customHeight="1">
      <c r="B536" s="14"/>
    </row>
    <row r="537" ht="14.25" customHeight="1">
      <c r="B537" s="14"/>
    </row>
    <row r="538" ht="14.25" customHeight="1">
      <c r="B538" s="14"/>
    </row>
    <row r="539" ht="14.25" customHeight="1">
      <c r="B539" s="14"/>
    </row>
    <row r="540" ht="14.25" customHeight="1">
      <c r="B540" s="14"/>
    </row>
    <row r="541" ht="14.25" customHeight="1">
      <c r="B541" s="14"/>
    </row>
    <row r="542" ht="14.25" customHeight="1">
      <c r="B542" s="14"/>
    </row>
    <row r="543" ht="14.25" customHeight="1">
      <c r="B543" s="14"/>
    </row>
    <row r="544" ht="14.25" customHeight="1">
      <c r="B544" s="14"/>
    </row>
    <row r="545" ht="14.25" customHeight="1">
      <c r="B545" s="14"/>
    </row>
    <row r="546" ht="14.25" customHeight="1">
      <c r="B546" s="14"/>
    </row>
    <row r="547" ht="14.25" customHeight="1">
      <c r="B547" s="14"/>
    </row>
    <row r="548" ht="14.25" customHeight="1">
      <c r="B548" s="14"/>
    </row>
    <row r="549" ht="14.25" customHeight="1">
      <c r="B549" s="14"/>
    </row>
    <row r="550" ht="14.25" customHeight="1">
      <c r="B550" s="14"/>
    </row>
    <row r="551" ht="14.25" customHeight="1">
      <c r="B551" s="14"/>
    </row>
    <row r="552" ht="14.25" customHeight="1">
      <c r="B552" s="14"/>
    </row>
    <row r="553" ht="14.25" customHeight="1">
      <c r="B553" s="14"/>
    </row>
    <row r="554" ht="14.25" customHeight="1">
      <c r="B554" s="14"/>
    </row>
    <row r="555" ht="14.25" customHeight="1">
      <c r="B555" s="14"/>
    </row>
    <row r="556" ht="14.25" customHeight="1">
      <c r="B556" s="14"/>
    </row>
    <row r="557" ht="14.25" customHeight="1">
      <c r="B557" s="14"/>
    </row>
    <row r="558" ht="14.25" customHeight="1">
      <c r="B558" s="14"/>
    </row>
    <row r="559" ht="14.25" customHeight="1">
      <c r="B559" s="14"/>
    </row>
    <row r="560" ht="14.25" customHeight="1">
      <c r="B560" s="14"/>
    </row>
    <row r="561" ht="14.25" customHeight="1">
      <c r="B561" s="14"/>
    </row>
    <row r="562" ht="14.25" customHeight="1">
      <c r="B562" s="14"/>
    </row>
    <row r="563" ht="14.25" customHeight="1">
      <c r="B563" s="14"/>
    </row>
    <row r="564" ht="14.25" customHeight="1">
      <c r="B564" s="14"/>
    </row>
    <row r="565" ht="14.25" customHeight="1">
      <c r="B565" s="14"/>
    </row>
    <row r="566" ht="14.25" customHeight="1">
      <c r="B566" s="14"/>
    </row>
    <row r="567" ht="14.25" customHeight="1">
      <c r="B567" s="14"/>
    </row>
    <row r="568" ht="14.25" customHeight="1">
      <c r="B568" s="14"/>
    </row>
    <row r="569" ht="14.25" customHeight="1">
      <c r="B569" s="14"/>
    </row>
    <row r="570" ht="14.25" customHeight="1">
      <c r="B570" s="14"/>
    </row>
    <row r="571" ht="14.25" customHeight="1">
      <c r="B571" s="14"/>
    </row>
    <row r="572" ht="14.25" customHeight="1">
      <c r="B572" s="14"/>
    </row>
    <row r="573" ht="14.25" customHeight="1">
      <c r="B573" s="14"/>
    </row>
    <row r="574" ht="14.25" customHeight="1">
      <c r="B574" s="14"/>
    </row>
    <row r="575" ht="14.25" customHeight="1">
      <c r="B575" s="14"/>
    </row>
    <row r="576" ht="14.25" customHeight="1">
      <c r="B576" s="14"/>
    </row>
    <row r="577" ht="14.25" customHeight="1">
      <c r="B577" s="14"/>
    </row>
    <row r="578" ht="14.25" customHeight="1">
      <c r="B578" s="14"/>
    </row>
    <row r="579" ht="14.25" customHeight="1">
      <c r="B579" s="14"/>
    </row>
    <row r="580" ht="14.25" customHeight="1">
      <c r="B580" s="14"/>
    </row>
    <row r="581" ht="14.25" customHeight="1">
      <c r="B581" s="14"/>
    </row>
    <row r="582" ht="14.25" customHeight="1">
      <c r="B582" s="14"/>
    </row>
    <row r="583" ht="14.25" customHeight="1">
      <c r="B583" s="14"/>
    </row>
    <row r="584" ht="14.25" customHeight="1">
      <c r="B584" s="14"/>
    </row>
    <row r="585" ht="14.25" customHeight="1">
      <c r="B585" s="14"/>
    </row>
    <row r="586" ht="14.25" customHeight="1">
      <c r="B586" s="14"/>
    </row>
    <row r="587" ht="14.25" customHeight="1">
      <c r="B587" s="14"/>
    </row>
    <row r="588" ht="14.25" customHeight="1">
      <c r="B588" s="14"/>
    </row>
    <row r="589" ht="14.25" customHeight="1">
      <c r="B589" s="14"/>
    </row>
    <row r="590" ht="14.25" customHeight="1">
      <c r="B590" s="14"/>
    </row>
    <row r="591" ht="14.25" customHeight="1">
      <c r="B591" s="14"/>
    </row>
    <row r="592" ht="14.25" customHeight="1">
      <c r="B592" s="14"/>
    </row>
    <row r="593" ht="14.25" customHeight="1">
      <c r="B593" s="14"/>
    </row>
    <row r="594" ht="14.25" customHeight="1">
      <c r="B594" s="14"/>
    </row>
    <row r="595" ht="14.25" customHeight="1">
      <c r="B595" s="14"/>
    </row>
    <row r="596" ht="14.25" customHeight="1">
      <c r="B596" s="14"/>
    </row>
    <row r="597" ht="14.25" customHeight="1">
      <c r="B597" s="14"/>
    </row>
    <row r="598" ht="14.25" customHeight="1">
      <c r="B598" s="14"/>
    </row>
    <row r="599" ht="14.25" customHeight="1">
      <c r="B599" s="14"/>
    </row>
    <row r="600" ht="14.25" customHeight="1">
      <c r="B600" s="14"/>
    </row>
    <row r="601" ht="14.25" customHeight="1">
      <c r="B601" s="14"/>
    </row>
    <row r="602" ht="14.25" customHeight="1">
      <c r="B602" s="14"/>
    </row>
    <row r="603" ht="14.25" customHeight="1">
      <c r="B603" s="14"/>
    </row>
    <row r="604" ht="14.25" customHeight="1">
      <c r="B604" s="14"/>
    </row>
    <row r="605" ht="14.25" customHeight="1">
      <c r="B605" s="14"/>
    </row>
    <row r="606" ht="14.25" customHeight="1">
      <c r="B606" s="14"/>
    </row>
    <row r="607" ht="14.25" customHeight="1">
      <c r="B607" s="14"/>
    </row>
    <row r="608" ht="14.25" customHeight="1">
      <c r="B608" s="14"/>
    </row>
    <row r="609" ht="14.25" customHeight="1">
      <c r="B609" s="14"/>
    </row>
    <row r="610" ht="14.25" customHeight="1">
      <c r="B610" s="14"/>
    </row>
    <row r="611" ht="14.25" customHeight="1">
      <c r="B611" s="14"/>
    </row>
    <row r="612" ht="14.25" customHeight="1">
      <c r="B612" s="14"/>
    </row>
    <row r="613" ht="14.25" customHeight="1">
      <c r="B613" s="14"/>
    </row>
    <row r="614" ht="14.25" customHeight="1">
      <c r="B614" s="14"/>
    </row>
    <row r="615" ht="14.25" customHeight="1">
      <c r="B615" s="14"/>
    </row>
    <row r="616" ht="14.25" customHeight="1">
      <c r="B616" s="14"/>
    </row>
    <row r="617" ht="14.25" customHeight="1">
      <c r="B617" s="14"/>
    </row>
    <row r="618" ht="14.25" customHeight="1">
      <c r="B618" s="14"/>
    </row>
    <row r="619" ht="14.25" customHeight="1">
      <c r="B619" s="14"/>
    </row>
    <row r="620" ht="14.25" customHeight="1">
      <c r="B620" s="14"/>
    </row>
    <row r="621" ht="14.25" customHeight="1">
      <c r="B621" s="14"/>
    </row>
    <row r="622" ht="14.25" customHeight="1">
      <c r="B622" s="14"/>
    </row>
    <row r="623" ht="14.25" customHeight="1">
      <c r="B623" s="14"/>
    </row>
    <row r="624" ht="14.25" customHeight="1">
      <c r="B624" s="14"/>
    </row>
    <row r="625" ht="14.25" customHeight="1">
      <c r="B625" s="14"/>
    </row>
    <row r="626" ht="14.25" customHeight="1">
      <c r="B626" s="14"/>
    </row>
    <row r="627" ht="14.25" customHeight="1">
      <c r="B627" s="14"/>
    </row>
    <row r="628" ht="14.25" customHeight="1">
      <c r="B628" s="14"/>
    </row>
    <row r="629" ht="14.25" customHeight="1">
      <c r="B629" s="14"/>
    </row>
    <row r="630" ht="14.25" customHeight="1">
      <c r="B630" s="14"/>
    </row>
    <row r="631" ht="14.25" customHeight="1">
      <c r="B631" s="14"/>
    </row>
    <row r="632" ht="14.25" customHeight="1">
      <c r="B632" s="14"/>
    </row>
    <row r="633" ht="14.25" customHeight="1">
      <c r="B633" s="14"/>
    </row>
    <row r="634" ht="14.25" customHeight="1">
      <c r="B634" s="14"/>
    </row>
    <row r="635" ht="14.25" customHeight="1">
      <c r="B635" s="14"/>
    </row>
    <row r="636" ht="14.25" customHeight="1">
      <c r="B636" s="14"/>
    </row>
    <row r="637" ht="14.25" customHeight="1">
      <c r="B637" s="14"/>
    </row>
    <row r="638" ht="14.25" customHeight="1">
      <c r="B638" s="14"/>
    </row>
    <row r="639" ht="14.25" customHeight="1">
      <c r="B639" s="14"/>
    </row>
    <row r="640" ht="14.25" customHeight="1">
      <c r="B640" s="14"/>
    </row>
    <row r="641" ht="14.25" customHeight="1">
      <c r="B641" s="14"/>
    </row>
    <row r="642" ht="14.25" customHeight="1">
      <c r="B642" s="14"/>
    </row>
    <row r="643" ht="14.25" customHeight="1">
      <c r="B643" s="14"/>
    </row>
    <row r="644" ht="14.25" customHeight="1">
      <c r="B644" s="14"/>
    </row>
    <row r="645" ht="14.25" customHeight="1">
      <c r="B645" s="14"/>
    </row>
    <row r="646" ht="14.25" customHeight="1">
      <c r="B646" s="14"/>
    </row>
    <row r="647" ht="14.25" customHeight="1">
      <c r="B647" s="14"/>
    </row>
    <row r="648" ht="14.25" customHeight="1">
      <c r="B648" s="14"/>
    </row>
    <row r="649" ht="14.25" customHeight="1">
      <c r="B649" s="14"/>
    </row>
    <row r="650" ht="14.25" customHeight="1">
      <c r="B650" s="14"/>
    </row>
    <row r="651" ht="14.25" customHeight="1">
      <c r="B651" s="14"/>
    </row>
    <row r="652" ht="14.25" customHeight="1">
      <c r="B652" s="14"/>
    </row>
    <row r="653" ht="14.25" customHeight="1">
      <c r="B653" s="14"/>
    </row>
    <row r="654" ht="14.25" customHeight="1">
      <c r="B654" s="14"/>
    </row>
    <row r="655" ht="14.25" customHeight="1">
      <c r="B655" s="14"/>
    </row>
    <row r="656" ht="14.25" customHeight="1">
      <c r="B656" s="14"/>
    </row>
    <row r="657" ht="14.25" customHeight="1">
      <c r="B657" s="14"/>
    </row>
    <row r="658" ht="14.25" customHeight="1">
      <c r="B658" s="14"/>
    </row>
    <row r="659" ht="14.25" customHeight="1">
      <c r="B659" s="14"/>
    </row>
    <row r="660" ht="14.25" customHeight="1">
      <c r="B660" s="14"/>
    </row>
    <row r="661" ht="14.25" customHeight="1">
      <c r="B661" s="14"/>
    </row>
    <row r="662" ht="14.25" customHeight="1">
      <c r="B662" s="14"/>
    </row>
    <row r="663" ht="14.25" customHeight="1">
      <c r="B663" s="14"/>
    </row>
    <row r="664" ht="14.25" customHeight="1">
      <c r="B664" s="14"/>
    </row>
    <row r="665" ht="14.25" customHeight="1">
      <c r="B665" s="14"/>
    </row>
    <row r="666" ht="14.25" customHeight="1">
      <c r="B666" s="14"/>
    </row>
    <row r="667" ht="14.25" customHeight="1">
      <c r="B667" s="14"/>
    </row>
    <row r="668" ht="14.25" customHeight="1">
      <c r="B668" s="14"/>
    </row>
    <row r="669" ht="14.25" customHeight="1">
      <c r="B669" s="14"/>
    </row>
    <row r="670" ht="14.25" customHeight="1">
      <c r="B670" s="14"/>
    </row>
    <row r="671" ht="14.25" customHeight="1">
      <c r="B671" s="14"/>
    </row>
    <row r="672" ht="14.25" customHeight="1">
      <c r="B672" s="14"/>
    </row>
    <row r="673" ht="14.25" customHeight="1">
      <c r="B673" s="14"/>
    </row>
    <row r="674" ht="14.25" customHeight="1">
      <c r="B674" s="14"/>
    </row>
    <row r="675" ht="14.25" customHeight="1">
      <c r="B675" s="14"/>
    </row>
    <row r="676" ht="14.25" customHeight="1">
      <c r="B676" s="14"/>
    </row>
    <row r="677" ht="14.25" customHeight="1">
      <c r="B677" s="14"/>
    </row>
    <row r="678" ht="14.25" customHeight="1">
      <c r="B678" s="14"/>
    </row>
    <row r="679" ht="14.25" customHeight="1">
      <c r="B679" s="14"/>
    </row>
    <row r="680" ht="14.25" customHeight="1">
      <c r="B680" s="14"/>
    </row>
    <row r="681" ht="14.25" customHeight="1">
      <c r="B681" s="14"/>
    </row>
    <row r="682" ht="14.25" customHeight="1">
      <c r="B682" s="14"/>
    </row>
    <row r="683" ht="14.25" customHeight="1">
      <c r="B683" s="14"/>
    </row>
    <row r="684" ht="14.25" customHeight="1">
      <c r="B684" s="14"/>
    </row>
    <row r="685" ht="14.25" customHeight="1">
      <c r="B685" s="14"/>
    </row>
    <row r="686" ht="14.25" customHeight="1">
      <c r="B686" s="14"/>
    </row>
    <row r="687" ht="14.25" customHeight="1">
      <c r="B687" s="14"/>
    </row>
    <row r="688" ht="14.25" customHeight="1">
      <c r="B688" s="14"/>
    </row>
    <row r="689" ht="14.25" customHeight="1">
      <c r="B689" s="14"/>
    </row>
    <row r="690" ht="14.25" customHeight="1">
      <c r="B690" s="14"/>
    </row>
    <row r="691" ht="14.25" customHeight="1">
      <c r="B691" s="14"/>
    </row>
    <row r="692" ht="14.25" customHeight="1">
      <c r="B692" s="14"/>
    </row>
    <row r="693" ht="14.25" customHeight="1">
      <c r="B693" s="14"/>
    </row>
    <row r="694" ht="14.25" customHeight="1">
      <c r="B694" s="14"/>
    </row>
    <row r="695" ht="14.25" customHeight="1">
      <c r="B695" s="14"/>
    </row>
    <row r="696" ht="14.25" customHeight="1">
      <c r="B696" s="14"/>
    </row>
    <row r="697" ht="14.25" customHeight="1">
      <c r="B697" s="14"/>
    </row>
    <row r="698" ht="14.25" customHeight="1">
      <c r="B698" s="14"/>
    </row>
    <row r="699" ht="14.25" customHeight="1">
      <c r="B699" s="14"/>
    </row>
    <row r="700" ht="14.25" customHeight="1">
      <c r="B700" s="14"/>
    </row>
    <row r="701" ht="14.25" customHeight="1">
      <c r="B701" s="14"/>
    </row>
    <row r="702" ht="14.25" customHeight="1">
      <c r="B702" s="14"/>
    </row>
    <row r="703" ht="14.25" customHeight="1">
      <c r="B703" s="14"/>
    </row>
    <row r="704" ht="14.25" customHeight="1">
      <c r="B704" s="14"/>
    </row>
    <row r="705" ht="14.25" customHeight="1">
      <c r="B705" s="14"/>
    </row>
    <row r="706" ht="14.25" customHeight="1">
      <c r="B706" s="14"/>
    </row>
    <row r="707" ht="14.25" customHeight="1">
      <c r="B707" s="14"/>
    </row>
    <row r="708" ht="14.25" customHeight="1">
      <c r="B708" s="14"/>
    </row>
    <row r="709" ht="14.25" customHeight="1">
      <c r="B709" s="14"/>
    </row>
    <row r="710" ht="14.25" customHeight="1">
      <c r="B710" s="14"/>
    </row>
    <row r="711" ht="14.25" customHeight="1">
      <c r="B711" s="14"/>
    </row>
    <row r="712" ht="14.25" customHeight="1">
      <c r="B712" s="14"/>
    </row>
    <row r="713" ht="14.25" customHeight="1">
      <c r="B713" s="14"/>
    </row>
    <row r="714" ht="14.25" customHeight="1">
      <c r="B714" s="14"/>
    </row>
    <row r="715" ht="14.25" customHeight="1">
      <c r="B715" s="14"/>
    </row>
    <row r="716" ht="14.25" customHeight="1">
      <c r="B716" s="14"/>
    </row>
    <row r="717" ht="14.25" customHeight="1">
      <c r="B717" s="14"/>
    </row>
    <row r="718" ht="14.25" customHeight="1">
      <c r="B718" s="14"/>
    </row>
    <row r="719" ht="14.25" customHeight="1">
      <c r="B719" s="14"/>
    </row>
    <row r="720" ht="14.25" customHeight="1">
      <c r="B720" s="14"/>
    </row>
    <row r="721" ht="14.25" customHeight="1">
      <c r="B721" s="14"/>
    </row>
    <row r="722" ht="14.25" customHeight="1">
      <c r="B722" s="14"/>
    </row>
    <row r="723" ht="14.25" customHeight="1">
      <c r="B723" s="14"/>
    </row>
    <row r="724" ht="14.25" customHeight="1">
      <c r="B724" s="14"/>
    </row>
    <row r="725" ht="14.25" customHeight="1">
      <c r="B725" s="14"/>
    </row>
    <row r="726" ht="14.25" customHeight="1">
      <c r="B726" s="14"/>
    </row>
    <row r="727" ht="14.25" customHeight="1">
      <c r="B727" s="14"/>
    </row>
    <row r="728" ht="14.25" customHeight="1">
      <c r="B728" s="14"/>
    </row>
    <row r="729" ht="14.25" customHeight="1">
      <c r="B729" s="14"/>
    </row>
    <row r="730" ht="14.25" customHeight="1">
      <c r="B730" s="14"/>
    </row>
    <row r="731" ht="14.25" customHeight="1">
      <c r="B731" s="14"/>
    </row>
    <row r="732" ht="14.25" customHeight="1">
      <c r="B732" s="14"/>
    </row>
    <row r="733" ht="14.25" customHeight="1">
      <c r="B733" s="14"/>
    </row>
    <row r="734" ht="14.25" customHeight="1">
      <c r="B734" s="14"/>
    </row>
    <row r="735" ht="14.25" customHeight="1">
      <c r="B735" s="14"/>
    </row>
    <row r="736" ht="14.25" customHeight="1">
      <c r="B736" s="14"/>
    </row>
    <row r="737" ht="14.25" customHeight="1">
      <c r="B737" s="14"/>
    </row>
    <row r="738" ht="14.25" customHeight="1">
      <c r="B738" s="14"/>
    </row>
    <row r="739" ht="14.25" customHeight="1">
      <c r="B739" s="14"/>
    </row>
    <row r="740" ht="14.25" customHeight="1">
      <c r="B740" s="14"/>
    </row>
    <row r="741" ht="14.25" customHeight="1">
      <c r="B741" s="14"/>
    </row>
    <row r="742" ht="14.25" customHeight="1">
      <c r="B742" s="14"/>
    </row>
    <row r="743" ht="14.25" customHeight="1">
      <c r="B743" s="14"/>
    </row>
    <row r="744" ht="14.25" customHeight="1">
      <c r="B744" s="14"/>
    </row>
    <row r="745" ht="14.25" customHeight="1">
      <c r="B745" s="14"/>
    </row>
    <row r="746" ht="14.25" customHeight="1">
      <c r="B746" s="14"/>
    </row>
    <row r="747" ht="14.25" customHeight="1">
      <c r="B747" s="14"/>
    </row>
    <row r="748" ht="14.25" customHeight="1">
      <c r="B748" s="14"/>
    </row>
    <row r="749" ht="14.25" customHeight="1">
      <c r="B749" s="14"/>
    </row>
    <row r="750" ht="14.25" customHeight="1">
      <c r="B750" s="14"/>
    </row>
    <row r="751" ht="14.25" customHeight="1">
      <c r="B751" s="14"/>
    </row>
    <row r="752" ht="14.25" customHeight="1">
      <c r="B752" s="14"/>
    </row>
    <row r="753" ht="14.25" customHeight="1">
      <c r="B753" s="14"/>
    </row>
    <row r="754" ht="14.25" customHeight="1">
      <c r="B754" s="14"/>
    </row>
    <row r="755" ht="14.25" customHeight="1">
      <c r="B755" s="14"/>
    </row>
    <row r="756" ht="14.25" customHeight="1">
      <c r="B756" s="14"/>
    </row>
    <row r="757" ht="14.25" customHeight="1">
      <c r="B757" s="14"/>
    </row>
    <row r="758" ht="14.25" customHeight="1">
      <c r="B758" s="14"/>
    </row>
    <row r="759" ht="14.25" customHeight="1">
      <c r="B759" s="14"/>
    </row>
    <row r="760" ht="14.25" customHeight="1">
      <c r="B760" s="14"/>
    </row>
    <row r="761" ht="14.25" customHeight="1">
      <c r="B761" s="14"/>
    </row>
    <row r="762" ht="14.25" customHeight="1">
      <c r="B762" s="14"/>
    </row>
    <row r="763" ht="14.25" customHeight="1">
      <c r="B763" s="14"/>
    </row>
    <row r="764" ht="14.25" customHeight="1">
      <c r="B764" s="14"/>
    </row>
    <row r="765" ht="14.25" customHeight="1">
      <c r="B765" s="14"/>
    </row>
    <row r="766" ht="14.25" customHeight="1">
      <c r="B766" s="14"/>
    </row>
    <row r="767" ht="14.25" customHeight="1">
      <c r="B767" s="14"/>
    </row>
    <row r="768" ht="14.25" customHeight="1">
      <c r="B768" s="14"/>
    </row>
    <row r="769" ht="14.25" customHeight="1">
      <c r="B769" s="14"/>
    </row>
    <row r="770" ht="14.25" customHeight="1">
      <c r="B770" s="14"/>
    </row>
    <row r="771" ht="14.25" customHeight="1">
      <c r="B771" s="14"/>
    </row>
    <row r="772" ht="14.25" customHeight="1">
      <c r="B772" s="14"/>
    </row>
    <row r="773" ht="14.25" customHeight="1">
      <c r="B773" s="14"/>
    </row>
    <row r="774" ht="14.25" customHeight="1">
      <c r="B774" s="14"/>
    </row>
    <row r="775" ht="14.25" customHeight="1">
      <c r="B775" s="14"/>
    </row>
    <row r="776" ht="14.25" customHeight="1">
      <c r="B776" s="14"/>
    </row>
    <row r="777" ht="14.25" customHeight="1">
      <c r="B777" s="14"/>
    </row>
    <row r="778" ht="14.25" customHeight="1">
      <c r="B778" s="14"/>
    </row>
    <row r="779" ht="14.25" customHeight="1">
      <c r="B779" s="14"/>
    </row>
    <row r="780" ht="14.25" customHeight="1">
      <c r="B780" s="14"/>
    </row>
    <row r="781" ht="14.25" customHeight="1">
      <c r="B781" s="14"/>
    </row>
    <row r="782" ht="14.25" customHeight="1">
      <c r="B782" s="14"/>
    </row>
    <row r="783" ht="14.25" customHeight="1">
      <c r="B783" s="14"/>
    </row>
    <row r="784" ht="14.25" customHeight="1">
      <c r="B784" s="14"/>
    </row>
    <row r="785" ht="14.25" customHeight="1">
      <c r="B785" s="14"/>
    </row>
    <row r="786" ht="14.25" customHeight="1">
      <c r="B786" s="14"/>
    </row>
    <row r="787" ht="14.25" customHeight="1">
      <c r="B787" s="14"/>
    </row>
    <row r="788" ht="14.25" customHeight="1">
      <c r="B788" s="14"/>
    </row>
    <row r="789" ht="14.25" customHeight="1">
      <c r="B789" s="14"/>
    </row>
    <row r="790" ht="14.25" customHeight="1">
      <c r="B790" s="14"/>
    </row>
    <row r="791" ht="14.25" customHeight="1">
      <c r="B791" s="14"/>
    </row>
    <row r="792" ht="14.25" customHeight="1">
      <c r="B792" s="14"/>
    </row>
    <row r="793" ht="14.25" customHeight="1">
      <c r="B793" s="14"/>
    </row>
    <row r="794" ht="14.25" customHeight="1">
      <c r="B794" s="14"/>
    </row>
    <row r="795" ht="14.25" customHeight="1">
      <c r="B795" s="14"/>
    </row>
    <row r="796" ht="14.25" customHeight="1">
      <c r="B796" s="14"/>
    </row>
    <row r="797" ht="14.25" customHeight="1">
      <c r="B797" s="14"/>
    </row>
    <row r="798" ht="14.25" customHeight="1">
      <c r="B798" s="14"/>
    </row>
    <row r="799" ht="14.25" customHeight="1">
      <c r="B799" s="14"/>
    </row>
    <row r="800" ht="14.25" customHeight="1">
      <c r="B800" s="14"/>
    </row>
    <row r="801" ht="14.25" customHeight="1">
      <c r="B801" s="14"/>
    </row>
    <row r="802" ht="14.25" customHeight="1">
      <c r="B802" s="14"/>
    </row>
    <row r="803" ht="14.25" customHeight="1">
      <c r="B803" s="14"/>
    </row>
    <row r="804" ht="14.25" customHeight="1">
      <c r="B804" s="14"/>
    </row>
    <row r="805" ht="14.25" customHeight="1">
      <c r="B805" s="14"/>
    </row>
    <row r="806" ht="14.25" customHeight="1">
      <c r="B806" s="14"/>
    </row>
    <row r="807" ht="14.25" customHeight="1">
      <c r="B807" s="14"/>
    </row>
    <row r="808" ht="14.25" customHeight="1">
      <c r="B808" s="14"/>
    </row>
    <row r="809" ht="14.25" customHeight="1">
      <c r="B809" s="14"/>
    </row>
    <row r="810" ht="14.25" customHeight="1">
      <c r="B810" s="14"/>
    </row>
    <row r="811" ht="14.25" customHeight="1">
      <c r="B811" s="14"/>
    </row>
    <row r="812" ht="14.25" customHeight="1">
      <c r="B812" s="14"/>
    </row>
    <row r="813" ht="14.25" customHeight="1">
      <c r="B813" s="14"/>
    </row>
    <row r="814" ht="14.25" customHeight="1">
      <c r="B814" s="14"/>
    </row>
    <row r="815" ht="14.25" customHeight="1">
      <c r="B815" s="14"/>
    </row>
    <row r="816" ht="14.25" customHeight="1">
      <c r="B816" s="14"/>
    </row>
    <row r="817" ht="14.25" customHeight="1">
      <c r="B817" s="14"/>
    </row>
    <row r="818" ht="14.25" customHeight="1">
      <c r="B818" s="14"/>
    </row>
    <row r="819" ht="14.25" customHeight="1">
      <c r="B819" s="14"/>
    </row>
    <row r="820" ht="14.25" customHeight="1">
      <c r="B820" s="14"/>
    </row>
    <row r="821" ht="14.25" customHeight="1">
      <c r="B821" s="14"/>
    </row>
    <row r="822" ht="14.25" customHeight="1">
      <c r="B822" s="14"/>
    </row>
    <row r="823" ht="14.25" customHeight="1">
      <c r="B823" s="14"/>
    </row>
    <row r="824" ht="14.25" customHeight="1">
      <c r="B824" s="14"/>
    </row>
    <row r="825" ht="14.25" customHeight="1">
      <c r="B825" s="14"/>
    </row>
    <row r="826" ht="14.25" customHeight="1">
      <c r="B826" s="14"/>
    </row>
    <row r="827" ht="14.25" customHeight="1">
      <c r="B827" s="14"/>
    </row>
    <row r="828" ht="14.25" customHeight="1">
      <c r="B828" s="14"/>
    </row>
    <row r="829" ht="14.25" customHeight="1">
      <c r="B829" s="14"/>
    </row>
    <row r="830" ht="14.25" customHeight="1">
      <c r="B830" s="14"/>
    </row>
    <row r="831" ht="14.25" customHeight="1">
      <c r="B831" s="14"/>
    </row>
    <row r="832" ht="14.25" customHeight="1">
      <c r="B832" s="14"/>
    </row>
    <row r="833" ht="14.25" customHeight="1">
      <c r="B833" s="14"/>
    </row>
    <row r="834" ht="14.25" customHeight="1">
      <c r="B834" s="14"/>
    </row>
    <row r="835" ht="14.25" customHeight="1">
      <c r="B835" s="14"/>
    </row>
    <row r="836" ht="14.25" customHeight="1">
      <c r="B836" s="14"/>
    </row>
    <row r="837" ht="14.25" customHeight="1">
      <c r="B837" s="14"/>
    </row>
    <row r="838" ht="14.25" customHeight="1">
      <c r="B838" s="14"/>
    </row>
    <row r="839" ht="14.25" customHeight="1">
      <c r="B839" s="14"/>
    </row>
    <row r="840" ht="14.25" customHeight="1">
      <c r="B840" s="14"/>
    </row>
    <row r="841" ht="14.25" customHeight="1">
      <c r="B841" s="14"/>
    </row>
    <row r="842" ht="14.25" customHeight="1">
      <c r="B842" s="14"/>
    </row>
    <row r="843" ht="14.25" customHeight="1">
      <c r="B843" s="14"/>
    </row>
    <row r="844" ht="14.25" customHeight="1">
      <c r="B844" s="14"/>
    </row>
    <row r="845" ht="14.25" customHeight="1">
      <c r="B845" s="14"/>
    </row>
    <row r="846" ht="14.25" customHeight="1">
      <c r="B846" s="14"/>
    </row>
    <row r="847" ht="14.25" customHeight="1">
      <c r="B847" s="14"/>
    </row>
    <row r="848" ht="14.25" customHeight="1">
      <c r="B848" s="14"/>
    </row>
    <row r="849" ht="14.25" customHeight="1">
      <c r="B849" s="14"/>
    </row>
    <row r="850" ht="14.25" customHeight="1">
      <c r="B850" s="14"/>
    </row>
    <row r="851" ht="14.25" customHeight="1">
      <c r="B851" s="14"/>
    </row>
    <row r="852" ht="14.25" customHeight="1">
      <c r="B852" s="14"/>
    </row>
    <row r="853" ht="14.25" customHeight="1">
      <c r="B853" s="14"/>
    </row>
    <row r="854" ht="14.25" customHeight="1">
      <c r="B854" s="14"/>
    </row>
    <row r="855" ht="14.25" customHeight="1">
      <c r="B855" s="14"/>
    </row>
    <row r="856" ht="14.25" customHeight="1">
      <c r="B856" s="14"/>
    </row>
    <row r="857" ht="14.25" customHeight="1">
      <c r="B857" s="14"/>
    </row>
    <row r="858" ht="14.25" customHeight="1">
      <c r="B858" s="14"/>
    </row>
    <row r="859" ht="14.25" customHeight="1">
      <c r="B859" s="14"/>
    </row>
    <row r="860" ht="14.25" customHeight="1">
      <c r="B860" s="14"/>
    </row>
    <row r="861" ht="14.25" customHeight="1">
      <c r="B861" s="14"/>
    </row>
    <row r="862" ht="14.25" customHeight="1">
      <c r="B862" s="14"/>
    </row>
    <row r="863" ht="14.25" customHeight="1">
      <c r="B863" s="14"/>
    </row>
    <row r="864" ht="14.25" customHeight="1">
      <c r="B864" s="14"/>
    </row>
    <row r="865" ht="14.25" customHeight="1">
      <c r="B865" s="14"/>
    </row>
    <row r="866" ht="14.25" customHeight="1">
      <c r="B866" s="14"/>
    </row>
    <row r="867" ht="14.25" customHeight="1">
      <c r="B867" s="14"/>
    </row>
    <row r="868" ht="14.25" customHeight="1">
      <c r="B868" s="14"/>
    </row>
    <row r="869" ht="14.25" customHeight="1">
      <c r="B869" s="14"/>
    </row>
    <row r="870" ht="14.25" customHeight="1">
      <c r="B870" s="14"/>
    </row>
    <row r="871" ht="14.25" customHeight="1">
      <c r="B871" s="14"/>
    </row>
    <row r="872" ht="14.25" customHeight="1">
      <c r="B872" s="14"/>
    </row>
    <row r="873" ht="14.25" customHeight="1">
      <c r="B873" s="14"/>
    </row>
    <row r="874" ht="14.25" customHeight="1">
      <c r="B874" s="14"/>
    </row>
    <row r="875" ht="14.25" customHeight="1">
      <c r="B875" s="14"/>
    </row>
    <row r="876" ht="14.25" customHeight="1">
      <c r="B876" s="14"/>
    </row>
    <row r="877" ht="14.25" customHeight="1">
      <c r="B877" s="14"/>
    </row>
    <row r="878" ht="14.25" customHeight="1">
      <c r="B878" s="14"/>
    </row>
    <row r="879" ht="14.25" customHeight="1">
      <c r="B879" s="14"/>
    </row>
    <row r="880" ht="14.25" customHeight="1">
      <c r="B880" s="14"/>
    </row>
    <row r="881" ht="14.25" customHeight="1">
      <c r="B881" s="14"/>
    </row>
    <row r="882" ht="14.25" customHeight="1">
      <c r="B882" s="14"/>
    </row>
    <row r="883" ht="14.25" customHeight="1">
      <c r="B883" s="14"/>
    </row>
    <row r="884" ht="14.25" customHeight="1">
      <c r="B884" s="14"/>
    </row>
    <row r="885" ht="14.25" customHeight="1">
      <c r="B885" s="14"/>
    </row>
    <row r="886" ht="14.25" customHeight="1">
      <c r="B886" s="14"/>
    </row>
    <row r="887" ht="14.25" customHeight="1">
      <c r="B887" s="14"/>
    </row>
    <row r="888" ht="14.25" customHeight="1">
      <c r="B888" s="14"/>
    </row>
    <row r="889" ht="14.25" customHeight="1">
      <c r="B889" s="14"/>
    </row>
    <row r="890" ht="14.25" customHeight="1">
      <c r="B890" s="14"/>
    </row>
    <row r="891" ht="14.25" customHeight="1">
      <c r="B891" s="14"/>
    </row>
    <row r="892" ht="14.25" customHeight="1">
      <c r="B892" s="14"/>
    </row>
    <row r="893" ht="14.25" customHeight="1">
      <c r="B893" s="14"/>
    </row>
    <row r="894" ht="14.25" customHeight="1">
      <c r="B894" s="14"/>
    </row>
    <row r="895" ht="14.25" customHeight="1">
      <c r="B895" s="14"/>
    </row>
    <row r="896" ht="14.25" customHeight="1">
      <c r="B896" s="14"/>
    </row>
    <row r="897" ht="14.25" customHeight="1">
      <c r="B897" s="14"/>
    </row>
    <row r="898" ht="14.25" customHeight="1">
      <c r="B898" s="14"/>
    </row>
    <row r="899" ht="14.25" customHeight="1">
      <c r="B899" s="14"/>
    </row>
    <row r="900" ht="14.25" customHeight="1">
      <c r="B900" s="14"/>
    </row>
    <row r="901" ht="14.25" customHeight="1">
      <c r="B901" s="14"/>
    </row>
    <row r="902" ht="14.25" customHeight="1">
      <c r="B902" s="14"/>
    </row>
    <row r="903" ht="14.25" customHeight="1">
      <c r="B903" s="14"/>
    </row>
    <row r="904" ht="14.25" customHeight="1">
      <c r="B904" s="14"/>
    </row>
    <row r="905" ht="14.25" customHeight="1">
      <c r="B905" s="14"/>
    </row>
    <row r="906" ht="14.25" customHeight="1">
      <c r="B906" s="14"/>
    </row>
    <row r="907" ht="14.25" customHeight="1">
      <c r="B907" s="14"/>
    </row>
    <row r="908" ht="14.25" customHeight="1">
      <c r="B908" s="14"/>
    </row>
    <row r="909" ht="14.25" customHeight="1">
      <c r="B909" s="14"/>
    </row>
    <row r="910" ht="14.25" customHeight="1">
      <c r="B910" s="14"/>
    </row>
    <row r="911" ht="14.25" customHeight="1">
      <c r="B911" s="14"/>
    </row>
    <row r="912" ht="14.25" customHeight="1">
      <c r="B912" s="14"/>
    </row>
    <row r="913" ht="14.25" customHeight="1">
      <c r="B913" s="14"/>
    </row>
    <row r="914" ht="14.25" customHeight="1">
      <c r="B914" s="14"/>
    </row>
    <row r="915" ht="14.25" customHeight="1">
      <c r="B915" s="14"/>
    </row>
    <row r="916" ht="14.25" customHeight="1">
      <c r="B916" s="14"/>
    </row>
    <row r="917" ht="14.25" customHeight="1">
      <c r="B917" s="14"/>
    </row>
    <row r="918" ht="14.25" customHeight="1">
      <c r="B918" s="14"/>
    </row>
    <row r="919" ht="14.25" customHeight="1">
      <c r="B919" s="14"/>
    </row>
    <row r="920" ht="14.25" customHeight="1">
      <c r="B920" s="14"/>
    </row>
    <row r="921" ht="14.25" customHeight="1">
      <c r="B921" s="14"/>
    </row>
    <row r="922" ht="14.25" customHeight="1">
      <c r="B922" s="14"/>
    </row>
    <row r="923" ht="14.25" customHeight="1">
      <c r="B923" s="14"/>
    </row>
    <row r="924" ht="14.25" customHeight="1">
      <c r="B924" s="14"/>
    </row>
    <row r="925" ht="14.25" customHeight="1">
      <c r="B925" s="14"/>
    </row>
    <row r="926" ht="14.25" customHeight="1">
      <c r="B926" s="14"/>
    </row>
    <row r="927" ht="14.25" customHeight="1">
      <c r="B927" s="14"/>
    </row>
    <row r="928" ht="14.25" customHeight="1">
      <c r="B928" s="14"/>
    </row>
    <row r="929" ht="14.25" customHeight="1">
      <c r="B929" s="14"/>
    </row>
    <row r="930" ht="14.25" customHeight="1">
      <c r="B930" s="14"/>
    </row>
    <row r="931" ht="14.25" customHeight="1">
      <c r="B931" s="14"/>
    </row>
    <row r="932" ht="14.25" customHeight="1">
      <c r="B932" s="14"/>
    </row>
    <row r="933" ht="14.25" customHeight="1">
      <c r="B933" s="14"/>
    </row>
    <row r="934" ht="14.25" customHeight="1">
      <c r="B934" s="14"/>
    </row>
    <row r="935" ht="14.25" customHeight="1">
      <c r="B935" s="14"/>
    </row>
    <row r="936" ht="14.25" customHeight="1">
      <c r="B936" s="14"/>
    </row>
    <row r="937" ht="14.25" customHeight="1">
      <c r="B937" s="14"/>
    </row>
    <row r="938" ht="14.25" customHeight="1">
      <c r="B938" s="14"/>
    </row>
    <row r="939" ht="14.25" customHeight="1">
      <c r="B939" s="14"/>
    </row>
    <row r="940" ht="14.25" customHeight="1">
      <c r="B940" s="14"/>
    </row>
    <row r="941" ht="14.25" customHeight="1">
      <c r="B941" s="14"/>
    </row>
    <row r="942" ht="14.25" customHeight="1">
      <c r="B942" s="14"/>
    </row>
    <row r="943" ht="14.25" customHeight="1">
      <c r="B943" s="14"/>
    </row>
    <row r="944" ht="14.25" customHeight="1">
      <c r="B944" s="14"/>
    </row>
    <row r="945" ht="14.25" customHeight="1">
      <c r="B945" s="14"/>
    </row>
    <row r="946" ht="14.25" customHeight="1">
      <c r="B946" s="14"/>
    </row>
    <row r="947" ht="14.25" customHeight="1">
      <c r="B947" s="14"/>
    </row>
    <row r="948" ht="14.25" customHeight="1">
      <c r="B948" s="14"/>
    </row>
    <row r="949" ht="14.25" customHeight="1">
      <c r="B949" s="14"/>
    </row>
    <row r="950" ht="14.25" customHeight="1">
      <c r="B950" s="14"/>
    </row>
    <row r="951" ht="14.25" customHeight="1">
      <c r="B951" s="14"/>
    </row>
    <row r="952" ht="14.25" customHeight="1">
      <c r="B952" s="14"/>
    </row>
    <row r="953" ht="14.25" customHeight="1">
      <c r="B953" s="14"/>
    </row>
    <row r="954" ht="14.25" customHeight="1">
      <c r="B954" s="14"/>
    </row>
    <row r="955" ht="14.25" customHeight="1">
      <c r="B955" s="14"/>
    </row>
    <row r="956" ht="14.25" customHeight="1">
      <c r="B956" s="14"/>
    </row>
    <row r="957" ht="14.25" customHeight="1">
      <c r="B957" s="14"/>
    </row>
    <row r="958" ht="14.25" customHeight="1">
      <c r="B958" s="14"/>
    </row>
    <row r="959" ht="14.25" customHeight="1">
      <c r="B959" s="14"/>
    </row>
    <row r="960" ht="14.25" customHeight="1">
      <c r="B960" s="14"/>
    </row>
    <row r="961" ht="14.25" customHeight="1">
      <c r="B961" s="14"/>
    </row>
    <row r="962" ht="14.25" customHeight="1">
      <c r="B962" s="14"/>
    </row>
    <row r="963" ht="14.25" customHeight="1">
      <c r="B963" s="14"/>
    </row>
    <row r="964" ht="14.25" customHeight="1">
      <c r="B964" s="14"/>
    </row>
    <row r="965" ht="14.25" customHeight="1">
      <c r="B965" s="14"/>
    </row>
    <row r="966" ht="14.25" customHeight="1">
      <c r="B966" s="14"/>
    </row>
    <row r="967" ht="14.25" customHeight="1">
      <c r="B967" s="14"/>
    </row>
    <row r="968" ht="14.25" customHeight="1">
      <c r="B968" s="14"/>
    </row>
    <row r="969" ht="14.25" customHeight="1">
      <c r="B969" s="14"/>
    </row>
    <row r="970" ht="14.25" customHeight="1">
      <c r="B970" s="14"/>
    </row>
    <row r="971" ht="14.25" customHeight="1">
      <c r="B971" s="14"/>
    </row>
    <row r="972" ht="14.25" customHeight="1">
      <c r="B972" s="14"/>
    </row>
    <row r="973" ht="14.25" customHeight="1">
      <c r="B973" s="14"/>
    </row>
    <row r="974" ht="14.25" customHeight="1">
      <c r="B974" s="14"/>
    </row>
    <row r="975" ht="14.25" customHeight="1">
      <c r="B975" s="14"/>
    </row>
    <row r="976" ht="14.25" customHeight="1">
      <c r="B976" s="14"/>
    </row>
    <row r="977" ht="14.25" customHeight="1">
      <c r="B977" s="14"/>
    </row>
    <row r="978" ht="14.25" customHeight="1">
      <c r="B978" s="14"/>
    </row>
    <row r="979" ht="14.25" customHeight="1">
      <c r="B979" s="14"/>
    </row>
    <row r="980" ht="14.25" customHeight="1">
      <c r="B980" s="14"/>
    </row>
    <row r="981" ht="14.25" customHeight="1">
      <c r="B981" s="14"/>
    </row>
    <row r="982" ht="14.25" customHeight="1">
      <c r="B982" s="14"/>
    </row>
    <row r="983" ht="14.25" customHeight="1">
      <c r="B983" s="14"/>
    </row>
    <row r="984" ht="14.25" customHeight="1">
      <c r="B984" s="14"/>
    </row>
    <row r="985" ht="14.25" customHeight="1">
      <c r="B985" s="14"/>
    </row>
    <row r="986" ht="14.25" customHeight="1">
      <c r="B986" s="14"/>
    </row>
    <row r="987" ht="14.25" customHeight="1">
      <c r="B987" s="14"/>
    </row>
    <row r="988" ht="14.25" customHeight="1">
      <c r="B988" s="14"/>
    </row>
    <row r="989" ht="14.25" customHeight="1">
      <c r="B989" s="14"/>
    </row>
    <row r="990" ht="14.25" customHeight="1">
      <c r="B990" s="14"/>
    </row>
    <row r="991" ht="14.25" customHeight="1">
      <c r="B991" s="14"/>
    </row>
    <row r="992" ht="14.25" customHeight="1">
      <c r="B992" s="14"/>
    </row>
    <row r="993" ht="14.25" customHeight="1">
      <c r="B993" s="14"/>
    </row>
    <row r="994" ht="14.25" customHeight="1">
      <c r="B994" s="14"/>
    </row>
    <row r="995" ht="14.25" customHeight="1">
      <c r="B995" s="14"/>
    </row>
    <row r="996" ht="14.25" customHeight="1">
      <c r="B996" s="14"/>
    </row>
    <row r="997" ht="14.25" customHeight="1">
      <c r="B997" s="14"/>
    </row>
    <row r="998" ht="14.25" customHeight="1">
      <c r="B998" s="14"/>
    </row>
    <row r="999" ht="14.25" customHeight="1">
      <c r="B999" s="14"/>
    </row>
    <row r="1000" ht="14.25" customHeight="1">
      <c r="B1000" s="14"/>
    </row>
  </sheetData>
  <printOptions/>
  <pageMargins bottom="0.75" footer="0.0" header="0.0" left="0.7" right="0.7" top="0.75"/>
  <pageSetup orientation="landscape"/>
  <drawing r:id="rId1"/>
</worksheet>
</file>