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rro3iFJxwe83FI66Ff+uF703Xw=="/>
    </ext>
  </extLst>
</workbook>
</file>

<file path=xl/sharedStrings.xml><?xml version="1.0" encoding="utf-8"?>
<sst xmlns="http://schemas.openxmlformats.org/spreadsheetml/2006/main" count="1204" uniqueCount="1071">
  <si>
    <t>title</t>
  </si>
  <si>
    <t>date</t>
  </si>
  <si>
    <t>url</t>
  </si>
  <si>
    <t>content</t>
  </si>
  <si>
    <t>5 lý do lựa chọn shophouse hai mặt kinh doanh tại Sài Gòn Town</t>
  </si>
  <si>
    <t>Tháng Tám 16, 2022</t>
  </si>
  <si>
    <t>https://www.tintucfn.com/ecnomic/5-ly-do-lua-chon-shophouse-hai-mat-kinh-doanh-tai-sai-gon-town/</t>
  </si>
  <si>
    <t>Thứ nhất: Shophouse “shop to shop” – 2 mặt đều có thể kinh doanh “Shop to shop” tức là một shophouse nhưng có 2 mặt tầng trệt đều có thể kinh doanh, mặt trước và mặt sau đi thông suốt với nhau. Shophouse dạng này sẽ giúp người kinh doanh tối đa hoá diện tích</t>
  </si>
  <si>
    <t>Giám đốc điều hành CBRE: “Triển vọng tăng trưởng giá bất động sản Đà Nẵng trong 3 năm tới sẽ rất tốt”</t>
  </si>
  <si>
    <t>Tháng Tám 15, 2022</t>
  </si>
  <si>
    <t>https://www.tintucfn.com/ecnomic/giam-doc-dieu-hanh-cbre-trien-vong-tang-truong-gia-bat-dong-san-da-nang-trong-3-nam-toi-se-rat-tot/</t>
  </si>
  <si>
    <t>Và đây cũng là vùng đất có triển vọng tăng trưởng giá bất động sản rất tốt trong 3 năm tới. Bà Dương Thùy Dung – Giám đốc điều hành CBRE Việt Nam. Bất động sản ven sông có triển vọng lớn Bà đánh giá như thế nào về sự phục hồi của thị trường</t>
  </si>
  <si>
    <t>Hải Dương bổ sung 83 dự án vào kế hoạch sử dụng đất năm 2022</t>
  </si>
  <si>
    <t>https://www.tintucfn.com/ecnomic/hai-duong-bo-sung-83-du-an-vao-ke-hoach-su-dung-dat-nam-2022/</t>
  </si>
  <si>
    <t>Cụ thể, theo quyết định số 2093/QĐ-UBND, UBND tỉnh Hải Dương vừa phê duyệt bổ sung danh mục 83 dự án, công trình phát triển kinh tế – xã hội vì lợi ích quốc gia, công cộng vào kế hoạch sử dụng đất năm 2022 của các huyện, thị xã, thành phố, với tổng diện</t>
  </si>
  <si>
    <t>Bức tranh nguồn cung thị trường bất động sản Tp.HCM và những dự báo</t>
  </si>
  <si>
    <t>Tháng Tám 14, 2022</t>
  </si>
  <si>
    <t>https://www.tintucfn.com/ecnomic/buc-tranh-nguon-cung-thi-truong-bat-dong-san-tp-hcm-va-nhung-du-bao/</t>
  </si>
  <si>
    <t>Dấu hiệu của thị trường bất động sản thiếu bền vững Trong báo cáo của Sở Xây dựng Tp.Hồ Chí Minh về thị trường bất động sản 6 tháng đầu năm 2022, Sở ghi nhận có hơn 36.000 doanh nghiệp xây dựng với số vốn đăng ký khoảng hơn 855.000 tỷ đồng, hơn 11.000 doanh</t>
  </si>
  <si>
    <t>Đền bù gấp 3 lần giá đất, Phú Gia Thịnh có giải quyết được rắc rối?</t>
  </si>
  <si>
    <t>https://www.tintucfn.com/ecnomic/den-bu-gap-3-lan-gia-dat-phu-gia-thinh-co-giai-quyet-duoc-rac-roi/</t>
  </si>
  <si>
    <t>Những ngày qua, hàng chục người dân lại tập trung trước trụ sở Công ty Phú Gia Thịnh, số 223 Lê Đình Lý, Tp.Đà Nẵng để đòi … sổ đỏ. Đây là cảnh tượng dai dẳng và thậm chí đã trở thành quen thuộc trong mắt người dân địa phương suốt 3, 4 năm qua.</t>
  </si>
  <si>
    <t>HoREA kiến nghị nên kế thừa bảng giá đất 5 năm một lần</t>
  </si>
  <si>
    <t>Tháng Tám 13, 2022</t>
  </si>
  <si>
    <t>https://www.tintucfn.com/ecnomic/horea-kien-nghi-nen-ke-thua-bang-gia-dat-5-nam-mot-lan/</t>
  </si>
  <si>
    <t>Dự thảo Luật Đất đai sửa đổi đang đưa ra lấy ý kiến, quy định UBND cấp tỉnh xây dựng và trình HĐND cùng cấp thông qua bảng giá đất, hệ số điều chỉnh biến động giá đất trước khi ban hành. Bảng giá đất được xây dựng định kỳ hàng năm và công bố</t>
  </si>
  <si>
    <t>Hà Nội duyệt nhiệm vụ quy hoạch 4 phân khu đô thị Sóc Sơn hơn 3.000ha</t>
  </si>
  <si>
    <t>Tháng Tám 12, 2022</t>
  </si>
  <si>
    <t>https://www.tintucfn.com/ecnomic/ha-noi-duyet-nhiem-vu-quy-hoach-4-phan-khu-do-thi-soc-son-hon-3-000ha/</t>
  </si>
  <si>
    <t>Cụ thể, theo quyết định của UBND Tp. Hà Nội, phân khu đô thị Sóc Sơn khu 1 thuộc địa giới hành chính các xã Phù Linh, Tiên Dược, Mai Đình và thị trấn Sóc Sơn. Diện tích đất lập quy hoạch khoảng hơn 625ha, dân số đến năm 2030 khoảng gần 50.000 người. Theo</t>
  </si>
  <si>
    <t>Thị trường BĐS khan hiếm chung cư, nguồn cung căn hộ mới được săn đón</t>
  </si>
  <si>
    <t>Tháng Tám 11, 2022</t>
  </si>
  <si>
    <t>https://www.tintucfn.com/ecnomic/thi-truong-bds-khan-hiem-chung-cu-nguon-cung-can-ho-moi-duoc-san-don/</t>
  </si>
  <si>
    <t>Chung cư thiếu hụt nguồn cung, giá tăng đều Theo báo cáo về thị trường bất động sản quý 2/2022 của Bộ Xây dựng, thị trường bất động sản quý 2 có dấu hiệu hồi phục và phát triển tốt với tổng lượng giao dịch căn hộ chung cư, nhà ở riêng lẻ, đất nền</t>
  </si>
  <si>
    <t>Ngược chiều đất nền, thị trường căn hộ chung cư Hà Nội leo thang</t>
  </si>
  <si>
    <t>https://www.tintucfn.com/ecnomic/nguoc-chieu-dat-nen-thi-truong-can-ho-chung-cu-ha-noi-leo-thang/</t>
  </si>
  <si>
    <t>Đỏ mắt tìm kiếm căn hộ dưới 2 tỷ đồng Suốt 2 năm dịch Covid-19, trong khi nhiều doanh nghiệp sản xuất bị ảnh hưởng nghiêm trọng, thị trường bất động sản lại nổi lên như một điểm sáng. Trong đó, với phân khúc đất nền, liền kề, biệt thự từ trung tâm cho đến</t>
  </si>
  <si>
    <t>Giá đất tăng chóng mặt ‘ăn theo’ siêu dự án Đường Vành đai 4</t>
  </si>
  <si>
    <t>Tháng Tám 9, 2022</t>
  </si>
  <si>
    <t>https://www.tintucfn.com/ecnomic/gia-dat-tang-chong-mat-an-theo-sieu-du-an-duong-vanh-dai-4/</t>
  </si>
  <si>
    <t>Mặc dù dự án đường Vành đai 4 mới được phê duyệt vào giữa tháng 6/2022, chưa chính thức triển khai xây dựng nhưng giá đất quanh khu vực con đường này dự kiến đi qua đã tăng khá mạnh kể từ nhiều tháng trước đó. Số liệu từ Bộ Xây dựng cho thấy, hiện</t>
  </si>
  <si>
    <t>Chủ tịch HoREA: Những giải pháp gỡ vướng để tăng tốc phát triển nhà ở xã hội</t>
  </si>
  <si>
    <t>https://www.tintucfn.com/ecnomic/chu-tich-horea-nhung-giai-phap-go-vuong-de-tang-toc-phat-trien-nha-o-xa-hoi/</t>
  </si>
  <si>
    <t>Thủ tục làm nhà ở xã hội còn nhiều bất cập Là một đơn vị có nhiều năm xây dựng nhà ở thu nhập thấp, ông Lê Hữu Nghĩa – Giám đốc Công ty TNHH thương mại xây dựng Lê Thành (Công ty Lê Thành), cho biết tỷ suất lợi nhuận ở một dự án</t>
  </si>
  <si>
    <t>Nhà đầu tư ‘sốt sắng’ tìm kiếm những căn hộ nghỉ dưỡng biển cuối cùng</t>
  </si>
  <si>
    <t>https://www.tintucfn.com/ecnomic/nha-dau-tu-sot-sang-tim-kiem-nhung-can-ho-nghi-duong-bien-cuoi-cung/</t>
  </si>
  <si>
    <t>Trong đó, những căn hộ nghỉ dưỡng biển sắp bàn giao tại APEC Mandala Wyndham Mũi Né đang được nhà đầu tư săn đón mạnh mẽ. Bình Thuận – Mảnh đất “vàng” khai thác bất động sản nghỉ dưỡng biển Thông tin từ Cục Thống kê tỉnh Bình Thuận, khách du lịch trong tháng 7/2022</t>
  </si>
  <si>
    <t>BĐS Bình Thuận “đón sóng” – Cơ hội hay thách thức cho nhà đầu tư?</t>
  </si>
  <si>
    <t>Tháng Tám 6, 2022</t>
  </si>
  <si>
    <t>https://www.tintucfn.com/ecnomic/bds-binh-thuan-don-song-co-hoi-hay-thach-thuc-cho-nha-dau-tu/</t>
  </si>
  <si>
    <t>Hai dự án giao thông lớn tại Bình Thuận “về đích” cuối năm 2022 Giai đoạn nửa đầu năm 2022, Bình Thuận ghi nhận sức tăng trưởng mạnh trong làn sóng đầu tư bất động sản nghỉ dưỡng, khi hai dự án giao thông quan trọng của tỉnh là cao tốc Dầu Giây và giai</t>
  </si>
  <si>
    <t>Giá bất động sản sẽ giảm 30% nhưng không sụp đổ</t>
  </si>
  <si>
    <t>https://www.tintucfn.com/ecnomic/gia-bat-dong-san-se-giam-30-nhung-khong-sup-do/</t>
  </si>
  <si>
    <t>Chỉ giảm giá bất động sản ở những phân khúc bị thổi giá Phát biểu tại hội thảo “Xu hướng thị trường bất động sản 6 tháng cuối năm 2022”, TS. Lê Xuân Nghĩa, Thành viên Hội đồng Tư vấn chính sách tài chính tiền tệ quốc gia khẳng định thị trường bất động sản</t>
  </si>
  <si>
    <t>Một cổ phiếu ‘họ’ FLC bị HoSE đình chỉ giao dịch</t>
  </si>
  <si>
    <t>Tháng Tám 5, 2022</t>
  </si>
  <si>
    <t>https://www.tintucfn.com/ecnomic/mot-co-phieu-ho-flc-bi-hose-dinh-chi-giao-dich/</t>
  </si>
  <si>
    <t>Sở Giao dịch Chứng khoán Tp.HCM (HoSE) vừa có quyết định đưa cổ phiếu ROS của Công ty Xây dựng FLC Faros, một doanh nghiệp trong hệ sinh thái Tập đoàn FLC vào diện đình chỉ giao dịch. Theo quy định, tổ chức niêm yết và công ty đại chúng quy mô lớn phải công</t>
  </si>
  <si>
    <t>Du lịch phục hồi ngoạn mục, BĐS nghỉ dưỡng lấy lại vị thế</t>
  </si>
  <si>
    <t>Tháng Tám 3, 2022</t>
  </si>
  <si>
    <t>https://www.tintucfn.com/ecnomic/du-lich-phuc-hoi-ngoan-muc-bds-nghi-duong-lay-lai-vi-the/</t>
  </si>
  <si>
    <t>BĐS nghỉ dưỡng theo đó cũng nhanh chóng sôi động, trong đó, VinHolidays đang là tâm điểm giới đầu tư bởi hình thức mới mẻ. Khách đổ xô đi du lịch, xu hướng mới lên ngôi Theo thống kê của Sở Du lịch Kiên Giang, 5 tháng đầu năm, địa phương đã đón hơn 2,8</t>
  </si>
  <si>
    <t>Dự án Malibu Hội An bị xử phạt vì xây dựng không phép</t>
  </si>
  <si>
    <t>Tháng Tám 2, 2022</t>
  </si>
  <si>
    <t>https://www.tintucfn.com/ecnomic/du-an-malibu-hoi-an-bi-xu-phat-vi-xay-dung-khong-phep/</t>
  </si>
  <si>
    <t>Ngày 1/8, ông Nguyễn Hồng Quang, Phó Chủ tịch UBND tỉnh Quảng Nam ký Quyết định số 1988/QĐ-UBND xử phạt vi phạm hành chính trong lĩnh vực xây dựng đối với Công ty TNHH Indochina Hội An Beach Villas. Theo đó, Công ty TNHH Indochina Hội An Beach Villas được xác định đã thực hiện</t>
  </si>
  <si>
    <t>Cận cảnh KĐT Mai Pha hơn 3.000 tỷ đồng tại Lạng Sơn nhiều lùm xùm</t>
  </si>
  <si>
    <t>https://www.tintucfn.com/ecnomic/can-canh-kdt-mai-pha-hon-3-000-ty-dong-tai-lang-son-nhieu-lum-xum/</t>
  </si>
  <si>
    <t>Theo người dân bị thu hồi đất ở xã Mai Pha, giá đền bù cho những người dân ở đây chỉ có 70.000 đồng/m2, cộng thêm các khoản hỗ trợ thì mỗi m2 được 420.000 đồng. Giá đền bù 70.000 đồng/m2 đất trồng lúa là theo “vị trí 1” (tức vị trí sát mặt đường),</t>
  </si>
  <si>
    <t>Tuyệt tác sân golf 18 lỗ ven biển – Thêm 1 biểu tượng tại MerryLand Quy Nhơn</t>
  </si>
  <si>
    <t>https://www.tintucfn.com/ecnomic/tuyet-tac-san-golf-18-lo-ven-bien-them-1-bieu-tuong-tai-merryland-quy-nhon/</t>
  </si>
  <si>
    <t>Giới golfer cũng như du khách đến Quy Nhơn sẽ được trải nghiệm sân golf đẳng cấp bậc nhất khu vực tại dự án thành phố bán đảo du lịch thương mại thông minh đẳng cấp quốc tế MerryLand Quy Nhơn. Do chính “Cá mập trắng” Greg Norman thiết kế, sân golf 18 lỗ ven</t>
  </si>
  <si>
    <t>Lý do thanh khoản thị trường bất động sản giảm sâu</t>
  </si>
  <si>
    <t>Tháng Bảy 31, 2022</t>
  </si>
  <si>
    <t>https://www.tintucfn.com/ecnomic/ly-do-thanh-khoan-thi-truong-bat-dong-san-giam-sau/</t>
  </si>
  <si>
    <t>Tỉ lệ người tiêu dùng muốn mua hoặc thuê bất động sản sụt giảm Theo Kinh tế Sài Gòn, báo cáo “Chỉ số tâm lý người tiêu dùng bất động sản Việt Nam – CSS cho nửa cuối năm 2022” của Batdongsan.com.vn vừa công bố cho thấy, tỉ lệ người tiêu dùng muốn mua hoặc</t>
  </si>
  <si>
    <t>Căn hộ 25 triệu/m2 sắp “tuyệt chủng”</t>
  </si>
  <si>
    <t>Tháng Bảy 30, 2022</t>
  </si>
  <si>
    <t>https://www.tintucfn.com/ecnomic/can-ho-25-trieu-m2-sap-tuyet-chung/</t>
  </si>
  <si>
    <t>Ngày 28/7, Bộ Xây dựng đã có Thông cáo 123/TC-BXD về việc công bố thông tin về nhà ở và thị trường bất động sản Quý II/2022. Theo Bộ Xây dựng, thị trường bất động sản Quý II/2022 có dấu hiệu hồi phục và phát triển tốt với tổng lượng giao dịch căn hộ chung</t>
  </si>
  <si>
    <t>Đà Nẵng đang khan hiếm nguồn cung bất động sản nghỉ dưỡng</t>
  </si>
  <si>
    <t>Tháng Bảy 29, 2022</t>
  </si>
  <si>
    <t>https://www.tintucfn.com/ecnomic/da-nang-dang-khan-hiem-nguon-cung-bat-dong-san-nghi-duong/</t>
  </si>
  <si>
    <t>Theo “Báo cáo tiêu điểm thị trường BĐS Đà Nẵng quý I/2022” được CBRE Việt Nam công bố mới đây nhận xét, năm 2021, thị trường BĐS Đà Nẵng chứng kiến sự suy giảm nặng nề do ảnh hưởng của đại dịch, đặc biệt phân khúc BĐS nghỉ dưỡng bị ngưng trệ khi hoạt động</t>
  </si>
  <si>
    <t>Sunneva Island mang khẩu vị đầu tư mới đến địa ốc Đà Nẵng</t>
  </si>
  <si>
    <t>https://www.tintucfn.com/ecnomic/sunneva-island-mang-khau-vi-dau-tu-moi-den-dia-oc-da-nang/</t>
  </si>
  <si>
    <t>Được phát triển bởi Sun Property – thương hiệu BĐS cao cấp của Sun Group, Sunneva Island không chỉ bổ sung cho thị trường Đà Nẵng mảnh ghép đô thị ven sông sang trọng mà còn giải tỏa cơn khát các sản phẩm đẳng cấp – chất lượng – khác biệt, mang “khẩu vị” đầu</t>
  </si>
  <si>
    <t>Bộ Tài chính trả lời đề nghị đánh thuế cao, luỹ tiến ‘trị’ đầu cơ nhà đất</t>
  </si>
  <si>
    <t>https://www.tintucfn.com/ecnomic/bo-tai-chinh-tra-loi-de-nghi-danh-thue-cao-luy-tien-tri-dau-co-nha-dat/</t>
  </si>
  <si>
    <t>Ngày 25/7, cổng thông tin Bộ Tài chính đã đăng tải văn bản trả lời kiến nghị của cử tri Tp.HCM và cử tri tỉnh Lâm Đồng liên quan đến vấn đề đánh thuế suất cao với những trường hợp đầu cơ và lũy tiến trên số tài sản bất động sản và giá trị</t>
  </si>
  <si>
    <t>Nghịch lý thị trường bất động sản và người quyết định giá trị thực</t>
  </si>
  <si>
    <t>Tháng Bảy 27, 2022</t>
  </si>
  <si>
    <t>https://www.tintucfn.com/ecnomic/nghich-ly-thi-truong-bat-dong-san-va-nguoi-quyet-dinh-gia-tri-thuc/</t>
  </si>
  <si>
    <t>Cung khan hiếm khiến giá tăng mạnh Trong bối cảnh hiện nay, khi nguồn cung bất động sản ngày càng khan hiếm nhưng nhu cầu sở hữu nhà của người dân ở đô thị lớn như Hà Nội ngày càng tăng cao. Điều này làm chênh lệch cung – cầu ngày càng lớn buộc giá</t>
  </si>
  <si>
    <t>Bảy vấn đề mới được đưa vào dự thảo Luật Đất đai (sửa đổi)</t>
  </si>
  <si>
    <t>https://www.tintucfn.com/ecnomic/bay-van-de-moi-duoc-dua-vao-du-thao-luat-dat-dai-sua-doi/</t>
  </si>
  <si>
    <t>Bộ Tài nguyên và Môi trường vừa công bố dự thảo Luật Đất đai (sửa đổi) để lấy ý kiến rộng rãi trong nhân dân, trước khi trình Chính Phủ. Đây là dự luật có tác động sâu rộng đến đời sống, kinh tế, xã hội trên cả nước. Toàn bộ dự thảo Luật Đất</t>
  </si>
  <si>
    <t>Vingroup động thổ dự án nhà ở xã hội tại Thanh Hóa, Quảng Trị</t>
  </si>
  <si>
    <t>https://www.tintucfn.com/ecnomic/vingroup-dong-tho-du-an-nha-o-xa-hoi-tai-thanh-hoa-quang-tri/</t>
  </si>
  <si>
    <t>Đây là bước khởi động cho chiến lược phát triển nhà ở xã hội thương hiệu Happy Home của Vingroup nhằm đáp ứng nhu cầu nhà ở giá rẻ cho người lao động, góp phần đảm bảo an sinh trên địa bàn. Tổng quy mô hai dự án là hơn 40.000 m2, dự kiến cung</t>
  </si>
  <si>
    <t>Dự án KDC theo quy hoạch tại phường Phước Tân: Có thuộc diện phải thông qua đấu thầu?</t>
  </si>
  <si>
    <t>Tháng Bảy 26, 2022</t>
  </si>
  <si>
    <t>https://www.tintucfn.com/ecnomic/du-an-kdc-theo-quy-hoach-tai-phuong-phuoc-tan-co-thuoc-dien-phai-thong-qua-dau-thau/</t>
  </si>
  <si>
    <t>Người dân cho rằng, mức bồi thường thấp, cùng với việc thông tin về dự án chưa rõ ràng, nên chưa đồng thuận và nhận tiền. Đồng thời, họ cũng yêu cầu cơ quan có thẩm quyền xem xét lại dự án 10,4ha của Công ty Đồng Thuận. Cưỡng chế nhà dân không có quyết</t>
  </si>
  <si>
    <t>Hà Nội: Chuộng chung cư cao cấp, BĐS cho thuê lạc quan hậu Covid-19</t>
  </si>
  <si>
    <t>Tháng Bảy 25, 2022</t>
  </si>
  <si>
    <t>https://www.tintucfn.com/ecnomic/ha-noi-chuong-chung-cu-cao-cap-bds-cho-thue-lac-quan-hau-covid-19/</t>
  </si>
  <si>
    <t>Báo cáo mới công bố của Nhóm Nghiên cứu Châu Á Thái Bình Dương (CBRE) cho thấy: Giá thuê văn phòng tăng ở cả hai phân hạng và đà cho thuê mạnh mẽ đảm bảo tỉ lệ hấp thu ổn định; thị trường bán lẻ tại Hà Nội không ghi nhận thêm nguồn cung mới.</t>
  </si>
  <si>
    <t>Khu đô thị đảo thượng lưu Sunneva Island (Đảo Ánh Dương) chinh phục nhà đầu tư phía Nam</t>
  </si>
  <si>
    <t>Tháng Bảy 24, 2022</t>
  </si>
  <si>
    <t>https://www.tintucfn.com/ecnomic/khu-do-thi-dao-thuong-luu-sunneva-island-da%cc%89o-anh-duong-chinh-phu%cc%a3c-nha-dau-tu-phia-nam/</t>
  </si>
  <si>
    <t>Hàng trăm nhà đầu tư phía Nam bị chinh phục bởi dự án khu đô thị đảo thượng lưu sở hữu hệ thống tiện ích đẳng cấp quốc tế tại Đà Nẵng, mang đến phong cách sống lịch lãm xứng tầm giới tinh hoa. Sunneva Island là dự án khu đô thị đảo thượng lưu</t>
  </si>
  <si>
    <t>Bất động sản liền thổ được nhà đầu tư “chọn mặt gửi vàng”</t>
  </si>
  <si>
    <t>https://www.tintucfn.com/ecnomic/bat-dong-san-lien-tho-duoc-nha-dau-tu-chon-mat-gui-vang/</t>
  </si>
  <si>
    <t>Báo cáo Nhịp đập thị trường TP.HCM quý II/2022 của Cushman &amp; Wakefield công bố mới đây cho thấy, bình quân giá bán sơ cấp của phân khúc nhà phố thương mại, nhà phố và biệt thự tại TP.HCM trong quý II lần lượt neo ở mức 4.700 USD/m2, 9.300 USD/m2 và 11.300 USD/m2, chưa</t>
  </si>
  <si>
    <t>Doanh nghiệp bất động sản lỗ hơn trăm tỷ vì đầu tư chứng khoán</t>
  </si>
  <si>
    <t>Tháng Bảy 23, 2022</t>
  </si>
  <si>
    <t>https://www.tintucfn.com/ecnomic/doanh-nghiep-bat-dong-san-lo-hon-tram-ty-vi-dau-tu-chung-khoan/</t>
  </si>
  <si>
    <t>Tính tới cuối quý II/2022, Công ty cổ phần Đầu tư phát triển Nhà Đà Nẵng (MCK: NDN) đang ghi nhận giá trị Đầu tư chứng khoán là 310,6 tỷ đồng, chiếm 22% trong tổng tài sản. Trong đó, các khoản đầu tư chứng khoán lớn của Nhà Đà Nẵng phải kể đến như: đầu</t>
  </si>
  <si>
    <t>Bức tranh thị trường BĐS Tp.Đà Nẵng và vùng phụ cận</t>
  </si>
  <si>
    <t>https://www.tintucfn.com/ecnomic/buc-tranh-thi-truong-bds-tp-da-nang-va-vung-phu-can/</t>
  </si>
  <si>
    <t>Có nhiều dấu hiệu khởi sắc Công ty Cổ phần DKRA Việt Nam (DKRA Vietnam) cho biết, 6 tháng đầu năm 2022, thị trường bất động sản nhà ở Tp.Đà Nẵng và vùng phụ cận ghi nhận những tín hiệu khởi sắc về nguồn cung và tình hình tiêu thụ ở hầu hết các phân</t>
  </si>
  <si>
    <t>‘Hô biến’ tên thương mại, khách hàng tố chủ đầu tư Sài Gòn Center lừa dối</t>
  </si>
  <si>
    <t>Tháng Bảy 18, 2022</t>
  </si>
  <si>
    <t>https://www.tintucfn.com/ecnomic/ho-bien-ten-thuong-mai-khach-hang-to-chu-dau-tu-sai-gon-center-lua-doi/</t>
  </si>
  <si>
    <t>Tình trạng môi giới, chủ đầu tư bất động sản quảng cáo dự án một đàng, bán hàng một nẻo hay “treo đầu dê bán thịt chó” xảy ra khá nhiều trên thị trường. Nhiều khách hàng nhẹ dạ cả tin, không tìm hiểu pháp lý lỡ mua phải những dự án “ma”, dự án</t>
  </si>
  <si>
    <t>Kiến nghị chủ đầu tư các đô thị được tự thi công hạ tầng xã hội</t>
  </si>
  <si>
    <t>Tháng Bảy 17, 2022</t>
  </si>
  <si>
    <t>https://www.tintucfn.com/ecnomic/kien-nghi-chu-dau-tu-cac-do-thi-duoc-tu-thi-cong-ha-tang-xa-hoi/</t>
  </si>
  <si>
    <t>Ông Lê Hoàng Châu – Chủ tịch HoREA vừa có văn bản kiến nghị sửa đổi, bổ sung Điều 35 Nghị định 11/2013/NĐ-CP quy định cho phép chủ đầu tư dự án khu đô thị, khu nhà ở có nhu cầu được đầu tư kinh doanh các công trình trên đất dịch vụ của dự</t>
  </si>
  <si>
    <t>Nghịch lý giá đất thị trường trên 20 triệu đồng/m2, giá bồi thường chỉ hơn 2 triệu/m</t>
  </si>
  <si>
    <t>https://www.tintucfn.com/ecnomic/nghich-ly-gia-dat-thi-truong-tren-20-trieu-dong-m2-gia-boi-thuong-chi-hon-2-trieu-m/</t>
  </si>
  <si>
    <t>Bồi thường với giá rẻ mạt Người dân sinh sống tại tổ 47, khu phố Vườn Dừa, phường Phước Tân, Tp.Biên Hòa, tỉnh Đồng Nai đang rất bức xúc vì dự án khu dân cư (KDC) theo quy hoạch của chính quyền địa phương. Dự án kéo dài cả chục năm qua, đến nay vẫn</t>
  </si>
  <si>
    <t>Chỉ có 4 dự án nhà ở xã hội, nhà ở công nhân đủ điều kiện vay gói hỗ trợ lãi suất 2%</t>
  </si>
  <si>
    <t>Tháng Bảy 13, 2022</t>
  </si>
  <si>
    <t>https://www.tintucfn.com/ecnomic/chi-co-4-du-an-nha-o-xa-hoi-nha-o-cong-nhan-du-dieu-kien-vay-goi-ho-tro-lai-suat-2/</t>
  </si>
  <si>
    <t>Theo Bộ Xây dựng, ngày 20/5, Chính phủ ban hành Nghị định số 31/2022/NĐ-CP về hỗ trợ lãi suất từ ngân sách nhà nước đối với khoản vay của doanh nghiệp, hợp tác xã, hộ kinh doanh. Trong đó, Chính phủ giao Bộ Xây dựng có trách nhiệm tổng hợp danh mục dự án xây</t>
  </si>
  <si>
    <t>Tân Hoàng Minh đã tìm được đối tác để bán dự án Nguyễn Thị Minh Khai</t>
  </si>
  <si>
    <t>https://www.tintucfn.com/ecnomic/tan-hoang-minh-da-tim-duoc-doi-tac-de-ban-du-an-nguyen-thi-minh-khai/</t>
  </si>
  <si>
    <t>Chiều nay, 13/7, ông Vũ Đình Luyện, Phó Tổng Giám đốc Tân Hoàng Minh đã có buổi làm việc với các nhà đầu tư góp vốn mua trái phiếu và cung cấp thông tin về việc bán dự án của Tân Hoàng Minh để hoàn trả tiền cho các nhà đầu tư trái phiếu. Đại</t>
  </si>
  <si>
    <t>Tây Nam Linh Đàm có tổ hợp căn hộ với chuẩn sống hoàn toàn mới</t>
  </si>
  <si>
    <t>https://www.tintucfn.com/ecnomic/tay-nam-linh-dam-co-to-hop-can-ho-voi-chuan-song-hoan-toan-moi/</t>
  </si>
  <si>
    <t>Sở hữu vị trí đắc địa, thừa hưởng không gian xanh cùng chuỗi tiện ích nội khu hàng đầu, dự án mang đến những giá trị sống vượt trội cho mỗi tổ ấm và thiết lập chuẩn sống mới cho cư dân toàn khu vực. Dự án được Hưng Thịnh Land – doanh nghiệp bất</t>
  </si>
  <si>
    <t>Hà Nội: Không xây dựng 10 toà nhà 50 tầng ở 148 Giảng Võ là phù hợp</t>
  </si>
  <si>
    <t>Tháng Bảy 11, 2022</t>
  </si>
  <si>
    <t>https://www.tintucfn.com/ecnomic/ha-noi-khong-xay-dung-10-toa-nha-50-tang-o-148-giang-vo-la-phu-hop/</t>
  </si>
  <si>
    <t>Ngày 7/7, HĐND Tp.Hà Nội thực hiện phiên chất vấn và trả lời chất vấn với 2 nhóm vấn đề được đông đảo cử tri, nhân dân quan tâm là tái chất vấn về việc thúc đẩy thực hiện các dự án đầu tư trên địa bàn TP và chất vấn về công tác quản</t>
  </si>
  <si>
    <t>Gần 100 biệt thự xây “chui” tại dự án Irelax Bangkok Villa Bình Châu -Bài 3: Xây dựng “vượt” quy hoạch 1/500</t>
  </si>
  <si>
    <t>https://www.tintucfn.com/ecnomic/gan-100-biet-thu-xay-chui-tai-du-an-irelax-bangkok-villa-binh-chau-bai-3-xay-dung-vuot-quy-hoach-1-500/</t>
  </si>
  <si>
    <t>Việc sử dụng đất vào mục đích biệt thự để ở chỉ phù hợp với phần diện tích được quy hoạch sử dụng đất là đất ở, trong khi tại khu vực này còn nhiều diện tích thuộc loại đất khác, không phải để ở. Trục lợi hàng ngày Hiện, Công ty Kim Tơ và</t>
  </si>
  <si>
    <t>Vinhomes chuyển toàn bộ vốn tại Vinpearl Landmark 81 cho Vinprearl</t>
  </si>
  <si>
    <t>Tháng Bảy 6, 2022</t>
  </si>
  <si>
    <t>https://www.tintucfn.com/ecnomic/vinhomes-chuyen-toan-bo-von-tai-vinpearl-landmark-81-cho-vinprearl/</t>
  </si>
  <si>
    <t>HĐQT Vinhomes (HoSE: VHM) đã thông qua việc chuyển nhượng toàn bộ cổ phần tại Công ty Cổ phần Vinpearl Landmark 81, công ty con được thành lập cách đây hơn 4 tháng sang cho Vinpearl. Vinpearl cũng đang là đơn vị vận hành Landmark 81. Như vậy, đây là giao dịch nội bộ trong</t>
  </si>
  <si>
    <t>Doanh nghiệp bất động sản đối mặt với nhiều khó khăn</t>
  </si>
  <si>
    <t>Tháng Bảy 5, 2022</t>
  </si>
  <si>
    <t>https://www.tintucfn.com/ecnomic/doanh-nghiep-bat-dong-san-doi-mat-voi-nhieu-kho-khan/</t>
  </si>
  <si>
    <t>Vẫn còn “nút thắt” Theo số liệu của Bộ Tài chính, trong 5 tháng năm 2022, số tiền thuế thu nhập cá nhân thu được từ giao dịch chuyển nhượng bất động sản đạt 16 nghìn tỷ đồng, tăng đến 68% so với cùng kỳ, trong khi cả năm 2021 là 21 nghìn tỷ đồng</t>
  </si>
  <si>
    <t>Du lịch phục hồi, bất động sản gắn với du lịch nghỉ dưỡng trên đà tăng tốc</t>
  </si>
  <si>
    <t>Tháng Bảy 4, 2022</t>
  </si>
  <si>
    <t>https://www.tintucfn.com/ecnomic/du-li%cc%a3ch-phu%cc%a3c-hoi-bat-do%cc%a3ng-sa%cc%89n-gan-voi-du-li%cc%a3ch-nghi%cc%89-duo%cc%83ng-tren-da-tang-toc/</t>
  </si>
  <si>
    <t>Trong đó, sức hấp dẫn của mô hình bất động sản nằm trong hệ sinh thái du lịch – nghỉ dưỡng – giải trí quy mô lớn không ngừng được khách hàng săn đón. Diễn biến của ngành du lịch trong giai đoạn bình thường mới Kể từ khi Việt Nam chính thức mở cửa,</t>
  </si>
  <si>
    <t>Sắp có tiêu chuẩn cho nhà ở riêng lẻ</t>
  </si>
  <si>
    <t>https://www.tintucfn.com/ecnomic/sap-co-tieu-chuan-cho-nha-o-rieng-le/</t>
  </si>
  <si>
    <t>Bộ Xây dựng có Văn bản số 2256/BXD-KHCN gửi các Bộ, ngành và UBND các tỉnh, thành phố trực thuộc Trung ương để xin ý kiến đối với dự thảo TCVN Nhà ở riêng lẻ – Yêu cầu chung về thiết kế. Trước đó, thực hiện kế hoạch xây dựng tiêu chuẩn quốc gia của</t>
  </si>
  <si>
    <t>Loạt dự án BĐS bỏ hoang tại Tập đoàn Bảo Việt sẽ ra sao khi Luật Kinh doanh bảo hiểm sắp có hiệu lực?</t>
  </si>
  <si>
    <t>https://www.tintucfn.com/ecnomic/loat-du-an-bds-bo-hoang-tai-tap-doan-bao-viet-se-ra-sao-khi-luat-kinh-doanh-bao-hiem-sap-co-hieu-luc/</t>
  </si>
  <si>
    <t>Khi nhắc đến Tập đoàn Bảo Việt (mã: BVH), người ta nghĩ ngay đến một tập đoàn bảo hiểm hàng đầu Việt Nam nhưng nhiều năm gần đây, Tập đoàn Bảo Việt đã mở rộng đầu tư đa ngành với các dịch vụ tài chính như bảo hiểm, ngân hàng, đầu tư, môi giới, quản</t>
  </si>
  <si>
    <t>Bắc Giang tìm nhà đầu tư cho dự án hơn 3.200 tỷ đồng</t>
  </si>
  <si>
    <t>https://www.tintucfn.com/ecnomic/bac-giang-tim-nha-dau-tu-cho-du-an-hon-3-200-ty-dong/</t>
  </si>
  <si>
    <t>Sở Kế hoạch và Đầu tư tỉnh Bắc Giang vừa có thông báo số 76/TB-SKHĐT tìm chủ đầu tư cho Dự án Khu nhà ở xã hội số 1 tại khu đô thị và nhà ở xã hội Vân Trung (xã Vân Trung, huyện Việt Yên). Sơ bộ tổng mức đầu tư của dự án</t>
  </si>
  <si>
    <t>Công viên rộng hơn 100ha sau gần 6 năm vẫn là bãi đất trống</t>
  </si>
  <si>
    <t>https://www.tintucfn.com/ecnomic/cong-vien-rong-hon-100ha-sau-gan-6-nam-van-la-bai-dat-trong/</t>
  </si>
  <si>
    <t>Theo ghi nhận của Người Đưa Tin, hiện bên trong không có hoạt động xây dựng nào. Đến nay, sau khi điều chỉnh quy hoạch của án tổng mức đầu tư đã tăng lên khoảng 10.000 tỷ đ</t>
  </si>
  <si>
    <t>Thanh Hóa: Tập đoàn Danko ‘trúng’ dự án bất động sản hơn 3.600 tỷ đồng</t>
  </si>
  <si>
    <t>Tháng Bảy 1, 2022</t>
  </si>
  <si>
    <t>https://www.tintucfn.com/ecnomic/thanh-hoa-tap-doan-danko-trung-du-an-bat-dong-san-hon-3-600-ty-dong/</t>
  </si>
  <si>
    <t>Theo thông tin từ UBND tỉnh Thanh Hóa, ngày 28/6, Tỉnh này đã ban hành quyết định số 2275/QĐ-UBND chấp thuận cho CTCP Tập đoàn Danko là nhà đầu tư thực hiện dự án Khu đô thị Tây Nam đại lộ Nam sông Mã 1, thuộc địa phận phường Quảng Hưng, Tp.Thanh Hóa. Theo đó,</t>
  </si>
  <si>
    <t>Vincom Mega Mall Ocean Park trở thành ‘Trung tâm thương mại tốt nhất Việt Nam 2022’</t>
  </si>
  <si>
    <t>Tháng Sáu 30, 2022</t>
  </si>
  <si>
    <t>https://www.tintucfn.com/ecnomic/vincom-mega-mall-ocean-park-tro-thanh-trung-tam-thuong-mai-tot-nhat-viet-nam-2022/</t>
  </si>
  <si>
    <t>Ngày 23/6/2022, Giải thưởng Bất động sản Châu Á – Thái Bình Dương đã tổ chức lễ vinh danh và trao giải các dự án đạt giải APPA 2022 tại London (Vương Quốc Anh). Đây là giải thưởng uy tín cấp khu vực, nhằm vinh danh các chủ đầu tư và dự án bất động</t>
  </si>
  <si>
    <t>Những điểm thú vị làm nên ‘Đẳng cấp 5 sao, chuẩn sống tầm cao’ của Sunshine Sky City</t>
  </si>
  <si>
    <t>Tháng Sáu 28, 2022</t>
  </si>
  <si>
    <t>https://www.tintucfn.com/ecnomic/nhung-diem-thu-vi-lam-nen-dang-cap-5-sao-chuan-song-tam-cao-cua-sunshine-sky-city/</t>
  </si>
  <si>
    <t>Để xứng tầm chủ nhân danh giá, Sunshine Sky City được quản lý và vận hành bởi Matterhorn Hotels &amp; Resorts và các thương hiệu đẳng cấp quốc tế. Trong đó, Matterhorn là đơn vị chịu trách nhiệm đàm phán, ký kết và thực hiện hợp tác chiến lược với các thương hiệu quản lý</t>
  </si>
  <si>
    <t>“ĐI TRƯỚC ĐÓN ĐẦU” XU HƯỚNG WELLNESS LIVING VỚI RESORT HOME</t>
  </si>
  <si>
    <t>https://www.tintucfn.com/ecnomic/di-truoc-don-dau-xu-huong-wellness-living-voi-resort-home/</t>
  </si>
  <si>
    <t>Resort Home, dòng sản phẩm mới của Flamingo Cat Ba Resorts được phát triển dựa trên nhu cầu về một ngôi nhà thứ hai để nghỉ dưỡng, chăm sóc sức khỏe thể chất lẫn tinh thần suốt bốn mùa trong năm Không hướng đến những vẻ đẹp hào nhoáng, xa hoa bên ngoài, Resort Home</t>
  </si>
  <si>
    <t>Nhu cầu BĐS tại Đồng Nai tăng cao, thị trường Bà Rịa – Vũng Tàu ‘ế ẩm</t>
  </si>
  <si>
    <t>Tháng Sáu 27, 2022</t>
  </si>
  <si>
    <t>https://www.tintucfn.com/ecnomic/nhu-cau-bds-tai-dong-nai-tang-cao-thi-truong-ba-ria-vung-tau-e-am/</t>
  </si>
  <si>
    <t>Nguồn cung tại Tp.Hồ Chí Minh khan hiếm, quỹ đất ngày càng hạn hẹp khiến các nhà đầu tư, doanh nghiệp có xu hướng đổ về các thị trường vệ tinh, trong đó nổi bật lên là thị trường Đồng Nai. Theo báo cáo thị trường BĐS Đồng Nai trong 5 tháng đầu năm 2022</t>
  </si>
  <si>
    <t>7 dự án ‘khủng’ Đà Nẵng kêu gọi đầu tư có gì đặc biệt?</t>
  </si>
  <si>
    <t>Tháng Sáu 26, 2022</t>
  </si>
  <si>
    <t>https://www.tintucfn.com/ecnomic/7-du-an-khung-da-nang-keu-goi-dau-tu-co-gi-dac-biet/</t>
  </si>
  <si>
    <t>Ông Minh cho biết, với quan điểm xuyên suốt trong điều hành nền kinh tế, thành phố xác định đầu tư tư nhân và đầu tư trực tiếp nước ngoài là động lực quan trọng để phát triển kinh tế – xã hội. Tp.Đà Nẵng với những thế mạnh nội tại của mình chủ động</t>
  </si>
  <si>
    <t>Tp.HCM: Đề xuất chia loại hình nhà chung cư để áp dụng niên hạn</t>
  </si>
  <si>
    <t>Tháng Sáu 23, 2022</t>
  </si>
  <si>
    <t>https://www.tintucfn.com/ecnomic/tp-hcm-de-xuat-chia-loai-hinh-nha-chung-cu-de-ap-dung-nien-han/</t>
  </si>
  <si>
    <t>Đề xuất này của Bộ Xây dựng đang nhận được nhiều ý kiến quan tâm của người dân và các doanh nghiệp bất động sản. Trong đó, các doanh nghiệp cho rằng có cơ sở để áp dụng niên hạn nhà chung cư, tuy nhiên nên chia thành các nhóm khác nhau để đảm bảo</t>
  </si>
  <si>
    <t>Bài toán hậu mãi chung cư có thời hạn: ‘Không cẩn thận sẽ làm hỏng chính sách phát triển nhà ở’</t>
  </si>
  <si>
    <t>Tháng Sáu 22, 2022</t>
  </si>
  <si>
    <t>https://www.tintucfn.com/ecnomic/bai-toan-hau-mai-chung-cu-co-thoi-han-khong-can-than-se-lam-hong-chinh-sach-phat-trien-nha-o/</t>
  </si>
  <si>
    <t>Hiện nay, thời hạn sử dụng nhà chung cư được xác định căn cứ vào cấp công trình xây dựng và kết luận kiểm định chất lượng của cơ quan quản lý nhà ở cấp tỉnh nơi có nhà chung cư (Điều 99 Luật Nhà ở 2014). Tuy nhiên, Thông tư 03/2016/TT-BXD lại không có</t>
  </si>
  <si>
    <t>Bài toán hậu mãi chung cư có thời hạn: Tài sản thành tiêu sản, trả tiền một lần để ở 50 năm?</t>
  </si>
  <si>
    <t>Tháng Sáu 20, 2022</t>
  </si>
  <si>
    <t>https://www.tintucfn.com/ecnomic/bai-toan-hau-mai-chung-cu-co-thoi-han-tai-san-thanh-tieu-san-tra-tien-mot-lan-de-o-50-nam/</t>
  </si>
  <si>
    <t>LTS: Trong đề cương luật Nhà ở (sửa đổi) Bộ Xây dựng trình và đã được Chính phủ chấp thuận, báo cáo Quốc hội đề nghị đưa vào Chương trình xây dựng luật của Quốc hội năm 2023, Bộ Xây dựng đã có đề xuất bổ sung quy định mới về thời hạn sở hữu</t>
  </si>
  <si>
    <t>Quảng Nam tìm chủ đầu tư dự án Khu dân cư Bình Ninh gần 60 tỷ</t>
  </si>
  <si>
    <t>https://www.tintucfn.com/ecnomic/quang-nam-tim-chu-dau-tu-du-an-khu-dan-cu-binh-ninh-gan-60-ty/</t>
  </si>
  <si>
    <t>Lựa chọn nhà đầu tư thông qua đấu thầu Ngày 19/6, theo Sở Kế hoạch và Đầu tư tỉnh Quảng Nam, đơn vị đang mời các nhà đầu tư quan tâm nộp hồ sơ đăng ký thực hiện dự án xây dựng nhà ở Khu dân cư Bình Ninh, phường Điện Nam Bắc và phường</t>
  </si>
  <si>
    <t>Sunshine Sky City &amp; Lễ Kick-off nhiều ‘giá trị tầm cao’</t>
  </si>
  <si>
    <t>Tháng Sáu 17, 2022</t>
  </si>
  <si>
    <t>https://www.tintucfn.com/ecnomic/sunshine-sky-city-le-kick-off-nhieu-gia-tri-tam-cao/</t>
  </si>
  <si>
    <t>Lễ Kick-off Sunshine Sky City truyền cảm hứng “Chinh phục tầm cao thượng đỉnh” cho hơn 1.500 chiến binh kinh doanh. Tại sự kiện Kick-off “Chinh phục tầm cao thượng đỉnh” sáng 16/6, dự án Sunshine Sky City đã gây ấn tượng mạnh với công chúng với một phiên bản hoàn hảo, thông qua định</t>
  </si>
  <si>
    <t>Vì sao Quảng Ninh huỷ quy hoạch dự án khu dân cư Bãi Cháy sau 12 năm?</t>
  </si>
  <si>
    <t>Tháng Sáu 15, 2022</t>
  </si>
  <si>
    <t>https://www.tintucfn.com/ecnomic/vi-sao-quang-ninh-huy-quy-hoach-du-an-khu-dan-cu-bai-chay-sau-12-nam/</t>
  </si>
  <si>
    <t>UBND tỉnh Quảng Ninh vừa có quyết định 1486/QĐ-UBND, hủy bỏ quy hoạch chi tiết khu dân cư tại phường Bãi Cháy. Theo Quyết định trên, Quy hoạch chi tiết xây dựng tỷ lệ 1/500 Khu dân cư tại phường Bãi Cháy, Tp.Hạ Long được UBND tỉnh phê duyệt từ ngày 7/1/2010 nhưng đến nay</t>
  </si>
  <si>
    <t>Lâm Đồng thu hồi toàn bộ đất cho thuê dự án du lịch nghỉ dưỡng King Palace</t>
  </si>
  <si>
    <t>Tháng Sáu 14, 2022</t>
  </si>
  <si>
    <t>https://www.tintucfn.com/ecnomic/lam-dong-thu-hoi-toan-bo-dat-cho-thue-du-an-du-lich-nghi-duong-king-palace/</t>
  </si>
  <si>
    <t>Mới đây, UBND tỉnh Lâm Đồng đã ra quyết định thu hồi đất đã cho Công ty cổ phần Hoàn Cầu Đà Lạt (Hoàn Cầu Đà Lạt) thuê để thực hiện dự án Khu dịch vụ du lịch và nghỉ dưỡng cao cấp King Palace tại Dinh 1, đường Trần Quang Diệu, phường 10, TP.Đà</t>
  </si>
  <si>
    <t>Đâu là hòn đảo tại Việt Nam có thể cạnh tranh với Monaco hay Bora Bora?</t>
  </si>
  <si>
    <t>https://www.tintucfn.com/ecnomic/dau-la-hon-dao-tai-viet-nam-co-the-canh-tranh-voi-monaco-hay-bora-bora/</t>
  </si>
  <si>
    <t>Nơi khi quy tụ những công trình đỉnh cao mang đến những rung cảm tinh tế nhất. Những hòn đảo thiên đường lừng danh toàn cầu Nhắc đến những hòn đảo thiên đường, không phải ngẫu nhiên mà người ta nghĩ ngay tới “giấc mơ” Maldives, nơi du khách thức dậy với tiếng sóng vỗ</t>
  </si>
  <si>
    <t>Hà Nội: Đấu giá đất phải nộp tiền đặt trước bằng 20% giá khởi điểm</t>
  </si>
  <si>
    <t>Tháng Sáu 13, 2022</t>
  </si>
  <si>
    <t>https://www.tintucfn.com/ecnomic/ha-noi-dau-gia-dat-phai-nop-tien-dat-truoc-bang-20-gia-khoi-diem/</t>
  </si>
  <si>
    <t>Mới đây, UBND Tp.Hà Nỗi đã ban hành Quyết định số 24/2022/QĐ-UBND về việc sửa đổi, bổ sung một số điều của bản Quy định ban hành kèm theo Quyết định số 27/2020/QĐ-UBND ngày 18/11/2020 của UBND Thành phố quy định về đấu giá quyền sử dụng đất để giao đất có thu tiền sử</t>
  </si>
  <si>
    <t>Không kéo dài thời hạn giải quyết hồ sơ chuyển nhượng bất động sản</t>
  </si>
  <si>
    <t>Tháng Sáu 12, 2022</t>
  </si>
  <si>
    <t>https://www.tintucfn.com/ecnomic/khong-keo-dai-thoi-han-giai-quyet-ho-so-chuyen-nhuong-bat-dong-san/</t>
  </si>
  <si>
    <t>Tổng cục trưởng Tổng cục Thuế vừa có Công điện số 08/CĐ-TCT gửi Cục Thuế các tỉnh, thành phố trực thuộc Trung ương về việc chỉ đạo ngành Thuế tiếp tục nâng cao hiệu quả xử lý hồ sơ khai thuế từ hoạt động chuyển nhượng bất động sản. Theo Công điện, Bộ Tài chính</t>
  </si>
  <si>
    <t>Sức hút mạnh mẽ từ căn hộ 3 phòng ngủ The Beverly Solari</t>
  </si>
  <si>
    <t>Tháng Sáu 7, 2022</t>
  </si>
  <si>
    <t>https://www.tintucfn.com/ecnomic/suc-hut-manh-me-tu-can-ho-3-phong-ngu-the-beverly-solari/</t>
  </si>
  <si>
    <t>Căn hộ 3 phòng ngủ của The Beverly Solari có số lượng giới hạn, tầm view kép và giá trị nhiều tầng đang được khách hàng đua nhau săn đón. Tầm “view” độc bản đắt giá Ngay khi vừa ra mắt, ghi nhận tại các sàn giao dịch cho thấy nhiều nhà đầu tư sẵn</t>
  </si>
  <si>
    <t>Thanh tra dự án BT chậm hơn 10 năm của Tập đoàn Nam Cường</t>
  </si>
  <si>
    <t>Tháng Sáu 6, 2022</t>
  </si>
  <si>
    <t>https://www.tintucfn.com/ecnomic/thanh-tra-du-an-bt-cham-hon-10-nam-cua-tap-doan-nam-cuong/</t>
  </si>
  <si>
    <t>Sở Tài nguyên và Môi trường TP. Hà Nội vừa có quyết định thành lập Đoàn thanh tra để tiến hành thanh tra việc chấp hành pháp luật đất đai đối với 33 tổ chức sử dụng đất tại 11 quận, huyện gồm: Bắc Từ Liêm, Đống Đa, Hoàng Mai, Tây Hồ, Ba Đình, Đông</t>
  </si>
  <si>
    <t>Đại đô thị: ‘Canh bạc’ lớn và cú hích cho thị trường bất động sản</t>
  </si>
  <si>
    <t>https://www.tintucfn.com/ecnomic/dai-do-thi-canh-bac-lon-va-cu-hich-cho-thi-truong-bat-dong-san/</t>
  </si>
  <si>
    <t>Nguồn cung chủ yếu cho thị trường bất động sản Hội Môi giới Bất động sản Việt Nam (VARS) cho biết, các dự án đại đô thị với diện tích từ 100 ha trở lên được triển khai tại các quận, huyện xa trung tâm đang là nguồn cung chủ yếu cho thị trường bất</t>
  </si>
  <si>
    <t>Khám phá ‘tọa độ giao thương’ khuấy động phía Đông Hà Nội trong tương lai</t>
  </si>
  <si>
    <t>Tháng Sáu 3, 2022</t>
  </si>
  <si>
    <t>https://www.tintucfn.com/ecnomic/kham-pha-toa-do-giao-thuong-khuay-dong-phia-dong-ha-noi-trong-tuong-lai/</t>
  </si>
  <si>
    <t>Rộng cửa kinh doanh ở “tọa độ giao thương” sầm uất Khu vực phía Đông Hà Nội được dự báo sẽ là trung tâm thương mại, tài chính, nơi trung chuyển hàng, dịch vụ chất lượng cao khi đây là một phần quan trọng trong quy hoạch phân khu đô thị sông Hồng. Đặc biệt,</t>
  </si>
  <si>
    <t>HoREA: Đề xuất cho doanh nghiệp bảo hiểm được đầu tư bất động sản</t>
  </si>
  <si>
    <t>Tháng Sáu 2, 2022</t>
  </si>
  <si>
    <t>https://www.tintucfn.com/ecnomic/horea-de-xuat-cho-doanh-nghiep-bao-hiem-duoc-dau-tu-bat-dong-san/</t>
  </si>
  <si>
    <t>Ngày 2/6, tin từ Hiệp hội Bất động sản Tp.HCM (HoREA), vừa kiến nghị sửa đổi Điều 150 Dự thảo Luật Kinh doanh bảo hiểm (sửa đổi) theo hướng “cho phép doanh nghiệp bảo hiểm được sử dụng vốn nhàn rỗi của mình để đầu tư bất động sản theo quy định của Chính phủ”</t>
  </si>
  <si>
    <t>Sunshine Metaland Da Nang: Thiên đường nghỉ dưỡng Wellness bên bờ biển quyến rũ nhất hành tinh</t>
  </si>
  <si>
    <t>Tháng Sáu 1, 2022</t>
  </si>
  <si>
    <t>https://www.tintucfn.com/ecnomic/sunshine-metaland-da-nang-thien-duong-nghi-duong-wellness-ben-bo-bien-quyen-ru-nhat-hanh-tinh/</t>
  </si>
  <si>
    <t>Trong phân khúc bất động sản nghỉ dưỡng cao cấp, vị trí luôn là yếu tố tạo nên sự khác biệt cho từng dự án, góp phần mang đến sức hút mạnh mẽ của nhà đầu tư cũng như khách du lịch. Trên khía cạnh đầu tư, bất động sản biển là chọn lựa lý</t>
  </si>
  <si>
    <t>Phúc An Ashita – Khu đô thị ‘chỉn chu’ từ pháp lý đến hạ tầng tại Bình Dương</t>
  </si>
  <si>
    <t>Tháng Năm 30, 2022</t>
  </si>
  <si>
    <t>https://www.tintucfn.com/ecnomic/phuc-an-ashita-khu-do-thi-chin-chu-tu-phap-ly-den-ha-tang-tai-binh-duong/</t>
  </si>
  <si>
    <t>Một trong số ít dự án sở hữu tính pháp lý hoàn chỉnh tại thị trường Bình Dương hiện nay, khu đô thị Phúc An Ashita đã làm nóng thị trường khi chính thức ra mắt vào quý 2/2022 do Trần Anh Group phát triển. Với đầy đủ yếu tố: Chủ trương chấp thuận đầu</t>
  </si>
  <si>
    <t>Nhà phố khu đô thị Phúc An Ashita – Giá tương đương căn hộ tại Bình Dương</t>
  </si>
  <si>
    <t>https://www.tintucfn.com/ecnomic/nha-pho-khu-do-thi-phuc-an-ashita-gia-tuong-duong-can-ho-tai-binh-duong/</t>
  </si>
  <si>
    <t>Đón đầu giải pháp nhà ở tại Bàu Bàng Bàu Bàng đã và đang vươn lên mạnh mẽ trở thành vùng kinh tế chủ lực tại phía Bắc của Bình Dương. Mỗi năm nơi đây đón hàng nghìn chuyên gia, người lao động đến sinh sống và làm việc tại các khu – cụm công</t>
  </si>
  <si>
    <t>Nan giải bài toán “cung – cầu” về nhà ở xã hội tại Hà Nội</t>
  </si>
  <si>
    <t>https://www.tintucfn.com/ecnomic/nan-giai-bai-toan-cung-cau-ve-nha-o-xa-hoi-tai-ha-noi/</t>
  </si>
  <si>
    <t>Trước thềm chương trình Thủ tướng Chính phủ đối thoại với công nhân lao động dự kiến tổ chức nhân dịp Tháng Công nhân năm 2022, nhiều người thu nhập thấp nói chung và công nhân lao động nói riêng bày tỏ mong muốn được Chính phủ, thành phố Hà Nội quan tâm hơn đến</t>
  </si>
  <si>
    <t>Đề xuất ‘sổ hồng’ chung cư có thời hạn: Doanh nghiệp bất động sản và người dân nói gì?</t>
  </si>
  <si>
    <t>Tháng Năm 28, 2022</t>
  </si>
  <si>
    <t>https://www.tintucfn.com/ecnomic/de-xuat-so-hong-chung-cu-co-thoi-han-doanh-nghiep-bat-dong-san-va-nguoi-dan-noi-gi/</t>
  </si>
  <si>
    <t>Tại đề cương Luật Nhà ở (sửa đổi) đang được Bộ Xây dựng trình thẩm định, lấy ý kiến có đề xuất phương án chung cư sở hữu có thời hạn theo thời hạn sử dụng của công trình. Theo hướng này, giấy chứng nhận cấp cho khách hàng mua căn hộ chung cư sẽ</t>
  </si>
  <si>
    <t>Hoàng Khôi Group “vẽ chiêu” để móc túi khách hàng tại dự án Đại Khánh Bình?</t>
  </si>
  <si>
    <t>https://www.tintucfn.com/ecnomic/hoang-khoi-group-ve-chieu-de-moc-tui-khach-hang-tai-du-an-dai-khanh-binh/</t>
  </si>
  <si>
    <t>Hiện nay, nhiều thông tin rao bán các sản phẩm nền đất tại dự án Đại Khánh Bình (Khánh Bình Smarthome) tọa lạc tại đường HL418, phường Khánh Bình, thị xã Tân Uyên, tỉnh Bình Dương đang thu hút giới đầu tư và người dân có nhu cầu ở thực, quan tâm. Theo giới thiệu,</t>
  </si>
  <si>
    <t>Làm sao để không phải ‘lên bộ này, bộ kia để hỏi’ thông tin quy hoạch?</t>
  </si>
  <si>
    <t>Tháng Năm 27, 2022</t>
  </si>
  <si>
    <t>https://www.tintucfn.com/ecnomic/lam-sao-de-khong-phai-len-bo-nay-bo-kia-de-hoi-thong-tin-quy-hoach/</t>
  </si>
  <si>
    <t>Tại Việt Nam, kinh tế số luôn nằm trong Top đầu của ASEAN về tốc độ phát triển. Theo báo cáo “e-Conomy SEA 2021” do Tập đoàn Google, Bain (Mỹ) và Temasek (Singapore) phối hợp công bố, nền kinh tế internet của Việt Nam năm 2021 đạt giá trị 21 tỷ USD, đóng góp hơn</t>
  </si>
  <si>
    <t>Thuận thiên nhiên: Tiêu chí mới mà cũ trong tìm kiếm không gian sống</t>
  </si>
  <si>
    <t>https://www.tintucfn.com/ecnomic/thuan-thien-nhien-tieu-chi-moi-ma-cu-trong-tim-kiem-khong-gian-song/</t>
  </si>
  <si>
    <t>Vì sao sống “thuận thiên nhiên” ngày càng được ưa chuộng? Mọi ghi chép về quá trình hình thành và phát triển của loài người đều viết rằng từ thuở sơ khai, con người đã sống dựa vào thiên nhiên. Bởi thế, cả 4 nền văn minh cổ đại trên thế giới đều được hình</t>
  </si>
  <si>
    <t>Vụ tranh chấp “đất vàng” 1.800 tỷ đồng: Phiên phúc thẩm bước sang ngày thứ 3</t>
  </si>
  <si>
    <t>Tháng Năm 25, 2022</t>
  </si>
  <si>
    <t>https://www.tintucfn.com/ecnomic/vu-tranh-chap-dat-vang-1-800-ty-dong-phien-phuc-tham-buoc-sang-ngay-thu-3/</t>
  </si>
  <si>
    <t>Land Hà Hải 2 lần đề nghị “tạm hoãn phiên tòa” Ngày 25/5, phiên phúc thẩm vụ án dân sự “tranh chấp hợp đồng chuyển nhượng quyền sử dụng đất và bồi thường hợp đồng” giữa Công ty CP Đầu tư phát triển đô thị và Khu công nghiệp Sông Đà (Sudico) và Công ty</t>
  </si>
  <si>
    <t>HoREA kiến nghị sửa đổi quy định về tách thửa không để sốt đất ảo</t>
  </si>
  <si>
    <t>Tháng Năm 24, 2022</t>
  </si>
  <si>
    <t>https://www.tintucfn.com/ecnomic/horea-kien-nghi-sua-doi-quy-dinh-ve-tach-thua-khong-de-sot-dat-ao/</t>
  </si>
  <si>
    <t>Thị trường ảnh hưởng bơi phân lô trái phép Ngày 24/5, Hiệp hội Bất động sản Tp.HCM (HoREA) cho biết, đơn vị này đã có văn bản kiến nghị sửa đổi quy định dưới Luật về tách thửa đất ở, để không xảy ra tình trạng tách thửa đất nông nghiệp, đất phi nông nghiệp</t>
  </si>
  <si>
    <t>Thanh Hóa: Tuyệt đối không để xảy ra trục lợi liên quan tới đất đai</t>
  </si>
  <si>
    <t>Tháng Năm 23, 2022</t>
  </si>
  <si>
    <t>https://www.tintucfn.com/ecnomic/thanh-hoa-tuyet-doi-khong-de-xay-ra-truc-loi-lien-quan-toi-dat-dai/</t>
  </si>
  <si>
    <t>Theo thông tin từ UBND tỉnh Thanh Hóa, thực hiện chỉ đạo của Phó Thủ tướng Thường trực Chính phủ Phạm Bình Minh, vừa qua Tỉnh này đã ban hành văn bản về việc chỉ đạo xử lý nghiêm minh các trường hợp trục lợi thông qua việc bồi thường, hỗ trợ, tái định cư.</t>
  </si>
  <si>
    <t>Chủ tịch HĐQT SEN LAND nói gì về tiềm năng đầu tư BĐS Hòa Bình?</t>
  </si>
  <si>
    <t>https://www.tintucfn.com/ecnomic/chu-tich-hdqt-sen-land-noi-gi-ve-tiem-nang-dau-tu-bds-hoa-binh/</t>
  </si>
  <si>
    <t>Hoàn thiện hạ tầng Thời gian qua, bất động sản tỉnh Hòa Bình được xem là một trong những khu vực tiềm năng bậc nhất trên thị trường cả nước. Nơi đây hội tụ đầy đủ những yếu tố để cho thị trường tăng giá. Chính vì vậy, lâu nay, giới đầu tư luôn coi</t>
  </si>
  <si>
    <t>Tp.HCM: Không có dự án KDC Tân An Hội của Công ty Thiên Phát Land</t>
  </si>
  <si>
    <t>Tháng Năm 22, 2022</t>
  </si>
  <si>
    <t>https://www.tintucfn.com/ecnomic/tp-hcm-khong-co-du-an-kdc-tan-an-hoi-cua-cong-ty-thien-phat-land/</t>
  </si>
  <si>
    <t>Chia hơn 40 lô nền bán trên giấy… Thời gian gần đây, trên nhiều trang mạng xã hội Facebook, Google hiển thị quảng cáo về dự án Khu dân cư (KDC) Tân An Hội toạ lạc tại Ấp Cây Sộp, xã Tân An Hội, huyện Củ Chi, Tp.HCM do Công ty cổ phần Bất động</t>
  </si>
  <si>
    <t>So găng tốc độ phục hồi doanh nghiệp bất động sản hậu Covid-19</t>
  </si>
  <si>
    <t>https://www.tintucfn.com/ecnomic/so-gang-toc-do-phuc-hoi-doanh-nghiep-bat-dong-san-hau-covid-19/</t>
  </si>
  <si>
    <t>Lợi nhuận nghìn tỷ, lãi tăng bằng lần Trong quý I ghi nhận có hai doanh nghiệp bất động sản có lợi nhuận trước thuế trên 1.000 tỷ đồng là Vinhomes (MCK: VHM) với 5.886 tỷ đồng (giảm 17% so với cùng kỳ và Novaland (MCK: NVL) lãi 1.351 tỷ đồng (tăng trưởng 7% so</t>
  </si>
  <si>
    <t>Vingroup rót hơn 100 tỷ đồng lập công ty tư vấn quản lý, đầu tư</t>
  </si>
  <si>
    <t>Tháng Năm 21, 2022</t>
  </si>
  <si>
    <t>https://www.tintucfn.com/ecnomic/vingroup-rot-hon-100-ty-dong-lap-cong-ty-tu-van-quan-ly-dau-tu/</t>
  </si>
  <si>
    <t>HĐQT của Tập đoàn Vingroup (HoSE: VIC) đã thông qua nghị quyết góp vốn hơn 100 tỷ đồng nhằm thành lập công ty con là Công ty Cổ phần Đầu tư Phát triển VS (Công ty VS) chuyên về lĩnh vực tư vấn quản lý, đầu tư. Công ty VS có vốn điều lệ hơn</t>
  </si>
  <si>
    <t>Sunshine Sky City – Tái định nghĩa chuẩn sống tầm cao mới giữa phố thị sầm uất</t>
  </si>
  <si>
    <t>Tháng Năm 20, 2022</t>
  </si>
  <si>
    <t>https://www.tintucfn.com/ecnomic/sunshine-sky-city-tai-dinh-nghia-chuan-song-tam-cao-moi-giua-pho-thi-sam-uat/</t>
  </si>
  <si>
    <t>Sau 25 năm hình thành và phát triển, Quận 7 được xem là trung tâm Tài chính – Thương mại thứ hai tại TP.HCM, bên cạnh Quận 1. Với mục tiêu hiện thực hóa tầm nhìn đưa TP.HCM trở thành đô thị thông minh trong giai đoạn ngắn hạn và trung hạn sắp tới, bộ</t>
  </si>
  <si>
    <t>Chủ tịch UBND Tp.HCM chỉ đạo “gỡ vướng” cho 38 dự án</t>
  </si>
  <si>
    <t>Tháng Năm 18, 2022</t>
  </si>
  <si>
    <t>https://www.tintucfn.com/ecnomic/chu-tich-ubnd-tp-hcm-chi-dao-go-vuong-cho-38-du-an/</t>
  </si>
  <si>
    <t>Chiều 16/5, ông Lê Hoàng Châu – Chủ tịch Hiệp hội Bất động sản (HoREA) TP.HCM cho biết, Văn phòng UBND Tp.HCM vừa có thông báo khẩn gửi cơ quan ban ngành trên địa bàn Thành phố này về việc “Báo cáo tổng hợp, kiến nghị (bổ sung) của 29 doanh nghiệp đề nghị xem</t>
  </si>
  <si>
    <t>Luật sư cảnh báo rủi ro khi tham gia đầu tư vào bất động sản Nhật Nam</t>
  </si>
  <si>
    <t>Tháng Năm 17, 2022</t>
  </si>
  <si>
    <t>https://www.tintucfn.com/ecnomic/luat-su-canh-bao-rui-ro-khi-tham-gia-dau-tu-vao-bat-dong-san-nhat-nam/</t>
  </si>
  <si>
    <t>Thời gian gần đây, Công ty Cổ phần Đầu tư Thương mại Bất động sản Nhật Nam (Công ty BĐS Nhật Nam – PV) liên tục tung ra các gói đầu tư với lãi suất “khủng”, lên tới 168%/chu kỳ, 7%/tháng. Thậm chí, với những gói đầu tư có giá trị cao (trên 7 tỷ</t>
  </si>
  <si>
    <t>Không có dự án Bảo Phú Residence, Đại Phát Corporation đang lừa dối khách hàng!?</t>
  </si>
  <si>
    <t>https://www.tintucfn.com/ecnomic/khong-co-du-an-ba%cc%89o-phu-residence-dai-phat-corporation-dang-lua-doi-khach-hang/</t>
  </si>
  <si>
    <t>Liên quan đến nghi vấn Đại Phát Corporation ‘phù phép’ nhà ở riêng lẻ thành dự án ‘khủng’, vừa qua, UBND Quận 12 (TP.HCM) đã có thông tin cụ thể đến Tạp chí Sở hữu Trí tuệ và Sáng tạo. Theo đó, dự án Bảo Phú Residence nằm trên đường Võ Thị Liễu – Quốc</t>
  </si>
  <si>
    <t>Sắp có nhà ở xã hội giá từ 300 triệu đồng do Vinhomes xây dựng</t>
  </si>
  <si>
    <t>Tháng Năm 16, 2022</t>
  </si>
  <si>
    <t>https://www.tintucfn.com/ecnomic/sap-co-nha-o-xa-hoi-gia-tu-300-trieu-dong-do-vinhomes-xay-dung/</t>
  </si>
  <si>
    <t>Theo thông cáo báo chí của Vinhomes, đơn vị này dự kiến hoàn thành 500.000 căn nhà ở xã hội trong 5 năm tới. Các dự án nhà ở xã hội mang thương hiệu Happy Home dự kiến được Vinhomes phát triển tại các thành phố: Hà Nội, TP.HCM, Hải Phòng, Quảng Ninh, Đà Nẵng…</t>
  </si>
  <si>
    <t>Cư dân ‘bao vây’ nhà Chủ tịch Tập đoàn Nam Cường đòi quyền lợi</t>
  </si>
  <si>
    <t>https://www.tintucfn.com/ecnomic/cu-dan-bao-vay-nha-chu-tich-tap-doan-nam-cuong-doi-quyen-loi/</t>
  </si>
  <si>
    <t>Cư dân chung cư Anland Lake View căng băng rôn phản đối. (nguồn ảnh: facebook) Ngày 13/5, trên mạng xã hội xuất hiện nhiều hình ảnh về việc cư dân Khu đô thị Dương Nội căng băng rôn phản đối chủ đầu tư là Tập đoàn Nam Cường. Hàng trăm băng rôn được cư dân</t>
  </si>
  <si>
    <t>The Center: Giải bài toán kinh doanh đón sóng du lịch Phú Quốc bùng nổ</t>
  </si>
  <si>
    <t>https://www.tintucfn.com/ecnomic/the-center-giai-bai-toan-kinh-doanh-don-song-du-lich-phu-quoc-bung-no/</t>
  </si>
  <si>
    <t>Nhận thấy cơ hội này, nhiều nhà đầu tư đã bắt đầu lên kế hoạch kinh doanh nhằm tối đa hoá lợi nhuận tại các dự án shophouse “hot”nhất Phú Quốc hiện nay. Nắm bắt cơ hội Phú Quốc đang trở thành thị trường giao dịch sôi động bậc nhất của bất động sản khu</t>
  </si>
  <si>
    <t>Khách mua dự án Lotus Residence ‘kẹt cứng’ vì xây nhà không được, bán cũng không xong</t>
  </si>
  <si>
    <t>https://www.tintucfn.com/ecnomic/khach-mua-du-an-lotus-residence-ket-cung-vi-xay-nha-khong-duoc-ban-cung-khong-xong/</t>
  </si>
  <si>
    <t>Từ năm 2015, Công ty Cổ Phần Đầu Tư Anh Tuấn rao bán dự án Lotus Residence nằm trên đường Đào Trí (phường Phú Thuận, Quận 7, TP.HCM), doanh nghiệp này cam kết sau một năm sẽ bàn giao nền đất cho người dân. Tin tưởng chủ đầu tư, nhiều người đã xuống tiền mua</t>
  </si>
  <si>
    <t>Từ tháng 6/2023, nhà ở xã hội của Vinhomes sẽ tới tay người dân</t>
  </si>
  <si>
    <t>https://www.tintucfn.com/ecnomic/tu-thang-6-2023-nha-o-xa-hoi-cua-vinhomes-se-toi-tay-nguoi-dan/</t>
  </si>
  <si>
    <t>Theo kế hoạch, Vinhomes sẽ phát triển 500.000 căn nhà ở xã hội trong 5 năm tới, mang lại hy vọng “an cư lạc nghiệp” cho hàng triệu lao động nghèo. Thông tin Vinhomes chính thức “đặt chân” vào lĩnh vực nhà ở xã hội (NOXH) được ông Phạm Thiếu Hoa, Chủ tịch Vinhomes, tiết</t>
  </si>
  <si>
    <t>Quy định mới về bồi thường, hỗ trợ tái định cư ở Hà Nội</t>
  </si>
  <si>
    <t>https://www.tintucfn.com/ecnomic/quy-dinh-moi-ve-boi-thuong-ho-tro-tai-dinh-cu-o-ha-noi/</t>
  </si>
  <si>
    <t>Ngày 6/5, UBND thành phố Hà Nội ban hành Quyết định số 20/2022/QĐ-UBND sửa đổi, bổ sung Khoản 2, Điều 26 quy định ban hành kèm theo Quyết định số 10/2017/QĐ-UBND, ngày 29/3/2017 của UBND thành phố Hà Nội ban hành quy định các nội dung thuộc thẩm quyền của UBND thành phố về bồi</t>
  </si>
  <si>
    <t>Đón sóng du lịch, bất động sản biển Quy Nhơn làm nóng thị trường</t>
  </si>
  <si>
    <t>Tháng Năm 14, 2022</t>
  </si>
  <si>
    <t>https://www.tintucfn.com/ecnomic/don-song-du-lich-bat-dong-san-bien-quy-nhon-lam-nong-thi-truong/</t>
  </si>
  <si>
    <t>Quy Nhơn – Tâm điểm du lịch năm 2022 Kỳ nghỉ vàng 30/4-1/5 với con số khủng 5 triệu lượt du khách nội địa và tổng thu đạt 22.000 tỷ đồng – được xem là tín hiệu đáng mừng cho du lịch Việt. Chỉ trong 4 ngày, nhiều điểm du lịch ghi nhận những tín</t>
  </si>
  <si>
    <t>Giải mã nguồn khoáng nóng thanh xuân tại quần thể nghỉ dưỡng Sun Beauty Onsen</t>
  </si>
  <si>
    <t>Tháng Năm 13, 2022</t>
  </si>
  <si>
    <t>https://www.tintucfn.com/ecnomic/giai-ma-nguon-khoang-nong-thanh-xuan-tai-quan-the-nghi-duong-sun-beauty-onsen/</t>
  </si>
  <si>
    <t>Thả mình giữa thiên nhiên khoáng đạt “Tắm một lần da dẻ mịn màng, tắm hai lần bệnh tật tiêu tan”. Onsen – văn hóa tắm khoáng nóng từ lâu đã trở thành nét đặc trưng của người Nhật với 25.000 khu suối khoáng nóng trải khắp xứ sở mặt trời mọc. Tắm khoáng nóng</t>
  </si>
  <si>
    <t>Giải mã sức hút của STC Long Thành</t>
  </si>
  <si>
    <t>https://www.tintucfn.com/ecnomic/giai-ma-suc-hut-cua-stc-long-thanh/</t>
  </si>
  <si>
    <t>Phối cảnh đêm của STC Long Thành Vị trí đắc địa có một không hai Giới đầu tư bất động sản từ lâu đã thuộc lòng ba tiêu chí khi đầu tư “Vị trí, vị trí và vị trí”, phương châm này tuy đã ra đời từ giữa thế kỷ trước nhưng hiện vẫn được</t>
  </si>
  <si>
    <t>Shophouse nào hưởng lợi từ 8 tòa cao ốc ở Phú Quốc?</t>
  </si>
  <si>
    <t>Tháng Năm 12, 2022</t>
  </si>
  <si>
    <t>https://www.tintucfn.com/ecnomic/shophouse-nao-huong-loi-tu-8-toa-cao-oc-o-phu-quoc/</t>
  </si>
  <si>
    <t>Phân khu The Center thuộc dự án Sun Grand City Hillside Residence, Thị trấn Địa Trung Hải, Phú Quốc Shophouse thoả mãn gu đầu tư sành sỏi tại Phú Quốc Thiết kế shophouse tại The Center bắt mắt với chiều cao 5 tầng và hai mặt tiền rộng từ 8m – 15m, đảm bảo đa</t>
  </si>
  <si>
    <t>Phân khu biểu tượng của Hon Thom Paradise Island có gì hút giới thượng lưu?</t>
  </si>
  <si>
    <t>Tháng Năm 10, 2022</t>
  </si>
  <si>
    <t>https://www.tintucfn.com/ecnomic/phan-khu-bieu-tuong-cua-hon-thom-paradise-island-co-gi-hut-gioi-thuong-luu/</t>
  </si>
  <si>
    <t>Tâm điểm Sun Iconic Hub Được ví như viên kim cương quý hiếm tại Hon Thom Paradise Island, phân khu The Sailing Bay là nơi sở hữu vị trí đắt giá, được định vị là tâm mạch của dòng chảy thương mại xuyên suốt toàn hợp phần Sun Iconic Hub. Phân khu The Sailing Bay</t>
  </si>
  <si>
    <t>Tp.HCM kiểm tra, giải quyết vướng mắc pháp lý và tranh chấp ở chung cư</t>
  </si>
  <si>
    <t>https://www.tintucfn.com/ecnomic/tp-hcm-kiem-tra-giai-quyet-vuong-mac-phap-ly-va-tranh-chap-o-chung-cu/</t>
  </si>
  <si>
    <t>Tổ kiểm tra liên ngành vào cuộc Trao đổi với Người Đưa Tin, đại diện Sở Xây dựng Tp.HCM cho biết, cơ quan này đang triển khai công tác kiểm tra, đánh giá các chung cư trên địa bàn từ giữa tháng 5 đến hết tháng 7/2022. Công tác kiểm tra sẽ tập trung các</t>
  </si>
  <si>
    <t>Còn nhiều điểm nghẽn xuất phát từ sự chồng chéo, lặp lại của các điều luật</t>
  </si>
  <si>
    <t>Tháng Năm 9, 2022</t>
  </si>
  <si>
    <t>https://www.tintucfn.com/ecnomic/con-nhieu-diem-nghen-xuat-phat-tu-su-chong-cheo-lap-lai-cua-cac-dieu-luat/</t>
  </si>
  <si>
    <t>ối thoại chuyên đề: “Nhận diện chân thực vai trò của thị trường bất động sản trong nền kinh tế” do Tạp chí Kinh tế Việt Nam tổ chức chiều ngày 6/5 đã có sự tham gia của nhiều chuyên gia đầu ngành về bất động sản nhằm bàn về tầm quan trọng và sức</t>
  </si>
  <si>
    <t>HoREA kiến nghị tìm giải pháp ‘gỡ khó’ cho doanh nghiệp bất động sản</t>
  </si>
  <si>
    <t>Tháng Năm 5, 2022</t>
  </si>
  <si>
    <t>https://www.tintucfn.com/ecnomic/horea-kien-nghi-tim-giai-phap-go-kho-cho-doanh-nghiep-bat-dong-san/</t>
  </si>
  <si>
    <t>Ông Lê Hoàng Châu – Chủ tịch Hiệp hội Bất động sản Tp.HCM (HoREA) cho biết, HoREA vừa có văn bản gửi tới UBND Tp.HCM nêu hàng loạt vướng mắc, khó khăn của 29 doanh nghiệp đang triển khai đầu tư các dự án nhà ở trên địa bàn thành phố. Theo thông tin từ</t>
  </si>
  <si>
    <t>Shop Villa Golf – Biệt thự công năng kép trên trục đường đắt giá của NovaWorld Phan Thiet</t>
  </si>
  <si>
    <t>Tháng Năm 4, 2022</t>
  </si>
  <si>
    <t>https://www.tintucfn.com/ecnomic/shop-villa-golf-biet-thu-cong-nang-kep-tren-truc-duong-dat-gia-cua-novaworld-phan-thiet/</t>
  </si>
  <si>
    <t>Shop Villa Golf đặc biệt sỡ hữu tiện ích độc quyền với cụm sân Golf 36 hố độc quyền chỉ có tại NovaWorld Phan Thiet. Được biết dòng sản phẩm này chỉ xuất hiện tại các dự án bất động sản quy mô lớn, được đầu tư hệ thống dịch vụ tiện ích, đủ điều</t>
  </si>
  <si>
    <t>Đại Phát Corporation có đang ‘phù phép’ nhà ở riêng lẻ thành dự án ‘khủng’?</t>
  </si>
  <si>
    <t>https://www.tintucfn.com/ecnomic/dai-phat-corporation-co-dang-phu-phep-nha-o-rieng-le-thanh-du-an-khung/</t>
  </si>
  <si>
    <t>Thời gian qua, Công ty Cổ phần Đầu tư Xây dựng Thương mại và Dịch vụ Đại Phát – Đại Phát Corporation (phường Thạnh Lộc, Quận 12, TP.HCM) rao bán dự án “Khu dân cư Bảo Phú Residence” ở đường Võ Thị Liễu – Quốc lộ 1A (phường An Phú Đông, Quận 12). Theo quảng</t>
  </si>
  <si>
    <t>TP. HCM kiểm tra hàng loạt chung cư tranh chấp kéo dài</t>
  </si>
  <si>
    <t>https://www.tintucfn.com/ecnomic/tp-hcm-kiem-tra-hang-loat-chung-cu-tranh-chap-keo-dai/</t>
  </si>
  <si>
    <t>Sở Xây dựng TP.HCM vừa có báo cáo gửi UBND TP.HCM về kiểm tra tình hình quản lý, sử dụng nhà chung cư trên địa bàn TP năm 2022. Theo đó, Sở Xây dựng sẽ kiểm tra các chung cư được xây dựng từ năm 2005 đến nay, đã đưa vào sử dụng trên địa</t>
  </si>
  <si>
    <t>Quảng Nam giao hơn 14ha đất sạch cho dự án khu đô thị An Phú</t>
  </si>
  <si>
    <t>https://www.tintucfn.com/ecnomic/quang-nam-giao-hon-14ha-dat-sach-cho-du-an-khu-do-thi-an-phu/</t>
  </si>
  <si>
    <t>Theo ông Nguyễn Xuân Hà, Phó Chủ tịch UBND thị xã Điện Bàn, tỉnh Quảng Nam, đơn vị vừa có quyết định thu hồi, giao đất đợt 1 cho Công ty TNHH Đại Việt đầu tư xây dựng dự án Khu đô thị An Phú, tại đô thị mới Điện Nam – Điện Ngọc, phường</t>
  </si>
  <si>
    <t>‘Điểm danh’ những đại gia địa ốc phát hành trái phiếu không tài sản đảm bảo</t>
  </si>
  <si>
    <t>https://www.tintucfn.com/ecnomic/diem-danh-nhung-dai-gia-dia-oc-phat-hanh-trai-phieu-khong-tai-san-dam-bao/</t>
  </si>
  <si>
    <t>như Phát Đạt, Apec Group, Nam Long, Nhà Khang Điền, DIC Corp. Các chuyên gia cảnh báo, nguy cơ rủi ro trái phiếu doanh nghiệp không tài sản đảm bảo đang tăng lên. Gần một nửa TPDN bất động sản không tài sản đảm bảo Báo cáo phân tích mới đây về thị trường trái</t>
  </si>
  <si>
    <t>Nhà thông minh – xu hướng của năm 2022</t>
  </si>
  <si>
    <t>Tháng Tư 29, 2022</t>
  </si>
  <si>
    <t>https://www.tintucfn.com/ecnomic/nha-thong-minh-xu-huong-cua-nam-2022/</t>
  </si>
  <si>
    <t>Theo Báo cáo Vietnam Smarthome Report 2022 vừa được Công ty cổ phần Lumi Việt Nam công bố, 2022 là năm của nhà thông minh, xe điện và metaverse (vũ trụ không gian ảo). Trong đó, nhà thông minh (smarthome) được hiểu là ngôi nhà cho phép chủ nhân điều khiển bật/tắt hệ thống đèn</t>
  </si>
  <si>
    <t>Đà Nẵng: Đề nghị chưa xây 100 căn nhà tại Khu dân cư Thanh Hoàng</t>
  </si>
  <si>
    <t>Tháng Tư 26, 2022</t>
  </si>
  <si>
    <t>https://www.tintucfn.com/ecnomic/da-nang-de-nghi-chua-xay-100-can-nha-tai-khu-dan-cu-thanh-hoang/</t>
  </si>
  <si>
    <t>Ngày 23/4, ông Lê Thế Nhân, Phó Chủ tịch UBND quận Liên Chiểu, Tp.Đà Nẵng cho biết, đơn vị có văn bản yêu cầu Công ty cổ phần Đầu tư Kinh doanh nhà Phú Gia Thịnh không tiến hành khởi công xây dựng 100 căn nhà ở liền kề thuộc dự án Khu dân cư</t>
  </si>
  <si>
    <t>Hàng loạt dự án bất động sản của Tập đoàn Bảo Việt “bỏ hoang” nhiều năm</t>
  </si>
  <si>
    <t>https://www.tintucfn.com/ecnomic/hang-loat-du-an-bat-dong-san-cua-tap-doan-bao-viet-bo-hoang-nhieu-nam/</t>
  </si>
  <si>
    <t>Dù được giao nhiều khu đất với diện tích hàng nghìn m2, nhưng nhiều năm qua hàng loạt dự án bất động sản của Tập đoàn Bảo Việt bị bỏ hoang, chậm tiến độ gây lãng phí tài nguyên đất, lãng phí ngân sách Nhà nước, gây mất mỹ quan Thủ đô và làm mất</t>
  </si>
  <si>
    <t>Nhà Thủ Đức bị cưỡng chế dừng sử dụng hóa đơn</t>
  </si>
  <si>
    <t>https://www.tintucfn.com/ecnomic/nha-thu-duc-bi-cuong-che-dung-su-dung-hoa-don/</t>
  </si>
  <si>
    <t>Theo công bố thông tin từ CTCP Phát triển Nhà Thủ Đức (HoSE: TDH), Cục Thuế Tp.HCM ngày 22/4/2022 đã có văn bản gửi đến công ty về việc cưỡng chế thi hành quyết định hành chính về quản lý thuế bằng biện pháp ngừng sử dụng hóa đơn. Nguyên nhân do công ty chưa</t>
  </si>
  <si>
    <t>Tiện ích “vô tiền khoáng hậu” nâng tầm chuẩn sống tại The Link – Sun Riverside Village</t>
  </si>
  <si>
    <t>https://www.tintucfn.com/ecnomic/tien-ich-vo-tien-khoang-hau-nang-tam-chuan-song-tai-the-link-sun-riverside-village/</t>
  </si>
  <si>
    <t>Phân khu The Link mang tới không gian sống nghỉ dưỡng đẳng cấp cho cư dân và khách lưu trú. Ảnh phối cảnh minh họa Tại tọa độ tâm điểm của thành phố Sầm Sơn (Thanh Hóa), nơi một bên là sông Đơ thơ mộng, một bên là đại lộ Nam sông Mã và tuyến</t>
  </si>
  <si>
    <t>Chủ đầu tư dự án 61 Trần Phú có cổ đông lớn mới</t>
  </si>
  <si>
    <t>Tháng Tư 25, 2022</t>
  </si>
  <si>
    <t>https://www.tintucfn.com/ecnomic/chu-dau-tu-du-an-61-tran-phu-co-co-dong-lon-moi/</t>
  </si>
  <si>
    <t>Công ty Cổ phần Thiết bị Bưu điện (Postef, HNX: POT) vừa công bố thay đổi về tỉ lệ cổ đông khi một cá nhân là ông Dương Trung Lợi đăng ký mua số cổ phiếu lớn và trở thành cổ đông lớn. Cụ thể, ngày 20/4, ông Lợi đã mua vào 2,38 triệu cổ</t>
  </si>
  <si>
    <t>Thanh Hóa thu hồi hơn 2,2hha ‘đất vàng’, giao Trung tâm Phát triển quỹ đất quản lý</t>
  </si>
  <si>
    <t>https://www.tintucfn.com/ecnomic/thanh-hoa-thu-hoi-hon-22hha-dat-vang-giao-trung-tam-phat-trien-quy-dat-quan-ly/</t>
  </si>
  <si>
    <t>Theo thông tin từ UBND tỉnh Thanh Hóa, vửa qua Tỉnh này vừa ban hành Quyết định số 1322 về việc, thu hồi hơn 2,2ha đất của công ty TNHH Một thành viên Đầu tư phát triển Nguyễn Kim Thanh Hóa (Công ty Nguyễn Kim) tại Khu đô thị Nam thành phố Thanh Hóa, phường</t>
  </si>
  <si>
    <t>Chính thức ra mắt Sun Secret Valley tại Bãi Dài, Phú Quốc</t>
  </si>
  <si>
    <t>Tháng Tư 23, 2022</t>
  </si>
  <si>
    <t>https://www.tintucfn.com/ecnomic/chinh-thuc-ra-mat-sun-secret-valley-tai-bai-dai-phu-quoc/</t>
  </si>
  <si>
    <t>Dự án tiên phong đặt nền móng cho hoài bão của Sun Group trong hành trình chung tay kiến tạo Phú Quốc thành điểm đến nghỉ dưỡng – giải trí – đầu tư mang tầm quốc tế. Chọn sứ mệnh làm đẹp những vùng đất, hơn nửa thập kỷ hiện diện tại Phú Quốc, Sun</t>
  </si>
  <si>
    <t>Bà Rịa – Vũng Tàu: ‘Ma trận’ đất cá nhân phân lô quảng cáo như dự án</t>
  </si>
  <si>
    <t>Tháng Tư 22, 2022</t>
  </si>
  <si>
    <t>https://www.tintucfn.com/ecnomic/ba-ria-vung-tau-ma-tran-dat-ca-nhan-phan-lo-quang-cao-nhu-du-an/</t>
  </si>
  <si>
    <t>Đằng sau dự án “Sea View Garden” Theo dữ liệu của Tạp chí Kinh tế Môi trường, giữa tháng 4/2022, một khu đất ở xã Lộc An, huyện Đất Đỏ (Bà Rịa – Vũng Tàu) được nhiều trang thông tin điện tử quảng cáo là dự án Sea View Garden. Cũng theo quảng cáo thì</t>
  </si>
  <si>
    <t>HoREA: Tháo gỡ các vướng mắc để để bình ổn thị trường bất động sản</t>
  </si>
  <si>
    <t>Tháng Tư 21, 2022</t>
  </si>
  <si>
    <t>https://www.tintucfn.com/ecnomic/horea-thao-go-cac-vuong-mac-de-de-binh-on-thi-truong-bat-dong-san/</t>
  </si>
  <si>
    <t>Ngày 20/4, Hiệp hội bất động sản Tp.HCM (HoREA) đã có công văn gửi Thủ tướng Chính phủ về một số đề xuất cấp bách nhằm giải quyết tình trạng thiếu nguồn cung nhà ở và kéo giá nhà để bình ổn thị trường bất động sản. Giá nhà ở cao gấp 20 lần thu</t>
  </si>
  <si>
    <t>Dự án ‘ma’ Sen Vàng Town ở Bình Chánh bị chính quyền ‘tuýt còi’</t>
  </si>
  <si>
    <t>https://www.tintucfn.com/ecnomic/du-an-ma-sen-vang-town-o-binh-chanh-bi-chinh-quyen-tuyt-coi/</t>
  </si>
  <si>
    <t>Dự án “ma” có hạ tầng trên đất trồng lúa Cụ thể, Sen Vàng Town hay còn gọi là khu phố thương mại Sen Vàng có diện tích 4.584m2, tọa lạc trên đường Quách Điêu, xã Vĩnh Lộc A, huyện Bình Chánh (tại thửa đất số 682, tờ bản đồ số 20). Trong đó, hơn</t>
  </si>
  <si>
    <t>Khó khăn bủa vây doanh nghiệp xây dựng nhà ở xã hội, gỡ cách nào?</t>
  </si>
  <si>
    <t>https://www.tintucfn.com/ecnomic/kho-khan-bua-vay-doanh-nghiep-xay-dung-nha-o-xa-hoi-go-cach-nao/</t>
  </si>
  <si>
    <t>Nhận diện những “nút thắt” trong công tác phát triển nhà ở xã hội (NƠXH), nhà ở công nhân đồng thời đề ra các giải pháp nhằm phát triển các loại hình nhà ở này, đáp ứng nhu cầu cho các đối tượng và thực hiện hiệu quả các gói hỗ trợ theo Nghị quyết</t>
  </si>
  <si>
    <t>5 lý do khiến The Sailing Bay tại Hon Thom Paradise Island được xem như “cực phẩm hàng hiệu”</t>
  </si>
  <si>
    <t>Tháng Tư 20, 2022</t>
  </si>
  <si>
    <t>https://www.tintucfn.com/ecnomic/5-ly-do-khien-the-sailing-bay-tai-hon-thom-paradise-island-duo%cc%a3c-xem-nhu-cu%cc%a3c-pha%cc%89m-hang-hie%cc%a3u/</t>
  </si>
  <si>
    <t>Trong đó, những căn Commercial Villa và Boutique Hotel thuộc phân khu The Sailing Bay của hợp phần Sun Iconic Hub bên Bãi Trào diễm lệ “hot” đến mức được ví như “biểu tượng bất động sản hàng hiệu” năm 2022. Lý do là bởi 5 giá trị “vàng” chỉ có tại tâm mạch phồn</t>
  </si>
  <si>
    <t>Ra mắt Tổ hợp căn hộ cao tầng sát biển đầu tiên tại Sầm Sơn</t>
  </si>
  <si>
    <t>Tháng Tư 15, 2022</t>
  </si>
  <si>
    <t>https://www.tintucfn.com/ecnomic/ra-mat-to-hop-can-ho-cao-tang-sat-bien-dau-tien-tai-sam-son/</t>
  </si>
  <si>
    <t>Dự án không chỉ bổ sung nguồn cung căn hộ lưu trú hạng sang mà còn là mảnh ghép quan trọng hoàn thiện bức tranh du lịch cao cấp xứ Thanh. Là hợp phần tiếp theo của dự án Sun Grand Boulevard, tọa lạc ngay trục đại lộ dài rộng nhất Việt Nam, kề cận</t>
  </si>
  <si>
    <t>Cam Ranh sẽ có thêm hơn 1.600 ha đất ở</t>
  </si>
  <si>
    <t>Tháng Tư 13, 2022</t>
  </si>
  <si>
    <t>https://www.tintucfn.com/ecnomic/cam-ranh-se-co-them-hon-1-600-ha-dat-o/</t>
  </si>
  <si>
    <t>UBND tỉnh Khánh Hòa vừa ký quyết định phê duyệt quy hoạch sử dụng đất TP Cam Ranh đến năm 2030. Tổng diện tích đất tự nhiên TP Cam Ranh hiện gần 33.000 ha, đến năm 2030 tăng lên gần 34.000 ha. Trong đó, đất nông nghiệp giảm hơn 150 ha, từ 13.917 ha xuống</t>
  </si>
  <si>
    <t>Bất động sản nghỉ dưỡng dần trở lại thời hoàng kim?</t>
  </si>
  <si>
    <t>https://www.tintucfn.com/ecnomic/bat-dong-san-nghi-duong-dan-tro-lai-thoi-hoang-kim/</t>
  </si>
  <si>
    <t>Tọa đàm “Bất động sản nghỉ dưỡng: Đèn xanh đã bật” được tổ chức sáng ngày 12/4 đã cung cấp nhiều thông tin liên quan đến sự trỗi dậy của phân khúc bất động sản nghỉ dưỡng trong thời gian qua và triển vọng của loại hình này trong thời gian trung – dài hạn</t>
  </si>
  <si>
    <t>Cận cảnh sân golf Đầm Vạc, nơi thi đấu của các golfer tại Sea Games 31</t>
  </si>
  <si>
    <t>https://www.tintucfn.com/ecnomic/can-canh-san-golf-dam-vac-noi-thi-dau-cua-cac-golfer-tai-sea-games-31/</t>
  </si>
  <si>
    <t>Sea Games 31 là lần thứ 2 Hà Nội Đăng cai kể từ năm 2003. Đây là sự kiện thể tháo lớn nhất khu vực Đông Nam Á với nhiều môn tranh tài hấp dẫn. Theo Bộ Văn hóa Thể thao và Du lịch, Sea Games 31 sẽ diễn ra từ ngày 5-23/5/2022 tại Hà</t>
  </si>
  <si>
    <t>Công ty Cổ phần An Việt: Gói thầu lớn, tiết kiệm ‘nhỏ giọt’</t>
  </si>
  <si>
    <t>Tháng Tư 12, 2022</t>
  </si>
  <si>
    <t>https://www.tintucfn.com/ecnomic/cong-ty-co-phan-an-viet-goi-thau-lon-tiet-kiem-nho-giot/</t>
  </si>
  <si>
    <t>Mới đây, Công ty cổ phần đầu tư và phát triển An Việt (Công ty cổ phần An Việt), phường Hưng Phúc, TP Vinh (Nghệ An) đã trúng gói thầu số 1: Toàn bộ xây lắp công trình: Cải tạo, nâng cấp nhà học, xây mới nhà hiệu bộ và các hạng mục phụ trợ</t>
  </si>
  <si>
    <t>Vĩnh Phúc công bố danh sách 28 dự án bất động sản chưa đủ điều kiện mở bán</t>
  </si>
  <si>
    <t>https://www.tintucfn.com/ecnomic/vinh-phuc-cong-bo-danh-sach-28-du-an-bat-dong-san-chua-du-dieu-kien-mo-ban/</t>
  </si>
  <si>
    <t>Cụ thể, để tránh những rủi ro trong giao dịch và bảo đảm minh bạch, phát triển lành mạnh ổn định của thị trường bất động sản, không làm ảnh hưởng đến tình hình an ninh trật tự tại địa phương, tránh tình trạng các tổ chức, cá nhân huy động vốn, bán sản phẩm</t>
  </si>
  <si>
    <t>Con đường làm bất động sản của Đất Xanh Miền Trung</t>
  </si>
  <si>
    <t>https://www.tintucfn.com/ecnomic/con-duong-lam-bat-dong-san-cua-dat-xanh-mien-trung/</t>
  </si>
  <si>
    <t>Lớn nhờ đất nền CTCP Đất Xanh Miền Trung được thành lập cuối tháng 3/2011, là công ty con của Công ty cổ phần Dịch vụ Bất động sản Đất Xanh (mã CK: DXS) – thành viên của Tập đoàn Đất Xanh (mã CK: DXG) với số vốn điều lệ ban đầu vỏn vẹn 1,6</t>
  </si>
  <si>
    <t>Giá bất động sản chưa có dấu hiệu hạ nhiệt</t>
  </si>
  <si>
    <t>Tháng Tư 7, 2022</t>
  </si>
  <si>
    <t>https://www.tintucfn.com/ecnomic/gia-bat-dong-san-chua-co-dau-hieu-ha-nhiet/</t>
  </si>
  <si>
    <t>Theo báo cáo của Batdongsan.com.vn, trong quý 1/2022, giá BĐS ghi nhận tăng trưởng tại nhiều khu vực dưới tác động của nhiều yếu tố về kinh tế vĩ mô như tác động của việc tăng giá dầu, kim loại quý và vật liệu xây dựng trên thế giới. Dòng tiền đổ vào BĐS từ</t>
  </si>
  <si>
    <t>Tp.HCM: Xử lý sai phạm khu đất gắn mác dự án Sen Vàng Town</t>
  </si>
  <si>
    <t>Tháng Tư 6, 2022</t>
  </si>
  <si>
    <t>https://www.tintucfn.com/ecnomic/tp-hcm-xu-ly-sai-pham-khu-dat-gan-mac-du-an-sen-vang-town/</t>
  </si>
  <si>
    <t>Liên quan đến dự án “ma” Sen Vàng Town được phản ánh có nhiều sai phạm tại xã Vĩnh Lộc A, huyện Bình Chánh. UBND huyện Bình Chánh, Tp.HCM cho biết, vừa ra quyết định 9886/QĐ-UBND ngày 21/12/2021 thu hồi phần đất đường giao thông và cây xanh, xử lý vi phạm xây dựng hạng</t>
  </si>
  <si>
    <t>Nhà đầu tư đã quay trở lại Đồng Nai</t>
  </si>
  <si>
    <t>Tháng Tư 5, 2022</t>
  </si>
  <si>
    <t>https://www.tintucfn.com/ecnomic/nha-dau-tu-da-quay-tro-lai-dong-nai/</t>
  </si>
  <si>
    <t>Và nhiều nhà đầu tư cũng quay trở lại thị trường Đồng Nai để tìm kiếm những dự án có khả năng sinh lời vững chắc. Thẳng tay thu hồi đất nếu không triển khai dự án Mới đây, UBND tỉnh Đồng Nai đã có quyết định về việc thu hồi đất tại phường Bửu</t>
  </si>
  <si>
    <t>Hoian d’Or : Biểu tượng mới tại thành phố di sản</t>
  </si>
  <si>
    <t>https://www.tintucfn.com/ecnomic/hoian-dor-bieu-tuong-moi-tai-thanh-pho-di-san/</t>
  </si>
  <si>
    <t>Dự án ằm trọn vẹn trên không gian rộng gần 25ha của đảo Cồn Bắp, giữa dòng sông Thu Bồn – biểu tượng bình yên giữa lòng thành phố Hội An, Hoian d’Or chỉ cách phố cổ 800m. Tổng mức đầu tư dự án khoảng 2.330 tỉ đồng. Ví trí vàng- không gian văn hóa</t>
  </si>
  <si>
    <t>Tiền thuế bất động sản tăng mạnh quý đầu năm 2022</t>
  </si>
  <si>
    <t>https://www.tintucfn.com/ecnomic/tien-thue-bat-dong-san-tang-manh-quy-dau-nam-2022/</t>
  </si>
  <si>
    <t>ổng Cục Thuế vừa có báo cáo tổng thu ngân sách Nhà nước do cơ quan thuế quản lý trong quý I/2022. Theo đó, tiền thu từ thuế thu nhập cá nhân, cho thuê đất và sử dụng đất là những khoản thu có mức tăng trưởng cao nhất 3 tháng đầu năm nay. Cụ</t>
  </si>
  <si>
    <t>Đầu tư loại hình bất động sản nào để ‘tiền đẻ ra tiền’?</t>
  </si>
  <si>
    <t>https://www.tintucfn.com/ecnomic/dau-tu-loai-hinh-bat-dong-san-nao-de-tien-de-ra-tien/</t>
  </si>
  <si>
    <t>Bất động sản khu đô thị là kênh đầu tư được ưa chuộng hàng đầu Lãi suất cho vay giảm cùng với lo ngại nguy cơ lạm phát tăng cao, nhiều nhà đầu tư đã “dốc tiền” vào bất động sản khiến thị trường này trở nên sôi sục và nóng sốt đến mức báo</t>
  </si>
  <si>
    <t>Đất vùng ven trỗi dậy, vượt mặt tốc độ tăng giá của đất nội đô</t>
  </si>
  <si>
    <t>https://www.tintucfn.com/ecnomic/dat-vung-ven-troi-day-vuot-mat-toc-do-tang-gia-cua-dat-noi-do/</t>
  </si>
  <si>
    <t>Viện Nghiên cứu thị trường Dat Xanh Services vừa tổ chức sự kiện “Công bố báo cáo thị trường BĐS Việt Nam quý 1/2022” với sự tham gia của nhiều chuyên gia đầu ngành để chia sẻ những thông tin thị trường hiện nay và đưa ra những phân tích chuyên sâu dưới góc nhìn</t>
  </si>
  <si>
    <t>Nguồn cung BĐS dồi dào nhưng vẫn chưa đủ cầu</t>
  </si>
  <si>
    <t>https://www.tintucfn.com/ecnomic/nguon-cung-bds-doi-dao-nhung-van-chua-du-cau/</t>
  </si>
  <si>
    <t>Không xảy ra “sốt đất” toàn thị trường Chia sẻ tại sự kiện “Báo cáo thị trường BĐS Việt Nam Quý I/2022” diễn ra tại Hà Nội, Tiến sĩ Phạm Anh Khôi, Kinh tế trưởng kiêm Viện trưởng Viện nghiên cứu thị trường Dat Xanh Services, cho biết thị trường BĐS tại Hà Nội ghi</t>
  </si>
  <si>
    <t>BIDV phối hợp thu phí hạ tầng cảng biển tại TP.HCM từ 01/04/2022</t>
  </si>
  <si>
    <t>Tháng Tư 2, 2022</t>
  </si>
  <si>
    <t>https://www.tintucfn.com/ecnomic/bidv-phoi-hop-thu-phi-ha-tang-cang-bien-tai-tp-hcm-tu-01-04-2022/</t>
  </si>
  <si>
    <t>Ngày 25/3/2022, Sở Giao thông Vận tải phối hợp Sở Thông tin Truyền thông TP.HCM tổ chức họp báo thông tin về triển khai thu phí hạ tầng cảng biển. Cụ thể, BIDV Bình Điền Sài Gòn được giao phối hợp với Cảng vụ Đường thuỷ nội địa TP.HCM thu phí hạ tầng cảng biển;</t>
  </si>
  <si>
    <t>Bất động sản Hạ Long vững bước trong thời dịch</t>
  </si>
  <si>
    <t>Tháng Tư 1, 2022</t>
  </si>
  <si>
    <t>https://www.tintucfn.com/ecnomic/bat-dong-san-ha-long-vung-buoc-trong-thoi-dich/</t>
  </si>
  <si>
    <t>Đòn bẩy mạnh mẽ của kinh tế và du lịch Năm 2021, Quảng Ninh tiếp tục dẫn đầu 63 tỉnh, thành phố về năng lực cạnh tranh cấp tỉnh. Đây là năm thứ 4 liên tiếp tỉnh này giữ vững danh hiệu này, không chỉ cho thấy năng lực lãnh đạo của chính quyền mà</t>
  </si>
  <si>
    <t>Thanh Hóa: ‘Chốt’ giá khởi điểm đấu giá dự án khu dân cư Đông Tân</t>
  </si>
  <si>
    <t>https://www.tintucfn.com/ecnomic/thanh-hoa-chot-gia-khoi-diem-dau-gia-du-an-khu-dan-cu-dong-tan/</t>
  </si>
  <si>
    <t>Trong ngày 30/3, UBND tỉnh Thanh Hóa đã có quyết định Số: 1091/QĐ-UBND phê duyệt giá khởi điểm để đấu giá quyền sử dụng đất dự án Khu dân cư tại phường Đông Tân, thành phố Thanh Hóa. Theo đó, khu đất dự án trên thuộc mặt bằng quy hoạch chi tiết tỷ lệ 1/500</t>
  </si>
  <si>
    <t>Sức hút quần thể nghỉ dưỡng khoáng nóng Sun Beauty Onsen tại Thanh Hóa</t>
  </si>
  <si>
    <t>Tháng Ba 29, 2022</t>
  </si>
  <si>
    <t>https://www.tintucfn.com/ecnomic/suc-hut-quan-the-nghi-duong-khoang-nong-sun-beauty-onsen-tai-thanh-hoa/</t>
  </si>
  <si>
    <t>“Nóng” như bất động sản khoáng nóng Chính thức “lộ diện” từ tháng 3/2022, quần thể nghỉ dưỡng khoáng nóng Sun Beauty Onsen ngay lập tức gây sốt trên thị trường địa ốc miền Bắc nhờ sự khác biệt, độc đáo của sản phẩm, tiếp nối sức nóng của một dự án BĐS khoáng nóng</t>
  </si>
  <si>
    <t>‘Vượt mặt’ loạt ông lớn bất động sản để sở hữu đất vàng 175 Nguyễn Thái Học: Tiềm lực giới chủ đứng sau TID Gr</t>
  </si>
  <si>
    <t>https://www.tintucfn.com/ecnomic/vuot-mat-loat-ong-lon-bat-dong-san-de-so-huu-dat-vang-175-nguyen-thai-hoc-tiem-luc-gioi-chu-dung-sau-tid-gr/</t>
  </si>
  <si>
    <t>Mới đây, bộ Xây dựng có văn bản gửi UBND TP.Hà Nội về việc điều chỉnh tổng mặt bằng và phương án kiến trúc Dự án Tiến Bộ Plaza ( số 175 Nguyễn Thái Học, quận Ba Đình, Hà Nội). Bộ này cho biết, theo Quy hoạch chung xây dựng Thủ đô Hà Nội đến</t>
  </si>
  <si>
    <t>Thanh Hóa: Hợp 5 thửa đất liền nhau, dấu hiệu phá vỡ quy hoạch dự án khu dân cư số 01 huyện Yên Định</t>
  </si>
  <si>
    <t>https://www.tintucfn.com/ecnomic/thanh-hoa-hop-5-thua-dat-lien-nhau-dau-hieu-pha-vo-quy-hoach-du-an-khu-dan-cu-so-01-huyen-yen-dinh/</t>
  </si>
  <si>
    <t>Ngôi nhà được cho là của con ông Vũ Ngọc Thưởng – Phó Bí thư thường trực huyện Yên Định, xây trên 5 thửa đất được hợp thửa, khi chưa điều chỉnh quy hoạch. Dự án Hạ tầng kỹ thuật khu dân cư số 01 thuộc quy hoạch điều chỉnh cục bộ thị trấn Quán</t>
  </si>
  <si>
    <t>Siết chặt tình trạng mua bán nhà đất hai giá: Chặn đứng chiêu trò trốn thuế</t>
  </si>
  <si>
    <t>https://www.tintucfn.com/ecnomic/siet-chat-tinh-trang-mua-ban-nha-dat-hai-gia-chan-dung-chieu-tro-tron-thue/</t>
  </si>
  <si>
    <t>Trao đổi với báo Đảng Cộng Sản, Phó Vụ trưởng Vụ Quản lý thuế doanh nghiệp nhỏ và vừa, hộ kinh doanh cá nhân (Tổng cục Thuế) Lý Thị Hoài Hương cho biết việc quản lý hoạt động chuyển nhượng bất động sản hiện nay gặp nhiều khó khăn, do liên quan đến rất nhiều</t>
  </si>
  <si>
    <t>Bất thường phiên đấu giá 104 lô đất tại Gia Lai: Nguy cơ ‘cò’ thổi giá đất để trục lợi</t>
  </si>
  <si>
    <t>https://www.tintucfn.com/ecnomic/bat-thuong-phien-dau-gia-104-lo-dat-tai-gia-lai-nguy-co-co-thoi-gia-dat-de-truc-loi/</t>
  </si>
  <si>
    <t>Nhiều khách đấu giá “méo mặt” Ngày 25 và 26/3, Trung tâm Phát triển quỹ đất Tp.Pleiku, tỉnh Gia Lai và đơn vị thực hiện đấu giá là doanh nghiệp đấu giá tư nhân Đại Phát, tổ chức đấu giá quyền sử dụng đất thuộc Khu quy hoạch chi tiết xây dựng khu dân cư</t>
  </si>
  <si>
    <t>Đất Xanh Group chi hơn 6.800 tỷ đồng đầu tư dự án mới tại Bình Phước</t>
  </si>
  <si>
    <t>Tháng Ba 24, 2022</t>
  </si>
  <si>
    <t>https://www.tintucfn.com/ecnomic/dat-xanh-group-chi-hon-6-800-ty-dong-dau-tu-du-an-moi-tai-binh-phuoc/</t>
  </si>
  <si>
    <t>Công ty Cổ phần Tập đoàn Đất Xanh (DXG) vừa công bố thông qua chủ trương cho Công ty Cổ phần Đất Xanh Capital đầu tư dự án tại Bình Phước. Quy mô dự án đầu tư dự kiến là khoảng 200 ha, triển khai dưới hình thức nhận quyền hoặc chuyển nhượng cổ phần</t>
  </si>
  <si>
    <t>Bamboo Capital chuyển 500 tỷ đồng vốn dự án tại Hội An cho BCG Land</t>
  </si>
  <si>
    <t>https://www.tintucfn.com/ecnomic/bamboo-capital-chuyen-500-ty-dong-von-du-an-tai-hoi-an-cho-bcg-land/</t>
  </si>
  <si>
    <t>Hội đồng quản trị Công ty Cổ phần Bamboo Capital (mã chứng khoán: BCG) vừa thông qua nghị quyết chuyển nhượng toàn bộ vốn góp hơn 502,5 tỷ đồng tại Công ty TNHH Indochina Hội An Beach Villas cho BCG Land, một công ty con của Bamboo Capital chuyên về mảng bất động sản. Số</t>
  </si>
  <si>
    <t>Dòng tiền của nhà đầu tư bất động sản đang chảy về đâu?</t>
  </si>
  <si>
    <t>https://www.tintucfn.com/ecnomic/dong-tien-cua-nha-dau-tu-bat-dong-san-dang-chay-ve-dau/</t>
  </si>
  <si>
    <t>Dòng phân khúc hướng đến “định nghĩa mới” về sự xa xỉ Biến động về dịch bệnh đã thay đổi khái niệm liên quan đến sự xa xỉ. Giới đầu tư bất động sản bắt đầu tìm kiếm những giá trị bền vững của sức khỏe, những trải nghiệm mang tính hàn gắn, kết nối</t>
  </si>
  <si>
    <t>Sun Group chính thức ra mắt Sun Iconic Hub – hợp phần đầu tiên tại Hon Thom Paradise Island</t>
  </si>
  <si>
    <t>https://www.tintucfn.com/ecnomic/sun-group-chinh-thuc-ra-mat-sun-iconic-hub-hop-phan-dau-tien-tai-hon-thom-paradise-island/</t>
  </si>
  <si>
    <t>Nơi đây được định hướng trở thành quần thể thương mại với những trải nghiệm đẳng cấp cùng cơ hội đầu tư, kinh doanh có 1 – 0 – 2 cho khách hàng, đồng thời là hộ chiếu thượng lưu mang đến cơ hội trở thành Cư dân đầu tiên của Đảo Thiên Đường Hòn</t>
  </si>
  <si>
    <t>Bình Dương: Vì sao người dân huyện Dầu Tiếng “chen lấn” bốc số làm giấy tờ đất?</t>
  </si>
  <si>
    <t>https://www.tintucfn.com/ecnomic/binh-duong-vi-sao-nguoi-dan-huyen-dau-tieng-chen-lan-boc-so-lam-giay-to-dat/</t>
  </si>
  <si>
    <t>Advertisement Video người dân chen nhau nộp giấy tờ thủ tục nhà đất. Ngày 22/3, ông Nguyễn Phương Linh, Chủ tịch UBND huyện Dầu Tiếng, tỉnh Bình Dương thông tin với Người Đưa Tin, hình ảnh người dân tập trung đông từ sáng sớm ở Bộ phận tiếp nhận hồ sơ một cửa và trả</t>
  </si>
  <si>
    <t>Phụ huynh các tỉnh đổ xô mua nhà tại Tp. Thủ Đức</t>
  </si>
  <si>
    <t>Tháng Ba 23, 2022</t>
  </si>
  <si>
    <t>https://www.tintucfn.com/ecnomic/phu-huynh-cac-tinh-do-xo-mua-nha-tai-tp-thu-duc/</t>
  </si>
  <si>
    <t>Sở hữu vị thế đặc biệt như vậy, không khó để hiểu vì sao phụ huynh từ các tỉnh miền Nam hiện nay lại đổ xô đi mua nhà ở tại TP. Thủ Đức để dành cho con đi học. Xu hướng mua nhà cho con học Đại học Mua nhà để phục vụ nhu</t>
  </si>
  <si>
    <t>Hơn 5.000m2 ‘đất vàng’ của Vietcombank bỏ hoang 13 năm không bị thu hồi</t>
  </si>
  <si>
    <t>Tháng Ba 21, 2022</t>
  </si>
  <si>
    <t>https://www.tintucfn.com/ecnomic/hon-5-000m2-dat-vang-cua-vietcombank-bo-hoang-13-nam-khong-bi-thu-hoi/</t>
  </si>
  <si>
    <t>Đây là khu đất vàng rộng hơn 5.000 m2 nằm tại ngã 5 Trần Thái Tông, giao Tôn Thất Thuyết, Phạm Văn Bạch (đối diện Cung tri thức Thủ đô) có 3 mặt tiền, thuộc khu đô thị mới (KĐT) Cầu Giấy của Ngân hàng Thương mại Cổ phần Ngoại thương Việt Nam (Vietcombank) được</t>
  </si>
  <si>
    <t>Tập đoàn Geleximco lần thứ 2 lọt Top 10 nhà phát triển bất động sản hàng đầu Việt Nam</t>
  </si>
  <si>
    <t>Tháng Ba 18, 2022</t>
  </si>
  <si>
    <t>https://www.tintucfn.com/ecnomic/tap-doan-geleximco-lan-thu-2-lot-top-10-nha-phat-trien-bat-dong-san-hang-dau-viet-nam/</t>
  </si>
  <si>
    <t>Lễ Vinh danh thương hiệu Bất động sản dẫn đầu năm 2021 – 2022 do Tạp chí Điện tử Bất động sản Việt Nam (Reatimes) và Viện Nghiên cứu Bất động sản Việt Nam (VIRES) tổ chức nhằm tôn vinh các doanh nghiệp có đóng góp xuất sắc cho sự phát triển bền vững và</t>
  </si>
  <si>
    <t>Văn Phú – Invest được Vinh danh thương hiệu bất động sản dẫn đầu Việt Nam năm 2021</t>
  </si>
  <si>
    <t>https://www.tintucfn.com/ecnomic/van-phu-invest-duoc-vinh-danh-thuong-hieu-bat-dong-san-dan-dau-viet-nam-nam-2021/</t>
  </si>
  <si>
    <t>Ngày 15/3/2022, tại Lễ Vinh danh thương hiệu Bất động sản dẫn đầu năm 2021 – 2022 diễn ra tại Trung tâm Hội nghị Quốc gia Hà Nội, Văn Phú – Invest đã được vinh danh ở hai hạng mục Top 10 nhà phát triển bất động sản hàng đầu Việt Nam năm 2021 và</t>
  </si>
  <si>
    <t>Vụ đấu giá dự án Khu dân cư Hòa Lân: Phần tiền thiệt hại ai chịu trách nhiệm?</t>
  </si>
  <si>
    <t>Tháng Ba 17, 2022</t>
  </si>
  <si>
    <t>https://www.tintucfn.com/ecnomic/vu-dau-gia-du-an-khu-dan-cu-hoa-lan-phan-tien-thiet-hai-ai-chiu-trach-nhiem/</t>
  </si>
  <si>
    <t>Trước đó, theo Kháng nghị của VKSND cấp cao tại TP.HCM, TAND cấp cao tại TP.HCM đã hủy cả hai bản án sơ thẩm, phúc thẩm công nhận kết quả trúng đấu giá của Công ty Kim Oanh để xét xử lại. Nếu kháng nghị của TAND tối cao được chấp thuận, Công ty Kim</t>
  </si>
  <si>
    <t>Văn Phú – Invest: Khởi sự bằng chữ tâm, thành công nhờ chữ tín</t>
  </si>
  <si>
    <t>https://www.tintucfn.com/ecnomic/van-phu-invest-khoi-su-bang-chu-tam-thanh-cong-nho-chu-tin/</t>
  </si>
  <si>
    <t>Theo báo cáo tâm lý người tiêu dùng bất động sản của batdongsan.com.vn tháng 2/2022, có đến 84% khách hàng tin vào danh tiếng tốt của chủ đầu tư. Con số này cho thấy uy tín chính là một tiêu chí rất quan trọng ảnh hưởng đến quyết định lựa chọn sản phẩm bất động</t>
  </si>
  <si>
    <t>Kiến nghị điều chỉnh quy hoạch khu 5,2ha phường Yên Hòa</t>
  </si>
  <si>
    <t>Tháng Ba 16, 2022</t>
  </si>
  <si>
    <t>https://www.tintucfn.com/ecnomic/kien-nghi-dieu-chinh-quy-hoach-khu-52ha-phuong-yen-hoa/</t>
  </si>
  <si>
    <t>Điều chỉnh quy hoạch… nhỏ giọt Vừa qua, tòa soạn nhận được phản ánh của người dân khu 5,2ha, phường Yên Hòa (quận Cầu Giấy) về những bất cập trong công tác quy hoạch xây dựng tại khu vực này. Theo phản ánh của người dân, khu đô thị nêu trên được phê duyệt theo</t>
  </si>
  <si>
    <t>Cơ hội lớn cho Shophouse Europe sẵn sàng vận hành, đón mùa du lịch 2022</t>
  </si>
  <si>
    <t>https://www.tintucfn.com/ecnomic/co-hoi-lon-cho-shophouse-europe-san-sang-van-hanh-don-mua-du-lich-2022/</t>
  </si>
  <si>
    <t>Du lịch Hạ Long và nỗi lo “ngày mở cửa” Trong và sau dịp nghỉ Tết Nguyên đán vừa qua, thủ phủ du lịch miền Bắc – Quảng Ninh đã đón trên 1 triệu lượt du khách, số khách tham quan Vịnh Hạ Long đạt trên 13.000 lượt. Theo Giám đốc Sở Du lịch tỉnh</t>
  </si>
  <si>
    <t>[Chân dung Masterise Group] Bài 2: Dòng vốn rẻ thúc đẩy tham vọng địa ốc của nhóm chủ Techcombank</t>
  </si>
  <si>
    <t>https://www.tintucfn.com/ecnomic/chan-dung-masterise-group-bai-2-dong-von-re-thuc-day-tham-vong-dia-oc-cua-nhom-chu-techcombank/</t>
  </si>
  <si>
    <t>Sự nổi lên của Masterise Masterise Group tiền thân là Thảo Điền Investment. Dưới thời kỳ điều hành của cựu Chủ tịch Sacombank Kiều Hữu Dũng, Thảo Điền ít nhiều đã là thương hiệu có tiếng, đầu tư một số dự án căn hộ ở Tp.HCM như Masteri Thảo Điền, Masteri An Phú, Millennium, M-One</t>
  </si>
  <si>
    <t>Bất động sản nghỉ dưỡng tăng mạnh cung cầu ngay đầu năm</t>
  </si>
  <si>
    <t>Tháng Ba 14, 2022</t>
  </si>
  <si>
    <t>https://www.tintucfn.com/ecnomic/bat-dong-san-nghi-duong-tang-manh-cung-cau-ngay-dau-nam/</t>
  </si>
  <si>
    <t>Theo báo cáo mới nhất của DKRA Vietnam, trong 2 tháng đầu năm 2022, phân khúc BĐS nghỉ dưỡng ghi nhận sự tăng trưởng hầu như ở tất cả các loại hình tại thị trường Tp.HCM và các tỉnh giáp ranh. Cụ thể, với phân khúc biệt thự nghỉ dưỡng ghi nhận có 5 Dự</t>
  </si>
  <si>
    <t>Lý do giá chung cư Hà Nội tăng mạnh ngay từ đầu năm</t>
  </si>
  <si>
    <t>Tháng Ba 11, 2022</t>
  </si>
  <si>
    <t>https://www.tintucfn.com/ecnomic/ly-do-gia-chung-cu-ha-noi-tang-manh-ngay-tu-dau-nam/</t>
  </si>
  <si>
    <t>Mặt bằng giá mới được thiết lập Theo Nhịp Sống Kinh tế, giá chung cư Hà Nội bật tăng ngay đầu năm. Tại một số dự án đang mở bán tại Hà Nội, giá bắt đầu có xu hướng tăng so với năm 2021. Điển hình như tại dự án The Nine (số 9 Phạm</t>
  </si>
  <si>
    <t>MeySenses Lucia Bay Bãi Lữ – Điểm đến lan tỏa phồn vinh</t>
  </si>
  <si>
    <t>Tháng Ba 10, 2022</t>
  </si>
  <si>
    <t>https://www.tintucfn.com/ecnomic/meysenses-lucia-bay-bai-lu-diem-den-lan-toa-phon-vinh/</t>
  </si>
  <si>
    <t>Hành trình của tập đoàn Tân Á Đại Thành trong lĩnh vực bất động sản một lần nữa lại đón nhận sự quan tâm đặc biệt của thị trường xung quanh thông tin về dự án MeySenses Lucia Bay Bãi Lữ – tâm điểm nghỉ dưỡng, chăm sóc sức khỏe bốn mùa đầu tiên tại</t>
  </si>
  <si>
    <t>Sự khác biệt của BĐS thương hiệu Sun Property</t>
  </si>
  <si>
    <t>Tháng Ba 9, 2022</t>
  </si>
  <si>
    <t>https://www.tintucfn.com/ecnomic/su-khac-biet-cua-bds-thuong-hieu-sun-property/</t>
  </si>
  <si>
    <t>Điều gì tạo nên uy tín và sức hấp dẫn của BĐS Sun Property? BĐS của Sun Property giúp thăng hoa giá trị cuộc sống tại mỗi điểm đến. (Ảnh: SG). Bà Nguyễn Ngọc Thúy Linh – Tổng Giám đốc Sun Property chia sẻ: “Hơn một thập kỷ qua, Sun Property đã bền bỉ xác</t>
  </si>
  <si>
    <t>Phát Đạt đặt mục tiêu lợi nhuận hơn 3.600 tỷ đồng năm 2022</t>
  </si>
  <si>
    <t>https://www.tintucfn.com/ecnomic/phat-dat-dat-muc-tieu-loi-nhuan-hon-3-600-ty-dong-nam-2022/</t>
  </si>
  <si>
    <t>Công ty Cổ phần Phát triển Bất động sản Phát Đạt (HoSE: PDR) mới đây đã công bố kế hoạch tổ chức ĐHĐCĐ thường niên năm 2022. Chương trình cuộc họp dự kiến sẽ thông qua các tờ trình liên quan đến kế hoạch kinh doanh và hoạt động của công ty năm 2022. Theo</t>
  </si>
  <si>
    <t>Lý do thị trường bất động sản sẽ không ‘ngủ đông’ trong mùa dịch</t>
  </si>
  <si>
    <t>https://www.tintucfn.com/ecnomic/ly-do-thi-truong-bat-dong-san-se-khong-ngu-dong-trong-mua-dich/</t>
  </si>
  <si>
    <t>80% nhu cầu tìm kiếm là nhà ở Từ sau đợt nghỉ Tết Nguyên đán Nhân dần 2022 đến nay, Tp.Hồ Chí Minh, Hà Nội và nhiều tỉnh thành trên cả nước gia tăng nhanh chóng các ca F0, khiến các sàn giao dịch bất động sản (BĐS) và các tổ chức, cá nhân hoạt</t>
  </si>
  <si>
    <t>Sun Group chính thức ra mắt Đảo Thiên Đường Hòn Thơm: Hon Thom Paradise Island</t>
  </si>
  <si>
    <t>Tháng Ba 8, 2022</t>
  </si>
  <si>
    <t>https://www.tintucfn.com/ecnomic/sun-group-chinh-thuc-ra-mat-da%cc%89o-thien-duong-hon-thom-hon-thom-paradise-island/</t>
  </si>
  <si>
    <t>Quy tụ những công trình xa hoa cùng chuỗi tiện ích, dịch vụ đẳng cấp, Hon Thom Paradise Island sẽ thiết lập nên giá trị mới của sự tận hưởng, một biểu tượng mới ghi danh Phú Quốc – Việt Nam trên bản đồ du lịch hạng sang thế giới. Siêu Tổ hợp Giải trí</t>
  </si>
  <si>
    <t>Vì sao second home ở Bảo Lộc đang trở nên hot hơn bao giờ hết?</t>
  </si>
  <si>
    <t>Tháng Ba 7, 2022</t>
  </si>
  <si>
    <t>https://www.tintucfn.com/ecnomic/vi-sao-second-home-o-bao-loc-dang-tro-nen-hot-hon-bao-gio-het/</t>
  </si>
  <si>
    <t>Nơi an cư lý tưởng Sống ở TP.HCM, dịch Covid-19 khiến anh T.Q.H mong muốn tìm cho mình một ngôi nhà nghỉ dưỡng thứ 2 tránh dịch. Anh đã nhiều lần đi lại và tìm hiểu để mua bất động sản tại vùng ven Sài Gòn và cuối cùng anh quyết định mua 1 mảnh</t>
  </si>
  <si>
    <t>Lâm Đồng: Xem xét tạm dừng tách, hợp thửa khu vực đường đi do người dân hiến đất</t>
  </si>
  <si>
    <t>https://www.tintucfn.com/ecnomic/lam-dong-xem-xet-tam-dung-tach-hop-thua-khu-vuc-duong-di-do-nguoi-dan-hien-dat/</t>
  </si>
  <si>
    <t>Ngày 4/3, ông Huỳnh Ngọc Hải, Giám đốc Sở Tài nguyên Môi trường (TN-MT) Lâm Đồng ký văn bản gửi UBND tỉnh đề xuất xem xét tạm dừng tiếp nhận, giải quyết hồ sơ hợp thửa, tách thửa đất tại các khu vực đường đi có nguồn gốc từ việc người dân hiến đất đối</t>
  </si>
  <si>
    <t>Quà 8.3 vĩnh cửu, Metro Star tặng viên kim cương 8.3 ly 1,5 tỷ cho phái đẹp mua Shophouse</t>
  </si>
  <si>
    <t>Tháng Ba 5, 2022</t>
  </si>
  <si>
    <t>https://www.tintucfn.com/ecnomic/qua-8-3-vinh-cuu-metro-star-tang-vien-kim-cuong-8-3-ly-15-ty-cho-phai-dep-mua-shophouse/</t>
  </si>
  <si>
    <t>Hơn thế nữa, với số lượng shophouse cực kỳ hữu hạn ngay ga Metro số 10 – tuyến Metro số 1, thì chủ nhân phải là người chủ xứng đáng để hưởng đặc quyền kinh doanh hiệu quả bền vững cho cá nhân và gia đình. Chương trình chỉ áp dụng duy nhất trong 3</t>
  </si>
  <si>
    <t>Hé lộ quy mô khủng của ‘thị trấn nghỉ dưỡng phong cách Nhật Bản’ do Sun Group đầu tư</t>
  </si>
  <si>
    <t>Tháng Ba 4, 2022</t>
  </si>
  <si>
    <t>https://www.tintucfn.com/ecnomic/he-lo-quy-mo-khung-cua-thi-tran-nghi-duong-phong-cach-nhat-ban-do-sun-group-dau-tu/</t>
  </si>
  <si>
    <t>Sau khi gây choáng ngợp với một “thị trấn Địa Trung Hải” bề thế, rực rỡ ở Nam Phú Quốc, Sun Group mới đây lại bất ngờ hé lộ kế hoạch “siêu khủng”: kiến tạo một “thị trấn nghỉ dưỡng phong cách Nhật Bản” đẳng cấp ở Quang Hanh (Cẩm Phả, Quảng Ninh). Có gì</t>
  </si>
  <si>
    <t>Căn hộ tại các đô thị đa trung tâm hút sóng đầu tư</t>
  </si>
  <si>
    <t>https://www.tintucfn.com/ecnomic/can-ho-tai-cac-do-thi-da-trung-tam-hut-song-dau-tu/</t>
  </si>
  <si>
    <t>Giá căn hộ trung tâm không ngừng leo thang Theo các báo cáo khảo sát tại TP.HCM, BĐS liên tục lập đỉnh mới trong năm 2021 bất chấp ảnh hưởng của đại dịch. Đặc biệt, giá nhà tại các quận trung tâm đã có những kỷ lục làm rúng động thị trường. Đơn cử như</t>
  </si>
  <si>
    <t>Nhà đầu tư bất động sản chọn mua shophouse thế nào để sinh lời?</t>
  </si>
  <si>
    <t>https://www.tintucfn.com/ecnomic/nha-dau-tu-bat-dong-san-chon-mua-shophouse-the-nao-de-sinh-loi/</t>
  </si>
  <si>
    <t>Các tiêu chí vàng để chọn được shophouse sinh lời Với shophouse, mục tiêu cuối cùng mà nhà đầu tư hướng đến là gia tăng lợi nhuận. Lợi nhuận trước hết đến từ hoạt động kinh doanh trực tiếp hoặc cho thuê lại và sau đó là đến từ tiềm năng tăng giá của chính</t>
  </si>
  <si>
    <t>Bình Thuận tăng cường xử lý các vi phạm trong quản lý, sử dụng đất</t>
  </si>
  <si>
    <t>https://www.tintucfn.com/ecnomic/binh-thuan-tang-cuong-xu-ly-cac-vi-pham-trong-quan-ly-su-dung-dat/</t>
  </si>
  <si>
    <t>Ngày 3/3, ông Phan Văn Đăng, Phó Chủ tịch UBND tỉnh Bình Thuận vừa ký Công văn số 491/UBND-KT về việc tăng cường công tác quản lý đất đai, trật tự xây dựng và xử lý các vi phạm trong quản lý, sử dụng đất. Theo đó, trong thời gian gần đây, trên địa bàn</t>
  </si>
  <si>
    <t>Quảng Trị: 5 dự án nghỉ dưỡng hơn 7.100 tỷ đồng tại huyện Vĩnh Linh chậm tiến độ</t>
  </si>
  <si>
    <t>https://www.tintucfn.com/ecnomic/quang-tri-5-du-an-nghi-duong-hon-7-100-ty-dong-tai-huyen-vinh-linh-cham-tien-do/</t>
  </si>
  <si>
    <t>Theo đó, 5 dự án khu đô thị, du lịch sinh thái, nghỉ dưỡng trên địa bàn huyện Vĩnh Linh, tỉnh Quảng Trị có tổng mức đầu tư 7.182 tỷ đồng, được cấp phép chủ trương đầu tư nhiều năm nhưng đến nay vẫn chậm tiến độ hoặc chưa chấp hành các quy định về</t>
  </si>
  <si>
    <t>Dự án STC Long Thành thu hút các nhà đầu tư sành</t>
  </si>
  <si>
    <t>https://www.tintucfn.com/ecnomic/du-an-stc-long-thanh-thu-hut-cac-nha-dau-tu-sanh/</t>
  </si>
  <si>
    <t>BĐS đô thị vùng sân bay – Điểm sáng đầu tư giữa Trung tâm Đồng Nai Chính phủ đang gấp rút đầu tư giai đoạn 1 của Siêu dự án Sân bay Long Thành với quy mô vào loại lớn nhất Đông Nam Á, một tổ hợp mà khi hoàn thành sẽ thay đổi bộ</t>
  </si>
  <si>
    <t>Tổng cục Thuế điểm mặt 3 chiêu trò ‘né’ thuế chuyển nhượng bất động sản</t>
  </si>
  <si>
    <t>Tháng Ba 3, 2022</t>
  </si>
  <si>
    <t>https://www.tintucfn.com/ecnomic/tong-cuc-thue-diem-mat-3-chieu-tro-ne-thue-chuyen-nhuong-bat-dong-san/</t>
  </si>
  <si>
    <t>Ngày 28/2, theo thông tin đăng tải trên trang thông tin điện tử của Tổng cục Thuế (Bộ Tài chính), thời gian qua Tổng cục Thuế đã chỉ đạo cơ quan thuế các cấp phối hợp với cơ quan Công an quản lý địa bàn, chuyển cơ quan công an điều tra các trường hợp</t>
  </si>
  <si>
    <t>Vì sao Nam Cường bị ‘thượng đế’ tại Anland Lakeview căng băng rôn ngay trước trụ sở?</t>
  </si>
  <si>
    <t>Tháng Ba 2, 2022</t>
  </si>
  <si>
    <t>https://www.tintucfn.com/ecnomic/vi-sao-nam-cuong-bi-thuong-de-tai-anland-lakeview-cang-bang-ron-ngay-truoc-tru-so/</t>
  </si>
  <si>
    <t>Dự án Anland Lakeview có vị trí đắc địa khi tọa lạc tại trung tâm Khu đô thị Dương Nội 1, sát cạnh hồ Bách Hợp Thủy thuộc Công viên Thiên văn học. Dự án có chủ đầu tư là Tập đoàn Nam Cường. Dự án được xây dựng trên diện tích đất: 15.766 m2</t>
  </si>
  <si>
    <t>Doanh nghiệp phải đăng ký và đăng ký lại hợp đồng mua bán chung cư theo quy định mới</t>
  </si>
  <si>
    <t>https://www.tintucfn.com/ecnomic/doanh-nghiep-phai-dang-ky-va-dang-ky-lai-hop-dong-mua-ban-chung-cu-theo-quy-dinh-moi/</t>
  </si>
  <si>
    <t>Mới đây, Phòng Kiểm soát hợp đồng theo mẫu và điều kiện giao dịch chung của Cục Cạnh tranh và Bảo vệ người tiêu dùng (Bộ Công Thương) đã có hướng dẫn về nghĩa vụ đăng ký và đăng ký lại hợp đồng mua bán căn hộ chung cư dưới tác động của Nghị định</t>
  </si>
  <si>
    <t>Khang Điền bơm thêm 350 tỷ đồng cho dự án tại Thủ Đức</t>
  </si>
  <si>
    <t>https://www.tintucfn.com/ecnomic/khang-dien-bom-them-350-ty-dong-cho-du-an-tai-thu-duc/</t>
  </si>
  <si>
    <t>Công ty Cổ phần Đầu tư và Kinh doanh Nhà Khang Điền (HoSE: KDH) vừa thông báo nghị quyết liên quan đến việc góp thêm vốn để tăng vốn điều lệ của Công ty TNHH Đầu tư Kinh doanh Địa ốc Gia Phước. Theo đó, Khang Điền dự kiến rót thêm gần 349,65 tỷ đồng</t>
  </si>
  <si>
    <t>Văn Phú – Invest phát động Tết trồng cây tại nhiều tỉnh thành, tạo không gian đô thị xanh</t>
  </si>
  <si>
    <t>Tháng Hai 28, 2022</t>
  </si>
  <si>
    <t>https://www.tintucfn.com/ecnomic/van-phu-invest-phat-dong-tet-trong-cay-tai-nhieu-tinh-thanh-tao-khong-gian-do-thi-xanh/</t>
  </si>
  <si>
    <t>Ban lãnh đạo Văn Phú – Invest trồng cây tại dự án The Terra – An Hưng Tham dự sự kiện Lễ trồng cây xuân Nhâm Dần 2022 có Chủ tịch HĐQT Văn Phú – Invest – ông Tô Như Toàn, Tổng Giám đốc – Triệu Hữu Đại, cùng Ban Lãnh đạo Công ty, Ban</t>
  </si>
  <si>
    <t>Sun Property xứng danh “ông lớn” BĐS cao cấp với hàng loạt công trình biểu tượng mới</t>
  </si>
  <si>
    <t>https://www.tintucfn.com/ecnomic/sun-property-xung-danh-ong-lon-bds-cao-cap-voi-hang-loat-cong-trinh-bieu-tuong-moi/</t>
  </si>
  <si>
    <t>Kiến tạo biểu tượng Sau cây cầu Vàng biểu tượng du lịch tại Đà Nẵng, Sun Group đã kiến tạo nhiều công trình mới trở thành hình ảnh đặc trưng cho nhiều vùng đất. Đó là những dự án kết tinh vẻ đẹp kiến trúc, câu chuyện văn hóa, làm sống động và nâng tầm</t>
  </si>
  <si>
    <t>Dự án đắc địa nào sẽ hưởng trọn “khoáng nóng thanh xuân” tại xứ Thanh?</t>
  </si>
  <si>
    <t>Tháng Hai 26, 2022</t>
  </si>
  <si>
    <t>https://www.tintucfn.com/ecnomic/du-an-dac-dia-nao-se-huong-tron-khoang-nong-thanh-xuan-tai-xu-thanh/</t>
  </si>
  <si>
    <t>Giá trị quý hiếm của nguồn khoáng nóng Quảng Yên (Quảng Xương) sẽ sớm được đầu tư khai thác, nâng tầm thành sản phẩm du lịch chủ lực của Thanh Hóa thông qua một quần thể nghỉ dưỡng khoáng nóng chuẩn Onsen Nhật Bản lần đầu tiên xuất hiện. Nâng tầm nguồn khoáng thanh xuân</t>
  </si>
  <si>
    <t>Bất động sản Sun Property – “địa hạt” của đẳng cấp sống thượng lưu</t>
  </si>
  <si>
    <t>Tháng Hai 24, 2022</t>
  </si>
  <si>
    <t>https://www.tintucfn.com/ecnomic/bat-dong-san-sun-property-dia-hat-cua-dang-cap-song-thuong-luu/</t>
  </si>
  <si>
    <t>Không chỉ dừng ở việc phát triển những BĐS cao cấp gắn với du lịch nghỉ dưỡng có khả năng sinh lời bền vững, Sun Property (thành viên Tập đoàn Sun Group) còn đem đến cho khách hàng thượng lưu giá trị sống thăng hoa ở những vùng đất “vàng” của du lịch, nghỉ dưỡng,</t>
  </si>
  <si>
    <t>Ra mắt tòa tháp căn hộ P1 The Pavilion tại Vinhomes Ocean Park</t>
  </si>
  <si>
    <t>https://www.tintucfn.com/ecnomic/ra-mat-toa-thap-can-ho-p1-the-pavilion-tai-vinhomes-ocean-park/</t>
  </si>
  <si>
    <t>Là tòa tháp thứ ba thuộc phân khu The Pavilion chính thức mở bán, P1 kế thừa những “ưu thế vàng” về vị trí và khả năng kết nối giao thông đa dạng. Ngay dưới chân tòa P1 là tuyến đường huyết mạch Lý Thánh Tông dài 3,5 km, rộng 40m, đủ cho 6 làn</t>
  </si>
  <si>
    <t>Văn Phú – Invest: Chữ Tâm là tài sản đầu tư dài hạn</t>
  </si>
  <si>
    <t>Tháng Hai 23, 2022</t>
  </si>
  <si>
    <t>https://www.tintucfn.com/ecnomic/van-phu-invest-chu-tam-la-tai-san-dau-tu-dai-han/</t>
  </si>
  <si>
    <t>Chuyên nghiệp và tận tâm làm nên thương hiệu Văn Phú – Invest (Minh họa: dự án The Van Phu – Victoria) “Lội ngược dòng” bằng sự chuyên nghiệp và tận tâm Trong bối cảnh thị trường chung chịu ảnh hưởng nặng nề bởi đại dịch Covid-19, nhiều công trình “án binh bất động”, Văn</t>
  </si>
  <si>
    <t>Wellness second home: Sức hút khó cưỡng cho nhà đầu tư năm 2022</t>
  </si>
  <si>
    <t>https://www.tintucfn.com/ecnomic/wellness-second-home-suc-hut-kho-cuong-cho-nha-dau-tu-nam-2022/</t>
  </si>
  <si>
    <t>Wellness second home: loại hình BĐS hấp dẫn Nói về những từ khóa tăng trưởng của thị trường BĐS toàn cầu thời gian qua, không thể không nhắc đến 2 từ khóa nổi bật là “ngôi nhà thứ hai” (second home) và “BĐS chăm sóc sức khỏe” (wellness). Trong khi BĐS wellness đón kỷ nguyên</t>
  </si>
  <si>
    <t>Phường Hàng Bồ: Người dân phản ánh vi phạm TTXD ngang nhiên tồn tại?</t>
  </si>
  <si>
    <t>https://www.tintucfn.com/ecnomic/phuong-hang-bo-nguoi-dan-phan-anh-vi-pham-ttxd-ngang-nhien-ton-tai/</t>
  </si>
  <si>
    <t>Ðể cụ thể hóa Nghị quyết Ðại hội Ðảng bộ, Thành ủy Hà Nội đã ban hành Chỉ thị 03 về chỉnh trang, phát triển đô thị và kinh tế đô thị giai đoạn 2021 – 2025. Ðề cao trách nhiệm người đứng đầu Theo đó, thành phố sẽ tập trung giải quyết các vấn</t>
  </si>
  <si>
    <t>Sun Property ra mắt tòa tháp căn hộ The Sky tại Phú Quốc </t>
  </si>
  <si>
    <t>Tháng Hai 21, 2022</t>
  </si>
  <si>
    <t>https://www.tintucfn.com/ecnomic/sun-property-ra-mat-toa-thap-can-ho-the-sky-tai-phu-quoc/</t>
  </si>
  <si>
    <t>Đây cũng là phân khu sở hữu đầy đủ mọi giá trị trải nghiệm tầm cao của Sun Grand City Hillside Residence chắc chắn sẽ làm “thoả mãn” được thị trường và khách hàng đang tìm kiếm ở thời điểm này. Trước đó, phân khu The Sea vừa được giới thiệu ra thị trường đã</t>
  </si>
  <si>
    <t>Bùng nổ trong lễ ra quân dự án STC Long Thành</t>
  </si>
  <si>
    <t>Tháng Hai 20, 2022</t>
  </si>
  <si>
    <t>https://www.tintucfn.com/ecnomic/bung-no-trong-le-ra-quan-du-an-stc-long-thanh/</t>
  </si>
  <si>
    <t>Lễ ra quân dự án STC Long Thành, quy tụ hơn 600 chiến binh nhiệt huyết đến từ 3 đơn vị phân phối chính thức: Đông Tây Land, Thủ Thiêm Real và Smart Home. Phối cảnh dự án STC Long Thành. Bên cạnh đó, tại buổi lễ, Chủ đầu tư cũng giới thiệu một loạt</t>
  </si>
  <si>
    <t>The Link bắt trọn ‘khẩu vị’ mới của giới đầu tư sau dịch</t>
  </si>
  <si>
    <t>https://www.tintucfn.com/ecnomic/the-link-bat-tron-khau-vi-moi-cua-gioi-dau-tu-sau-dich/</t>
  </si>
  <si>
    <t>Đại dịch thay đổi nhu cầu về bất động sản Viện Sức khỏe Toàn cầu (GWI) chỉ rõ, đại dịch khiến người dân đặt yếu tố môi trường sống tốt lên hàng đầu, không chỉ có lợi cho sức khoẻ thể chất, tinh thần mà còn nâng cao hiệu suất lao động. Xu hướng lựa</t>
  </si>
  <si>
    <t>Valentine 2022: Màn tỏ tình ấn tượng nhất thế giới vừa diễn ra tại Hà Nội với 99.999 bông hồng</t>
  </si>
  <si>
    <t>Tháng Hai 16, 2022</t>
  </si>
  <si>
    <t>https://www.tintucfn.com/ecnomic/valentine-2022-man-to-tinh-an-tuong-nhat-the-gioi-vua-dien-ra-tai-ha-noi-voi-99-999-bong-hong/</t>
  </si>
  <si>
    <t>Sáng ngày 14/2, ngày Lễ Tình nhân, người dân Hà Nội không giấu được sự thích thú và ngạc nhiên khi những cung đường thủ đô bỗng trở nên xinh đẹp, rực rỡ với sự xuất hiện của một rừng hoa khổng lồ. Rừng hoa khổng lồ này được Ecopark tạo thành bởi 99.999 bông</t>
  </si>
  <si>
    <t>Tp.HCM: Lực cầu căn hộ sắp bàn giao tăng mạnh</t>
  </si>
  <si>
    <t>https://www.tintucfn.com/ecnomic/tp-hcm-luc-cau-can-ho-sap-ban-giao-tang-manh/</t>
  </si>
  <si>
    <t>Thị trường nóng lên, “hàng ngon” sắp bàn giao tạo sóng Ông Nguyễn Hoàng, Giám đốc Nghiên cứu và Phát triển (R&amp;D) DKRA Vietnam cho rằng, bước sang năm 2022, áp lực tăng giá nhà sẽ rất lớn bởi lạm phát và chi phí đầu vào đã tăng suốt năm 2021. Thêm nữa, từ quý</t>
  </si>
  <si>
    <t>Tập đoàn Hà Đô bị xử phạt vi phạm hành chính về thuế</t>
  </si>
  <si>
    <t>Tháng Hai 11, 2022</t>
  </si>
  <si>
    <t>https://www.tintucfn.com/ecnomic/tap-doan-ha-do-bi-xu-phat-vi-pham-hanh-chinh-ve-thue/</t>
  </si>
  <si>
    <t>Cụ thể, doanh nghiệp có hành vi vi phạm về thuế GTGT, trong đó Công ty kê khai khấu trừ thuế GTGT đầu vào của hóa đơn mua hàng hoá dịch vụ của các doanh nghiệp có thông báo bỏ địa chỉ kinh doanh (hóa đơn trước thời điểm thông báo của cơ quan thuế);</t>
  </si>
  <si>
    <t>Sau Tết, dòng tiền đầu tư sẽ đổ mạnh vào đâu?</t>
  </si>
  <si>
    <t>Tháng Hai 10, 2022</t>
  </si>
  <si>
    <t>https://www.tintucfn.com/ecnomic/sau-tet-dong-tien-dau-tu-se-do-manh-vao-dau/</t>
  </si>
  <si>
    <t>Tiền dồn về dự án quy mô nhiều tiềm năng Ghi nhận trong tháng cuối năm 2021, thị trường BĐS nghỉ dưỡng liên tục có sự khởi sắc với tỷ lệ tiêu thụ đạt khoảng 73% trong tháng 11, tương đương 441 căn, gấp hơn 8 lần so với tháng trước đó. Mức tăng trưởng</t>
  </si>
  <si>
    <t>Hàng tồn kho của Đất Xanh đã lên đến gần 12.000 tỷ đồng</t>
  </si>
  <si>
    <t>https://www.tintucfn.com/ecnomic/hang-ton-kho-cua-dat-xanh-da-len-den-gan-12-000-ty-dong/</t>
  </si>
  <si>
    <t>Tập đoàn Đất Xanh vừa công bố kết quả kinh doanh quý IV/2021 với doanh thu thuần 2.264 tỷ đồng, tăng 123% so với cùng kỳ năm trước. Đóng góp lớn nhất cho doanh thu trong quý này là mảng bán căn hộ và đất nền khi tăng đột biến từ 86 tỷ đồng lên</t>
  </si>
  <si>
    <t>STC Long Thành – Tâm điểm sống mới tại Đồng Nai</t>
  </si>
  <si>
    <t>https://www.tintucfn.com/ecnomic/stc-long-thanh-tam-diem-song-moi-tai-dong-nai/</t>
  </si>
  <si>
    <t>Khu đô thị phức hợp STC Long Thành Vị trí kim cương, mở đường kết nối STC Long Thành có thế mạnh vượt trội với vị trí nằm sát với cảng hàng không Quốc tế Long Thành có công suất 100 triệu lượt khách mỗi năm. Tọa lạc trên trục đường ĐT 769 với hàng</t>
  </si>
  <si>
    <t>Bất động sản cho thuê gặp khó vì đại dịch, doanh nghiệp tìm hướng đi mới</t>
  </si>
  <si>
    <t>Tháng Hai 8, 2022</t>
  </si>
  <si>
    <t>https://www.tintucfn.com/ecnomic/bat-dong-san-cho-thue-gap-kho-vi-dai-dich-doanh-nghiep-tim-huong-di-moi/</t>
  </si>
  <si>
    <t>Từ đầu năm 2021, dịch Covid-19 bắt đầu xuất hiện ở các tỉnh khu vực phía Nam sau đó bùng phát lan rộng, khiến nhiều ngành nghề bị ảnh hưởng trực tiếp. Trong đó, lĩnh vực cho thuê văn phòng, căn hộ, nhà xưởng “lao dốc” mạnh. Tại Tp.HCM, từ tháng 4/2021, dịch hoành hành</t>
  </si>
  <si>
    <t>Hấp lực từ vị trí giao lộ vàng của khu đô thị nghỉ dưỡng ven sông Sun Riverside Village</t>
  </si>
  <si>
    <t>Tháng Hai 7, 2022</t>
  </si>
  <si>
    <t>https://www.tintucfn.com/ecnomic/hap-luc-tu-vi-tri-giao-lo-vang-cua-khu-do-thi-nghi-duong-ven-song-sun-riverside-village/</t>
  </si>
  <si>
    <t>Tâm điểm giao thương của khu vực Được bao bọc bởi hai sông một biển, Sun Riverside Village nằm giữa tâm điểm giao thương sầm uất của phố biển Sầm Sơn, vừa thuận tiện cho việc kết nối với Hà Nội và các tỉnh miền Bắc, vừa dễ dàng di chuyển tới thành phố Thanh</t>
  </si>
  <si>
    <t>Sun Signature Gallery – “Thiên đường’ của những mảng màu nghệ thuật giữa thế kỷ XX</t>
  </si>
  <si>
    <t>Tháng Một 28, 2022</t>
  </si>
  <si>
    <t>https://www.tintucfn.com/ecnomic/sun-signature-gallery-thien-duong-cua-nhung-mang-mau-nghe-thuat-giu%cc%83a-the-ky-xx/</t>
  </si>
  <si>
    <t>“Bảo tàng” nghệ thuật Mid Century Modern đã chính thức hiện diện giữa lòng đảo Ngọc, với tên gọi Sun Signature Gallery. Sun Signature Gallery tọa lạc ngay gần ga đi cáp treo Hòn Thơm, Phú Quốc Linh hồn của nghệ thuật kiến trúc Mid Century Modern Được hình thành từ những năm 1940-1970, phong</t>
  </si>
  <si>
    <t>Xu hướng nào cho thị trường bất động sản bán lẻ năm 2022?</t>
  </si>
  <si>
    <t>Tháng Một 27, 2022</t>
  </si>
  <si>
    <t>https://www.tintucfn.com/ecnomic/xu-huong-nao-cho-thi-truong-bat-dong-san-ban-le-nam-2022/</t>
  </si>
  <si>
    <t>Gặp khó trong việc lấp đầy mặt bằng kinh doanh Tình hình dịch bệnh kéo dài trong năm vừa qua đã khiến cho ngành bán lẻ hàng hóa và dịch vụ tăng trưởng âm. Doanh thu của ngành năm 2021 đạt gần 4.790 tỷ đồng, giảm 3,8% so với cùng kỳ năm trước. Trong đó,</t>
  </si>
  <si>
    <t>10.000 tỷ đồng hàng tồn kho của Nam Long “om” tại 2 dự án</t>
  </si>
  <si>
    <t>https://www.tintucfn.com/ecnomic/10-000-ty-dong-hang-ton-kho-cua-nam-long-om-tai-2-du-an/</t>
  </si>
  <si>
    <t>CTCP Đầu tư Nam Long (MCK: NLG) vừa công bố báo cáo tài chính năm 2021. Theo đó, tổng tài sản tăng mạnh từ 13.642 tỷ đồng lên 23.717 tỷ đồng, tăng thêm hơn 10.000 tỷ đồng. Riêng hàng tồn kho tăng gấp 2,6 lần từ 6.069 tỷ đồng lên 15.489 tỷ đồng, chủ yếu</t>
  </si>
  <si>
    <t>Vinhomes được vinh danh chủ đầu tư bất động sản hàng đầu Việt Nam tại BCI Asia Awards</t>
  </si>
  <si>
    <t>Tháng Một 26, 2022</t>
  </si>
  <si>
    <t>https://www.tintucfn.com/ecnomic/vinhomes-duoc-vinh-danh-chu-dau-tu-bat-dong-san-hang-dau-viet-nam-tai-bci-asia-awards/</t>
  </si>
  <si>
    <t>BCI Asia Awards là một trong những giải thưởng danh giá nhất của ngành Xây dựng trong khu vực, trong đó, hạng mục “Top 10 Chủ đầu tư hàng đầu” được trao cho những Chủ đầu tư có ảnh hưởng và tác động lớn đến thị trường xây dựng Việt Nam. Các doanh nghiệp được</t>
  </si>
  <si>
    <t>Đón sóng hạ tầng giao thông, BĐS Hạ Long tiếp tục là tâm điểm năm 2022</t>
  </si>
  <si>
    <t>Tháng Một 25, 2022</t>
  </si>
  <si>
    <t>https://www.tintucfn.com/ecnomic/don-song-ha-tang-giao-thong-bds-ha-long-tiep-tuc-la-tam-diem-nam-2022/</t>
  </si>
  <si>
    <t>Động lực từ hạ tầng giao thông nghìn tỷ Dịp Tết Dương lịch vừa qua, Quảng Ninh đồng loạt đưa vào hoạt động 2 công trình giao thông chiến lược có tổng mức đầu tư hơn 4000 tỷ đồng là cầu Tình Yêu bắc qua Vịnh Cửa Lục, đường bao biển Hạ Long – Cẩm</t>
  </si>
  <si>
    <t>Công ty Cổ phần Tập Đoàn Meey Land ‘chuyển mình bứt phá’</t>
  </si>
  <si>
    <t>Tháng Một 24, 2022</t>
  </si>
  <si>
    <t>https://www.tintucfn.com/ecnomic/cong-ty-co-phan-tap-doan-meey-land-chuyen-minh-but-pha/</t>
  </si>
  <si>
    <t>Hơn 2 năm thành lập, Meey Land luôn kiên định với chiến lược xây dựng hệ sinh thái 26 sản phẩm chuyển đổi số chuyên biệt cho ngành Bất động sản. Năm 2021, trong xu thế “chuyển đổi số” đang diễn ra ở khắp các lĩnh vực kinh tế, Meey Land đã đạt được nhiều</t>
  </si>
  <si>
    <t>Vui, buồn chuyện thưởng Tết năm 2022 của nghề Bất động sản</t>
  </si>
  <si>
    <t>https://www.tintucfn.com/ecnomic/vui-buon-chuyen-thuong-tet-nam-2022-cua-nghe-bat-dong-san/</t>
  </si>
  <si>
    <t>Tết Nguyên đán Nhâm Dần 2022 đang đến gần, nhiều Doanh nghiệp đã lên kế hoạch thưởng Tết cho nhân viên, tuy nhiên cũng có không ít những doanh nghiệp gặp khó khăn về kinh tế việc đảm bảo công ăn việc làm cho người lao động đã là 1 bài toán trăn trở chứ</t>
  </si>
  <si>
    <t>Quảng Nam: Dự án hơn 100 tỷ chỉ một nhà đầu tư đăng ký đầu tư</t>
  </si>
  <si>
    <t>https://www.tintucfn.com/ecnomic/quang-nam-du-an-hon-100-ty-chi-mot-nha-dau-tu-dang-ky-dau-tu/</t>
  </si>
  <si>
    <t>Ngày 22/1, ông Nguyễn Hồng Quang, Phó Chủ tịch UBND tỉnh Quảng Nam xác nhận với Người Đưa Tin, vừa có quyết định công nhận nhà đầu tư đáp ứng yêu cầu sơ bộ năng lực, kinh nghiệm đăng ký thực hiện dự án xây dựng nhà ở Khu dân cư trung tâm hành chính</t>
  </si>
  <si>
    <t>Lâm Đồng: Tạm dừng giải quyết thủ tục phân lô, tách thửa</t>
  </si>
  <si>
    <t>Tháng Một 21, 2022</t>
  </si>
  <si>
    <t>https://www.tintucfn.com/ecnomic/lam-dong-tam-dung-giai-quyet-thu-tuc-phan-lo-tach-thua/</t>
  </si>
  <si>
    <t>Thời gian qua trên địa bàn tỉnh Lâm Đồng có một số trường hợp hiến đất làm đường giao thông mới, phân lô tách thửa, xây dựng riêng lẻ tại các vùng nông thôn…Nhưng thực chất hình thành các khu, điểm dân cư mới nhằm giới thiệu, quảng cáo, giao dịch dự án bất động</t>
  </si>
  <si>
    <t>Dự án Bắc Phước Kiển: Công ty Quốc Cường Gia Lai gửi đơn cầu cứu cơ quan chức năng</t>
  </si>
  <si>
    <t>Tháng Một 19, 2022</t>
  </si>
  <si>
    <t>https://www.tintucfn.com/ecnomic/du-an-bac-phuoc-kien-cong-ty-quoc-cuong-gia-lai-gui-don-cau-cuu-co-quan-chuc-nang/</t>
  </si>
  <si>
    <t>Cụ thể, ngày 11/01/2022, Công ty CP Quốc Cường Gia Lai (Công ty Quốc Cường Gia Lai) đã có đơn gửi đến Văn phòng Trung ương Đảng, Văn phòng Chính phủ, lãnh đạo bí thư thành ủy, Giám đốc Công an TP.HCM, Viện trưởng Viện kiểm sát nhân dân TP.HCM, Trung tâm trọng tài quốc</t>
  </si>
  <si>
    <t>Nhà đầu tư vẫn đang lạc quan về thị trường bất động sản</t>
  </si>
  <si>
    <t>https://www.tintucfn.com/ecnomic/nha-dau-tu-van-dang-lac-quan-ve-thi-truong-bat-dong-san/</t>
  </si>
  <si>
    <t>Tại báo cáo thị trường bất động sản thương mại của Savills, nhận xét về tổng quan thị trường, ông Matthew Powell, Giám Đốc Savills Hà Nội, chia sẻ: “Tình hình bất động sản tại Hà Nội đang ghi nhận những dấu hiệu phục hồi tốt. Các nhà đầu tư vẫn luôn thể hiện sự</t>
  </si>
  <si>
    <t>Văn Phú Invest đang “vẽ dự án” trên đất công 129 Đinh Tiên Hoàng</t>
  </si>
  <si>
    <t>https://www.tintucfn.com/ecnomic/van-phu-invest-dang-ve-du-an-tren-dat-cong-129-dinh-tien-hoang/</t>
  </si>
  <si>
    <t>được xây dựng trên khu đất hơn 7.200m2 với tổng đầu tư hơn 1.253 tỷ đồng. Tuy nhiên, khu đất này lại đang thuộc quản lý của Nhà nước. Trên trang web vanphu.vn – trang web chính thức của Văn Phú Invest, Grandeur Palace – Đinh Tiên Hoàng được giới thiệu là dự án thiết</t>
  </si>
  <si>
    <t>Bức tranh trái chiều trên thị trường bất động sản bán lẻ</t>
  </si>
  <si>
    <t>https://www.tintucfn.com/ecnomic/buc-tranh-trai-chieu-tren-thi-truong-bat-dong-san-ban-le/</t>
  </si>
  <si>
    <t>Trong năm 2021, các thương hiệu bán lẻ nhỏ chấp nhận thuê các cửa hàng có diện tích nhỏ hơn hoặc chuyển qua mô hình kiosk còn thương hiệu lớn vẫn liên tục mở rộng. Báo cáo tổng kết thị trường bán lẻ năm 2021 tại Hà Nội của Savills Việt Nam cho biết, năm</t>
  </si>
  <si>
    <t>Thỏa “cơn khát” thiên nhiên tại làng nhiệt đới Sun Tropical Village</t>
  </si>
  <si>
    <t>Tháng Một 17, 2022</t>
  </si>
  <si>
    <t>https://www.tintucfn.com/ecnomic/thoa-con-khat-thien-nhien-tai-lang-nhiet-doi-sun-tropical-village/</t>
  </si>
  <si>
    <t>“Phong cảnh thiên nhiên giúp tâm trí không còn mệt mỏi, rèn tâm trí minh mẫn; phong cảnh thật yên tĩnh nhưng nó sống động; và do đó, thông qua ảnh hưởng của tâm trí đối với cơ thể, mang lại sự sảng khoái và phục hồi sức sống cho cơ thể”, Frederick Olmsted –</t>
  </si>
  <si>
    <t>Đâu là điểm sáng đầu tư tại thị trường bất động sản Bình Thuận 2022?</t>
  </si>
  <si>
    <t>Tháng Một 14, 2022</t>
  </si>
  <si>
    <t>https://www.tintucfn.com/ecnomic/dau-la-diem-sang-dau-tu-tai-thi-truong-bat-dong-san-binh-thuan-2022/</t>
  </si>
  <si>
    <t>Cơ hội cho nhà đầu tư tại Bình Thuận? Bình Thuận được coi là một trong những địa danh còn nhiều tiềm năng để khai thác du lịch và bất động sản. Được mệnh danh là “vịnh biển thiên đường”, Mũi Né Bình Thuận là điểm đến hấp dẫn trên bản đồ du lịch thế</t>
  </si>
  <si>
    <t>Bất động sản miền Trung: Nhiều kỳ vọng tăng trưởng nhưng khó bùng nổ</t>
  </si>
  <si>
    <t>Tháng Một 13, 2022</t>
  </si>
  <si>
    <t>https://www.tintucfn.com/ecnomic/bat-dong-san-mien-trung-nhieu-ky-vong-tang-truong-nhung-kho-bung-no/</t>
  </si>
  <si>
    <t>Dòng tiền rót vào bất động sản rất lớn Phát biểu tại Diễn đàn “Bất động sản Miền Trung 2022: Xu hướng phát triển và lựa chọn đầu tư”, TS Cấn Văn Lực, chuyên gia Kinh tế trưởng Ngân hàng BIDV nhận định cơ hội cho ngành bất động sản năm nay tương đối sáng</t>
  </si>
  <si>
    <t>Nguồn cung nhà ở tung ra thị trường Hà Nội thấp nhất 5 năm qua</t>
  </si>
  <si>
    <t>https://www.tintucfn.com/ecnomic/nguon-cung-nha-o-tung-ra-thi-truong-ha-noi-thap-nhat-5-nam-qua/</t>
  </si>
  <si>
    <t>Theo báo cáo thị trường quý IV/2021 về tình hình bất động sản nhà ở, bao gồm phân khúc biệt thự/nhà liền kề, và căn hộ bán của Savills, các chỉ số thị trường trong ba tháng cuối năm khởi sắc hơn so với quý trước. Tuy nhiên, sự sụt giảm tiếp tục được ghi</t>
  </si>
  <si>
    <t>Điều lạ thường trên thị trường bất động sản</t>
  </si>
  <si>
    <t>https://www.tintucfn.com/ecnomic/dieu-la-thuong-tren-thi-truong-bat-dong-san/</t>
  </si>
  <si>
    <t>“Nút thắt” pháp lý được tháo gỡ Tại hội thảo nhận định thị trường bất động sản 2022: Xu hướng và thách thức do Hội Môi giới Bất động sản Việt Nam (Vars) tổ chức, ông Nguyễn Văn Đính – Chủ tịch Vars nhận định, thị trường bất động sản (BĐS) Việt Nam duy trì</t>
  </si>
  <si>
    <t>Hà Nội sẽ kiểm định, đánh giá chất lượng toàn bộ chung cư cũ</t>
  </si>
  <si>
    <t>Tháng Một 12, 2022</t>
  </si>
  <si>
    <t>https://www.tintucfn.com/ecnomic/ha-noi-se-kiem-dinh-danh-gia-chat-luong-toan-bo-chung-cu-cu/</t>
  </si>
  <si>
    <t>Theo Kế hoạch, thành phố sẽ thực hiện tổng kiểm tra rà soát, kiểm định, đánh giá chất lượng các chung cư cũ có trọng tâm, trọng điểm theo thứ tự ưu tiên. Kết quả rà soát, kiểm định, đánh giá chất lượng hiện trạng chung cư cũ phải phân loại, phân nhóm theo quy</t>
  </si>
  <si>
    <t>‘Bất động’ suốt mùa dịch, Đầm Sen thoát lỗ nhờ đầu tư chứng khoán</t>
  </si>
  <si>
    <t>https://www.tintucfn.com/ecnomic/bat-dong-suot-mua-dich-dam-sen-thoat-lo-nho-dau-tu-chung-khoan/</t>
  </si>
  <si>
    <t>TCP Công viên Nước Đầm Sen (mã chứng khoán: DSN) vừa công bố báo cáo tài chính hợp nhất năm 2021. Theo đó, năm 2021 dù chỉ kinh doanh 3 tháng còn 9 tháng phải đóng cửa hoàn toàn cho đến hết năm 2021, Đầm Sen vẫn thoát lỗ. Cụ thể, doanh thu thuần năm</t>
  </si>
  <si>
    <t>Dòng tiền tiếp tục chảy vào bất động sản và sẽ có đợt sóng đi lên trong 2022-2023</t>
  </si>
  <si>
    <t>Tháng Một 11, 2022</t>
  </si>
  <si>
    <t>https://www.tintucfn.com/ecnomic/dong-tien-tiep-tuc-chay-vao-bat-dong-san-va-se-co-dot-song-di-len-trong-2022-2023/</t>
  </si>
  <si>
    <t>Chuyển động tích cực của thị trường bất động sản Dịch bệnh càng khiến dòng tiền đổ mạnh vào thị trường bất động sản khi các ngành sản xuất, kinh doanh đang đối mặt với nhiều khó khăn. Thống kê của Cục Đầu tư nước ngoài ghi nhận, trong 11 tháng đầu năm 2021, bất</t>
  </si>
  <si>
    <t>Nhà đầu tư nhận giá trị gì khi sở hữu BĐS trong hệ sinh thái Sun Group tại Sầm Sơn?</t>
  </si>
  <si>
    <t>Tháng Một 10, 2022</t>
  </si>
  <si>
    <t>https://www.tintucfn.com/ecnomic/nha-dau-tu-nhan-gia-tri-gi-khi-so-huu-bds-trong-he-sinh-thai-sun-group-tai-sam-son/</t>
  </si>
  <si>
    <t>nghỉ dưỡng trọn vẹn tới kinh doanh sinh lời bền vững. Giá trị cộng hưởng từ hệ sinh thái tầm cỡ Khởi công từ cuối 2020 và đang khẩn trương hoàn thiện để kịp về đích năm 2022, Tổ hợp Quảng trường biển và đô thị du lịch nghỉ dưỡng, vui chơi giải trí cao</t>
  </si>
  <si>
    <t>Công bố Quy hoạch chi tiết Cảng container Phù Đổng với công suất 2,54 triệu tấn/năm</t>
  </si>
  <si>
    <t>Tháng Một 9, 2022</t>
  </si>
  <si>
    <t>https://www.tintucfn.com/ecnomic/cong-bo-quy-hoach-chi-tiet-cang-container-phu-dong-voi-cong-suat-254-trieu-tan-nam/</t>
  </si>
  <si>
    <t>Chiều ngày 7/1/2022 tại Hà Nội, UBND huyện Gia Lâm đã chủ trì, phối hợp với Sở Quy hoạch – Kiến trúc, UBND xã Cổ Bi, UBND xã Đặng Xá và Công ty Cổ phần Cảng container Quốc tế Phù Đổng (thuộc Tập đoàn Geleximco) công bố Đồ án Quy hoạch chi tiết Cảng container</t>
  </si>
  <si>
    <t>Bình Thuận sẽ sớm tiếp tục thi công Khu nghỉ dưỡng Đồi Hòn Rơm-Mũi Né</t>
  </si>
  <si>
    <t>https://www.tintucfn.com/ecnomic/binh-thuan-se-som-tiep-tuc-thi-cong-khu-nghi-duong-doi-hon-rom-mui-ne/</t>
  </si>
  <si>
    <t>Ngày 8/1, UBND tỉnh Bình Thuận cho biết vừa có văn bản số 56/UBND-KGVXNV về việc liên quan dự án Khu biệt thự cao cấp và du lịch nghỉ dưỡng Đồi Hòn Rơm tại phường Mũi Né. Theo đó, thực hiện chỉ đạo của Bộ Tài nguyên và Môi trường tại Công văn số 7883/BTNMT-TCMT</t>
  </si>
  <si>
    <t>3 điều kiện bắt buộc để được kinh doanh bất động sản từ ngày 1/3</t>
  </si>
  <si>
    <t>https://www.tintucfn.com/ecnomic/3-dieu-kien-bat-buoc-de-duoc-kinh-doanh-bat-dong-san-tu-ngay-1-3/</t>
  </si>
  <si>
    <t>Mới đây, Chính phủ đã ban hành Nghị định số 02/2022/NĐ-CP quy định chi tiết thi hành một số điều của Luật Kinh doanh bất động sản. Nghị định này quy định chi tiết một số điều, khoản của Luật Kinh doanh bất động sản, bao gồm các nội dung về điều kiện của tổ</t>
  </si>
  <si>
    <t>1.000 khách hàng chờ sổ đỏ: Cuối năm chưa có sổ sẽ chi trả hỗ trợ</t>
  </si>
  <si>
    <t>Tháng Một 8, 2022</t>
  </si>
  <si>
    <t>https://www.tintucfn.com/ecnomic/1-000-khach-hang-cho-so-do-cuoi-nam-chua-co-so-se-chi-tra-ho-tro/</t>
  </si>
  <si>
    <t>Ngày 7/1, nhiều khách hàng có cuộc làm việc với Công ty cổ phần đầu tư Hoàng Nhất Nam (Công ty Hoàng Nhất Nam), đơn vị phân phối 3 dự án bất động sản Hera Complex Riverside, 7B Mở rộng và Bách Đạt 1 ở thị xã Điện Bàn, tỉnh Quảng Nam. Chủ đầu tư</t>
  </si>
  <si>
    <t>Bất động sản vùng ven ‘nóng’ trở lại vì tin còn dư địa tăng giá</t>
  </si>
  <si>
    <t>Tháng Một 6, 2022</t>
  </si>
  <si>
    <t>https://www.tintucfn.com/ecnomic/bat-dong-san-vung-ven-nong-tro-lai-vi-tin-con-du-dia-tang-gia/</t>
  </si>
  <si>
    <t>Bất động sản vùng ven hưởng lợi từ phát triển cơ sở hạ tầng Sau những tác động tiêu cực do dịch Covid-19, thị trường căn hộ tại Hà Nội đang dần được hâm nóng lại nhờ những tiềm năng đến từ các dự án tại khu vực nằm xa trung tâm thành phố. Theo</t>
  </si>
  <si>
    <t>IDJ đầu tư Siêu dự án nghỉ dưỡng Kim Bôi 485ha, nâng tổng quỹ đất phát triển lên 885 ha</t>
  </si>
  <si>
    <t>Tháng Một 4, 2022</t>
  </si>
  <si>
    <t>https://www.tintucfn.com/ecnomic/idj-dau-tu-sieu-du-an-nghi-duong-kim-boi-485ha-nang-tong-quy-dat-phat-trien-len-885-ha/</t>
  </si>
  <si>
    <t>Hoà Bình là cái nôi văn hoá của người Việt cổ. Không chỉ sở hữu nền văn hoá đa dạng và mang đậm tính bản sắc, Hoà Bình trong mắt du khách là những đồi núi trùng điệp với động Thác Bờ, Hang Rết, động Thiên Hoa hay vùng rừng nhiệt đới nguyên sinh Pù</t>
  </si>
  <si>
    <t>Sau cơn sốt đất ở Thủ Thiêm, HoREA ‘cảnh báo’ về những bất lợi của thị trường</t>
  </si>
  <si>
    <t>https://www.tintucfn.com/ecnomic/sau-con-sot-dat-o-thu-thiem-horea-canh-bao-ve-nhung-bat-loi-cua-thi-truong/</t>
  </si>
  <si>
    <t>HoREA vừa gửi báo cáo Chính phủ về tác động của phiên đấu giá tại Thủ Thiêm Mới đây, Hiệp hội Bất động sản TP HCM (HoREA) vừa có báo cáo gửi Chính phủ liên quan đến việc đánh giá tác động của phiên đấu giá 4 lô đất tại Khu đô thị mới Thủ</t>
  </si>
  <si>
    <t>9 khu chung cư cũ ở Hà Nội sẽ hoàn thành lập quy hoạch cải tạo trong năm 2022</t>
  </si>
  <si>
    <t>https://www.tintucfn.com/ecnomic/9-khu-chung-cu-cu-o-ha-noi-se-hoan-thanh-lap-quy-hoach-cai-tao-trong-nam-2022/</t>
  </si>
  <si>
    <t>ế hoạch nhằm phát huy tối đa giá trị quỹ đất, khai thác hiệu quả kinh tế, bảo đảm tính khả thi dự án, tạm cư, tái định cư phù hợp nhất. Ưu tiên hoàn thành trước đối với những chung cư cũ nguy hiểm, hư hỏng nặng. Thành phố giao Sở Quy hoạch –</t>
  </si>
  <si>
    <t>“Bỏ phố về rừng – Làm mới yêu thương”, điểm chọn lý tưởng vùng cao nguyên</t>
  </si>
  <si>
    <t>Tháng Một 3, 2022</t>
  </si>
  <si>
    <t>https://www.tintucfn.com/ecnomic/bo-pho-ve-rung-lam-moi-yeu-thuong-diem-chon-ly-tuong-vung-cao-nguyen/</t>
  </si>
  <si>
    <t>Ở Nhật Bản, người dân có một phương pháp thực hành gọi là “tắm rừng”, hay “shinrin-yoku”. “Shinrin” trong tiếng Nhật có nghĩa là “rừng” và yoku có nghĩa là “tắm”. Phương pháp này bắt đầu vào năm 1982 khi Cơ quan lâm nghiệp của Nhật Bản khuyến khích người dân kết hợp cùng thiên</t>
  </si>
  <si>
    <t>Biệt thự sân golf – không gian sống trải nghiệm đẳng cấp</t>
  </si>
  <si>
    <t>Tháng Một 1, 2022</t>
  </si>
  <si>
    <t>https://www.tintucfn.com/ecnomic/biet-thu-san-golf-khong-gian-song-trai-nghiem-dang-cap/</t>
  </si>
  <si>
    <t>Dự án hiện nay đã xây dựng hoàn thiện 80%, đang có sức hút lớn đối với các nhà đầu tư. Nếu biệt thự golf tại những khu vực khác như Hồ Tràm, Phan Thiết hướng đến phục vụ chủ yếu về lưu trú cho khách du lịch hoặc các golfer thì West Lakes Golf</t>
  </si>
  <si>
    <t>Cơ hội sở hữu biệt thự golf West Lakes “giá hời” nhờ “săn” chính sách hấp dẫn</t>
  </si>
  <si>
    <t>Tháng Mười Hai 31, 2021</t>
  </si>
  <si>
    <t>https://www.tintucfn.com/ecnomic/co-hoi-so-huu-biet-thu-golf-west-lakes-gia-hoi-nho-san-chinh-sach-hap-dan/</t>
  </si>
  <si>
    <t>Đối với nhà đầu tư sành sỏi, việc tận dụng cơ hội mua bất động sản khi chủ đầu tư áp dụng chính sách “khủng” đã giúp tiết kiệm rất nhiều chi phí nhưng vẫn sở hữu được sản phẩm chất lượng. “Việc đi mua đất cũng như các mặt hàng tiêu dùng, đối với</t>
  </si>
  <si>
    <t>Giá nhà liền thổ tại Long An hấp dẫn hơn so với vùng ven phía Nam</t>
  </si>
  <si>
    <t>https://www.tintucfn.com/ecnomic/gia-nha-lien-tho-tai-long-an-hap-dan-hon-so-voi-vung-ven-phia-nam/</t>
  </si>
  <si>
    <t>Cụ thể, giá bán sơ cấp trung bình chỉ hơn 1.500 USD mỗi m2 (khoảng 34,5 triệu đồng). Trong khi đó, Đồng Nai, Bà Rịa – Vũng Tàu, Bình Dương dao động từ 2.000-3.000 USD mỗi m2 (46-70 triệu đồng); TP.HCM vượt trên ngưỡng 6.000 USD (140 triệu đồng). Có thể thấy, giá bán nhà</t>
  </si>
  <si>
    <t>La Villa Green City hưởng lợi từ dự án kè bờ sông Long An</t>
  </si>
  <si>
    <t>https://www.tintucfn.com/ecnomic/la-villa-green-city-huong-loi-tu-du-an-ke-bo-song-long-an/</t>
  </si>
  <si>
    <t>Bảo vệ cảnh quan tạo đà phát triển đô thị xanh Hướng đến mục tiêu trở thành đô thị loại I như đã đề ra, TP Tân An đang tích cực đổi mới diện mạo, nâng cao chất lượng khu vực. Mới đây, Hội đồng Nhân dân tỉnh Long An đã có công văn thống</t>
  </si>
  <si>
    <t>Đức Hòa – Tiếp tục đón sóng BĐS cuối năm 2021</t>
  </si>
  <si>
    <t>Tháng Mười Hai 30, 2021</t>
  </si>
  <si>
    <t>https://www.tintucfn.com/ecnomic/duc-hoa-tiep-tuc-don-song-bds-cuoi-nam-2021/</t>
  </si>
  <si>
    <t>“Sóng xô” vào giá BĐS trước Quy hoạch thành lập TP.Đức Hòa Mới đây, Ban thường vụ huyện Đức Hòa đã có công văn số 46-TTr/HU về việc Quy hoạch chung đô thị Đức Hòa thành Đô thị loại 3 và thành lập thành phố Đức Hòa trực thuộc tỉnh. Theo đó, huyện Đức Hòa</t>
  </si>
  <si>
    <t>Lượng tìm mua bất động sản vẫn tăng mạnh bất chấp dịch Covid</t>
  </si>
  <si>
    <t>https://www.tintucfn.com/ecnomic/luong-tim-mua-bat-dong-san-van-tang-manh-bat-chap-dich-covid/</t>
  </si>
  <si>
    <t>Lượng tìm kiếm bất động sản ven đô tăng mạnh Ngay sau khi tình hình giãn cách được nới lỏng, nền kinh tế Việt Nam đang từng bước hồi phục và tăng trưởng. Cùng với các chiến dịch tiêm vắc xin đang được triển khai rộng rãi, việc mở cửa kinh tế cũng thúc đẩy</t>
  </si>
  <si>
    <t>Khởi công Quần thể nghỉ dưỡng khoáng nóng Sun Beauty Onsen tại Thanh Hóa</t>
  </si>
  <si>
    <t>Tháng Mười Hai 28, 2021</t>
  </si>
  <si>
    <t>https://www.tintucfn.com/ecnomic/khoi-cong-quan-the-nghi-duong-khoang-nong-sun-beauty-onsen-tai-thanh-hoa/</t>
  </si>
  <si>
    <t>Có tổng vốn đầu tư gần 7.000 tỷ đồng, đây là dự án trọng điểm của tỉnh Thanh Hóa, trong lộ trình phát triển, trở thành trung tâm du lịch chất lượng cao của khu vực. Với quy mô gần 100ha, Quần thể nghỉ dưỡng khoáng nóng Sun Beauty Onsen Thanh Hóa kết hợp các</t>
  </si>
  <si>
    <t>Sun Signature Gallery: Kiệt tác mới của “phù thủy kiến trúc” Bill Bensley trên đảo Ngọc</t>
  </si>
  <si>
    <t>https://www.tintucfn.com/ecnomic/sun-signature-gallery-kiet-tac-moi-cua-phu-thuy-kien-truc-bill-bensley-tren-dao-ngoc/</t>
  </si>
  <si>
    <t>…dựng lên một “bảo tàng” nguy nga trưng bày, lưu giữ nghệ thuật thời kỳ Mid Century Modern giữa Thị trấn Địa Trung Hải phồn hoa. Sun Signature Gallery: Tuyệt tác kiến trúc mới trên đảo Ngọc Tiết lộ về lịch sử ra đời của Sun Signature Gallery, đại diện Sun Group cho biết, dù</t>
  </si>
  <si>
    <t>Xu hướng chọn lựa sống xanh – sinh thái của người dân thành Vinh</t>
  </si>
  <si>
    <t>https://www.tintucfn.com/ecnomic/xu-huong-chon-lua-song-xanh-sinh-thai-cua-nguoi-dan-thanh-vinh/</t>
  </si>
  <si>
    <t>Người thành Vinh “chuộng” biệt thự xanh sinh thái “Không phải ngay từ bây giờ thì còn đợi đến lúc nào mới mạnh dạn thay đổi quan điểm, chọn một nơi đáng sống thực sự cho mình, cho gia đình và đặc biệt là những đứa trẻ”, anh Vịnh, 40 tuổi, đang sống tại thành</t>
  </si>
  <si>
    <t>Đón sóng Phú Yên, IDJ rót vốn hơn 1000 tỷ gia nhập thị trường</t>
  </si>
  <si>
    <t>Tháng Mười Hai 27, 2021</t>
  </si>
  <si>
    <t>https://www.tintucfn.com/ecnomic/don-song-phu-yen-idj-rot-von-hon-1000-ty-gia-nhap-thi-truong/</t>
  </si>
  <si>
    <t>Phú Yên – điểm đến đầu tư đầy hứa hẹn Theo chiến lược phát triển du lịch Việt Nam tầm nhìn đến năm 2030, khu vực Duyên hải Nam Trung Bộ sẽ là vùng du lịch trọng điểm với đặc trưng về du lịch biển, đảo gắn với không gian văn hóa và sinh thái.</t>
  </si>
  <si>
    <t>Thái Bình: Đất nền tái định cư huyện Hưng Hà kỳ vọng dậy sóng đầu năm 2022</t>
  </si>
  <si>
    <t>Tháng Mười Hai 25, 2021</t>
  </si>
  <si>
    <t>https://www.tintucfn.com/ecnomic/thai-binh-dat-nen-tai-dinh-cu-huyen-hung-ha-ky-vong-day-song-dau-nam-2022/</t>
  </si>
  <si>
    <t>Hưng Hà (Thái Bình) – điểm hẹn đầu năm 2022 cho nhà đầu tư Tỉnh Thái Bình sở hữu lợi thế khi nằm trong vùng kinh tế ven biển kết nối 6 tỉnh duyên hải Bắc Bộ gồm: Quảng Ninh, Hải Phòng đi qua Thái Bình đến Thanh Hóa. Theo đó, sự phát triển mạnh</t>
  </si>
  <si>
    <t>14 cá nhân rót tiền cho Vina2 làm dự án I-Tower Quy Nhơn</t>
  </si>
  <si>
    <t>https://www.tintucfn.com/ecnomic/14-ca-nhan-rot-tien-cho-vina2-lam-du-an-i-tower-quy-nhon/</t>
  </si>
  <si>
    <t>Thông tin từ Sở Giao dịch chứng khoán Hà Nội (HNX) cho biết, CTCP Đầu tư và Xây dựng Vina 2 (MCK: VC2) đã phát hành thành công 150 tỷ đồng trái phiếu cho một công ty chứng khoán và 14 nhà Đầu tư cá nhân chuyên nghiệp. Đây là trái phiếu có kỳ hạn</t>
  </si>
  <si>
    <t>Đầu tư bất động sản 2022: Nhà đầu tư lướt sóng nên giảm thiểu kỳ vọng và giảm sử dụng đòn bẩy tài chính</t>
  </si>
  <si>
    <t>Tháng Mười Hai 24, 2021</t>
  </si>
  <si>
    <t>https://www.tintucfn.com/ecnomic/dau-tu-bat-dong-san-2022-nha-dau-tu-luot-song-nen-giam-thieu-ky-vong-va-giam-su-dung-don-bay-tai-chinh/</t>
  </si>
  <si>
    <t>Theo báo cáo của Savills Việt Nam, với tốc độ tăng trưởng GDP trung bình trong nhiều năm qua ở mức xấp xỉ 6-7%, Việt Nam đang được đánh giá là điểm đến lý tưởng để đầu tư so với các nước trong khu vực, đặc biệt là mảng đầu tư vào thị trường bất</t>
  </si>
  <si>
    <t>Lo bất động sản tăng giá vì lạm phát năm 2022</t>
  </si>
  <si>
    <t>https://www.tintucfn.com/ecnomic/lo-bat-dong-san-tang-gia-vi-lam-phat-nam-2022/</t>
  </si>
  <si>
    <t>Giá BĐS vẫn xu hướng tăng Chia sẻ về câu chuyện BĐS trong năm 2022, TS Sử Ngọc Khương – Giám đốc cao cấp, Bộ phần đầu tư Savills Việt Nam nhận định, thị trường bất động sản (BĐS) sẽ nằm trong câu chuyện lạm phát 2022. Giá BĐS hiện tại cũng đang có vấn</t>
  </si>
  <si>
    <t>Bỏ tiền tỉ… để được làm vườn</t>
  </si>
  <si>
    <t>https://www.tintucfn.com/ecnomic/bo-tien-ti-de-duoc-lam-vuon/</t>
  </si>
  <si>
    <t>Đầu tư second home vì tương lai con trẻ Tình trạng thiếu không gian vui chơi cho trẻ không chỉ phổ biến ở những khu tập thể cũ mà ngay cả ở những khu chung cư cao cấp, không gian cũng bị thu hẹp, không hề đúng với lời quảng cáo của chủ đầu tư.</t>
  </si>
  <si>
    <t>Tập trung giải ngân vốn đầu tư công đi đôi với đảm bảo chất lượng công trình</t>
  </si>
  <si>
    <t>Tháng Mười Hai 22, 2021</t>
  </si>
  <si>
    <t>https://www.tintucfn.com/ecnomic/tap-trung-giai-ngan-von-dau-tu-cong-di-doi-voi-dam-bao-chat-luong-cong-trinh/</t>
  </si>
  <si>
    <t>Xây dựng tiêu chuẩn, quy chuẩn về công nghệ xử lý chất thải Theo Quyết định số 1962/QĐ-TTg của Thủ tướng Chính phủ về việc thành lập các Tổ công tác đẩy mạnh giải ngân vốn đầu tư công 2021, đến nay, Bộ Kế hoạch và Đầu tư cho biết, 6 Tổ công tác đẩy</t>
  </si>
  <si>
    <t>Đề nghị truy tố thêm 4 bị can trong “đại án” 43 ha đất vàng ở Bình Dương</t>
  </si>
  <si>
    <t>Tháng Mười Hai 20, 2021</t>
  </si>
  <si>
    <t>https://www.tintucfn.com/ecnomic/de-nghi-truy-to-them-4-bi-can-trong-dai-an-43-ha-dat-vang-o-binh-duong/</t>
  </si>
  <si>
    <t>Thêm 4 bị can bị đề nghị truy tố Theo đó, ngày 13/12/2021, Cơ quan Cảnh sát điều tra Bộ Công an hoàn tất Kết luận điều tra bổ sung và đề nghị truy tố các bị can trong vụ Vi phạm quy định về quản lý, sử dụng tài sản Nhà nước gây thất</t>
  </si>
  <si>
    <t>Phát Đạt tiếp tục huy động 150 tỷ trái phiếu cho dự án Astral City</t>
  </si>
  <si>
    <t>Tháng Mười Hai 19, 2021</t>
  </si>
  <si>
    <t>https://www.tintucfn.com/ecnomic/phat-dat-tiep-tuc-huy-dong-150-ty-trai-phieu-cho-du-an-astral-city/</t>
  </si>
  <si>
    <t>TCP Phát triển Bất động sản Phát Đạt (MCK: PDR) vừa thông qua quyết định huy động vốn qua kênh trái phiếu. Đây là đợt chào bán thứ 9 trong năm nay, tiếp nối chuỗi huy động liên tục từ năm 2020. Cụ thể, Phát Đạt phát hành 1.500 trái phiếu với mệnh giá 100.000</t>
  </si>
  <si>
    <t>Công nghệ sẽ tạo ra lợi thế cạnh tranh trên thị trường bất động sản</t>
  </si>
  <si>
    <t>https://www.tintucfn.com/ecnomic/cong-nghe-se-tao-ra-loi-the-canh-tranh-tren-thi-truong-bat-dong-san/</t>
  </si>
  <si>
    <t>ông nghệ giúp thị trường đi nhanh hơn, giúp trải nghiệm khách hàng tốt hơn và giúp người kinh doanh bất động sản (BĐS) có thêm con đường để phát triển trong giai đoạn dịch bệnh phức tạp như hiện nay”. Đó là nhận định của ông Đinh Minh Tuấn – Giám đốc khu vực</t>
  </si>
  <si>
    <t>Hà Nội nâng cao chất lượng sống, đẩy mạnh phát triển thành phố thông minh</t>
  </si>
  <si>
    <t>https://www.tintucfn.com/ecnomic/ha-noi-nang-cao-chat-luong-song-day-manh-phat-trien-thanh-pho-thong-minh/</t>
  </si>
  <si>
    <t>Hình thành cốt lõi của thành phố thông minh, phát triển đô thị xanh Là một trong hai đô thị lớn, đặc biệt của Việt Nam, Hà Nội cũng gặp phải những vấn đề phát sinh do tốc độ đô thị hóa quá nhanh, do đó, Nghị quyết Đại hội XVII Đảng bộ Thành phố</t>
  </si>
  <si>
    <t>Nhiều tình tiết bất ngờ đằng sau vụ Giám đốc tự tử tại Tòa</t>
  </si>
  <si>
    <t>Tháng Mười Hai 16, 2021</t>
  </si>
  <si>
    <t>https://www.tintucfn.com/ecnomic/nhieu-tinh-tiet-bat-ngo-dang-sau-vu-giam-doc-tu-tu-tai-toa/</t>
  </si>
  <si>
    <t>Mấy ngày qua, việc một giám đốc công ty tự tử tại Toà khiến dư luận dậy sóng. Cụ thể, ngày 8/12, TAND quận Ngũ Hành Sơn, TP Đà Nẵng đã tuyên án phiên xét xử sơ thẩm vụ án dân sự “tranh chấp hợp đồng chuyển nhượng quyền sử dụng đất và bồi thường</t>
  </si>
  <si>
    <t>Đâu là yếu tố tạo nên sức bền của thị trường bất động sản cho thuê?</t>
  </si>
  <si>
    <t>https://www.tintucfn.com/ecnomic/dau-la-yeu-to-tao-nen-suc-ben-cua-thi-truong-bat-dong-san-cho-thue/</t>
  </si>
  <si>
    <t>— Bất động sản cho thuê trở thành loại hình kinh doanh phổ biến tại các thành phố lớn (Minh họa: Ảnh chụp tại dự án Oakwood Residence Hanoi) Một năm “lửa thử vàng” với bất động sản cho thuê Năm 2021 với các đợt bùng phát dịch Covid-19 kéo dài khiến cho mọi ngành</t>
  </si>
  <si>
    <t>Đức Hòa phát triển mạnh – tạo đà cho bất động sản ‘vượt sóng’</t>
  </si>
  <si>
    <t>https://www.tintucfn.com/ecnomic/duc-hoa-phat-trien-manh-tao-da-cho-bat-dong-san-vuot-song/</t>
  </si>
  <si>
    <t>Phát triển toàn diện về kinh tế – xã hội Những năm gần đây huyện Đức Hoà được biết đến là địa phương có tốc độ tăng trưởng kinh tế đạt mức khá cao so với bình quân chung của tỉnh Long An và là địa phương nằm trong đồ án Quy hoạch tổng thể</t>
  </si>
  <si>
    <t>Điểm sáng hút giới đầu tư Bất Động Sản tại Tân Lạc, Hòa Bình</t>
  </si>
  <si>
    <t>Tháng Mười Hai 7, 2021</t>
  </si>
  <si>
    <t>https://www.tintucfn.com/ecnomic/diem-sang-hut-gioi-dau-tu-bat-dong-san-tai-tan-lac-hoa-binh/</t>
  </si>
  <si>
    <t>Nhắc đến các khu đô thị đồng bộ, hiện đại thường chúng ta chỉ nghĩ điểm tọa lạc thường ở các thành phố lớn, hoặc chí ít cũng tại các thủ phủ của các tỉnh, nhưng sắp tới, tại Huyện Tân Lạc, Tỉnh Hòa Bình sẽ xuất hiện một dự án như thế. Đây hứa</t>
  </si>
  <si>
    <t>“Google” của ngành bất động sản 4.0</t>
  </si>
  <si>
    <t>Tháng Mười Hai 4, 2021</t>
  </si>
  <si>
    <t>https://www.tintucfn.com/ecnomic/google-cua-nganh-bat-dong-san-4-0/</t>
  </si>
  <si>
    <t>Thông tin “vàng thau lẫn lộn” Trong vài năm qua, mô hình kinh doanh mà trong đó doanh nghiệp phân phối trực tiếp sản phẩm đến khách hàng (qua cửa hàng chính hãng, website, thương mại điện tử) mà không cần qua bất kỳ một kênh phân phối nào – đã bùng nổ, giúp các</t>
  </si>
  <si>
    <t>Bất động sản sẽ được ‘thắp sáng’ bởi nhân tố công nghệ</t>
  </si>
  <si>
    <t>Tháng Mười Hai 3, 2021</t>
  </si>
  <si>
    <t>https://www.tintucfn.com/ecnomic/bat-dong-san-se-duoc-thap-sang-boi-nhan-to-cong-nghe/</t>
  </si>
  <si>
    <t>Ngày 2/12, Hội thảo Chuyển đổi số ngành BĐS đã diễn ra với sự tham gia của đại diện Bộ Xây dựng, Hiệp hội Bất động sản Việt Nam, cùng các nhà khoa học, chuyên gia nhằm nhìn lại và đưa ra định hướng thúc đẩy chuyển đổi số cho ngành, một cách tích cực</t>
  </si>
  <si>
    <t>Đồng Nai: Đất phân lô, tách thửa núp bóng khu dân cư</t>
  </si>
  <si>
    <t>Tháng Mười Hai 1, 2021</t>
  </si>
  <si>
    <t>https://www.tintucfn.com/ecnomic/dong-nai-dat-phan-lo-tach-thua-nup-bong-khu-dan-cu/</t>
  </si>
  <si>
    <t>Rao bán rầm rộ Thời gian qua, khu vực xã An Viễn, huyện Trảng Bom, tỉnh Đồng Nai đang nổi lên với các khu dân cư được gắn với các tên gọi hấp dẫn, nhiều người không thận trọng rất dễ sập bẫy khi mua. Cụ thể, trên trang khangthinhphat.com.vn đang quảng cáo các thông</t>
  </si>
  <si>
    <t>Chu toàn tổ ấm mà vẫn kiếm tiền giỏi</t>
  </si>
  <si>
    <t>https://www.tintucfn.com/ecnomic/chu-toan-to-am-ma-van-kiem-tien-gioi/</t>
  </si>
  <si>
    <t>Đại dịch Covid-19 diễn ra đã thay đổi thói quen mua sắm của rất đông người dân khi mua bán hàng trên mạng diễn ra rầm rộ. Điều đó đúng bởi đây là một trong những cách phòng dịch Covid-19 hiệu quả như: tránh tập trung đông người, hạn chế tiếp xúc, giữ khoảng cách</t>
  </si>
  <si>
    <t>Bất động sản vùng vệ tinh – Thị trường giàu tiềm năng</t>
  </si>
  <si>
    <t>Tháng Mười Một 29, 2021</t>
  </si>
  <si>
    <t>https://www.tintucfn.com/ecnomic/bat-dong-san-vung-ve-tinh-thi-truong-giau-tiem-nang/</t>
  </si>
  <si>
    <t>Cơ hội “vàng” cho các nhà đầu tư Những năm gần đây, thị trường bất động sản đang chứng kiến sự dịch chuyển mạnh mẽ sang các khu vực, tỉnh thành vệ tinh. Xu hướng này được khuấy động bởi các “ông lớn” địa ốc với kế hoạch khai phá những vùng đất mới. Hilltop</t>
  </si>
  <si>
    <t>Tận hưởng tiện nghi trong miền sơn cước</t>
  </si>
  <si>
    <t>Tháng Mười Một 28, 2021</t>
  </si>
  <si>
    <t>https://www.tintucfn.com/ecnomic/tan-huong-tien-nghi-trong-mien-son-cuoc/</t>
  </si>
  <si>
    <t>Theo định nghĩa của Viện sức khỏe toàn cầu (GWI), xu hướng sống “wellness” là việc tích cực theo đuổi các hoạt động và lựa chọn lối sống thông qua các hoạt động thể chất, tinh thần, tình cảm nhằm chăm sóc sức khỏe toàn diện. Xu hướng này đang được hàng triệu người trên</t>
  </si>
  <si>
    <t>Hai doanh nghiệp trong hệ sinh thái Hoàn Cầu đang làm ăn ra sao?</t>
  </si>
  <si>
    <t>Tháng Mười Một 27, 2021</t>
  </si>
  <si>
    <t>https://www.tintucfn.com/ecnomic/hai-doanh-nghiep-trong-he-sinh-thai-hoan-cau-dang-lam-an-ra-sao/</t>
  </si>
  <si>
    <t>Công ty cổ phần Hoàn Cầu Khánh Hòa và công ty TNHH Hoàn Cầu Nha Trang là công ty con của Tập đoàn Hoàn Cầu (Hoàn Cầu). Hoàn Cầu được biết đến với danh tiếng của bà Trần Thị Hường, hay còn gọi là Tư Hường. Bà từng là Chủ tịch Hội đồng Thành viên</t>
  </si>
  <si>
    <t>Sau xây dựng ‘chui’, Hưng Lộc Phát tiếp tục ‘bán lụi’ sản phẩm tại dự án The Peak Garden?</t>
  </si>
  <si>
    <t>Tháng Mười Một 24, 2021</t>
  </si>
  <si>
    <t>https://www.tintucfn.com/ecnomic/sau-xay-dung-chui-hung-loc-phat-tiep-tuc-ban-lui-san-pham-tai-du-an-the-peak-garden/</t>
  </si>
  <si>
    <t>Theo QCVN 01:2019/BXD quy định Quy chuẩn kỹ thuật quốc gia về Quy hoạch xây dựng, việc tổ chức không gian của đô thị, nông thôn và các khu chức năng; tổ chức hệ thống công trình hạ tầng kỹ thuật, hạ tầng xã hội nhằm tạo lập môi trường thích hợp cho người dân</t>
  </si>
  <si>
    <t>Tổng cục Thi hành án dân sự rà soát vụ việc tranh chấp trường học ở Hà Nội</t>
  </si>
  <si>
    <t>Tháng Mười Một 23, 2021</t>
  </si>
  <si>
    <t>https://www.tintucfn.com/ecnomic/tong-cuc-thi-hanh-an-dan-su-ra-soat-vu-viec-tranh-chap-truong-hoc-o-ha-noi/</t>
  </si>
  <si>
    <t>hỉ đạo tại hội nghị triển khai nhiệm vụ công tác thi hành án dân sự năm 2022, ngày 22/11, Bộ trưởng Bộ Tư pháp Lê Thành Long đề cập tình trạng các vụ việc khiếu nại, tố cáo còn khá nhiều, không ít vụ việc kéo dài chưa có hướng ra. Trong khi đó,</t>
  </si>
  <si>
    <t>Euro Group: Cần Thơ ra mắt khu đô thị kiểu mẫu Hoàng Gia</t>
  </si>
  <si>
    <t>https://www.tintucfn.com/ecnomic/euro-group-can-tho-ra-mat-khu-do-thi-kieu-mau-hoang-gia/</t>
  </si>
  <si>
    <t>…giữa Công ty Cổ phần Đầu tư và Phát triển BĐS Euro Cần Thơ và Chủ đầu tư dự án Công ty Cổ phần Xây dựng Thương mại Hoàng Gia. Cơ hội “vàng” đầu tư nhà phố thương mại tại trung tâm Quận Thốt Nốt Lễ ký kết Đánh dấu bước khởi đầu cho chuỗi</t>
  </si>
  <si>
    <t>Đắm say hành trình “Welcome Home” mùa 2 tại Nam Phú Quốc</t>
  </si>
  <si>
    <t>https://www.tintucfn.com/ecnomic/dam-say-hanh-trinh-welcome-home-mua-2-tai-nam-phu-quoc/</t>
  </si>
  <si>
    <t>… tới phấn khích trước sự lột xác của hệ sinh thái Sun Group ở Nam Phú Quốc. Là chương trình tri ân của Sun Property (thành viên Sun Group) dành cho những chủ sở hữu, nhà đầu tư cùng chung tình yêu với Nam Phú Quốc, hành trình “Welcome Home” mùa 2 tại Nam</t>
  </si>
  <si>
    <t>Chuyên gia đánh giá BĐS là lĩnh vực sẽ “bừng sáng” trong năm 2022</t>
  </si>
  <si>
    <t>Tháng Mười Một 22, 2021</t>
  </si>
  <si>
    <t>https://www.tintucfn.com/ecnomic/chuyen-gia-danh-gia-bds-la-linh-vuc-se-bung-sang-trong-nam-2022/</t>
  </si>
  <si>
    <t>Thời gian qua có thể thấy rõ sự hồi phục của nền kinh tế cũng như của thị trường bất động sản (BĐS) sau thời gian bị ảnh hưởng nặng nề bởi dịch Covid-19. Các doanh nghiệp BĐS đã và đang dần thích nghi và có kế hoạch chào bán mạnh với những sản phẩm</t>
  </si>
  <si>
    <t>Cuối năm, người mua nhà Hà Nội ‘săn’ căn hộ như thế nào?</t>
  </si>
  <si>
    <t>Tháng Mười Một 19, 2021</t>
  </si>
  <si>
    <t>https://www.tintucfn.com/ecnomic/cuoi-nam-nguoi-mua-nha-ha-noi-san-can-ho-nhu-the-nao/</t>
  </si>
  <si>
    <t>Nhấp nhổm mua nhà đón Tết Sau khi thành phố dỡ bỏ lệnh giãn cách, thị trường bất động sản Hà Nội ghi nhận nhu cầu mua nhà tăng đột biến, đặc biệt ở phân khúc chung cư cao cấp. Theo batdongsan.com.vn, thị trường bất động sản đã hồi phục hoàn toàn, khiến mặt bằng</t>
  </si>
  <si>
    <t>TP.HCM: Người mua nhà lo lắng khi mua phải dự án vướng nhiều tai tiếng</t>
  </si>
  <si>
    <t>Tháng Mười Một 18, 2021</t>
  </si>
  <si>
    <t>https://www.tintucfn.com/ecnomic/tp-hcm-nguoi-mua-nha-lo-lang-khi-mua-phai-du-an-vuong-nhieu-tai-tieng/</t>
  </si>
  <si>
    <t>Mua căn hộ, mua luôn sự lo lắng… Mới đây, rất nhiều khách hàng đã từng mua dự án Saigon South Plaza (phường Phú Thuận, quận 7, TP.HCM) đã tập trung trước UBND TP.HCM và UBND quận 7 để căng băng rôn với nội dung mong muốn cơ quan chức năng vào cuộc bảo vệ</t>
  </si>
  <si>
    <t>Lời giải cho tên thương mại của các dự án bất động sản?</t>
  </si>
  <si>
    <t>Tháng Mười Một 17, 2021</t>
  </si>
  <si>
    <t>https://www.tintucfn.com/ecnomic/loi-giai-cho-ten-thuong-mai-cua-cac-du-an-bat-dong-san/</t>
  </si>
  <si>
    <t>Nhiều dự án lựa chọn tên thương mại khi triển khai Bất kỳ dự án nào khi được cơ quan quản lý Nhà nước phê duyệt đều có danh xưng. Tên gọi này thường được gắn với địa danh, theo lô, thửa đất hoặc chính là tên doanh nghiệp được cấp phép đầu tư. Thông</t>
  </si>
  <si>
    <t>3 yếu tố quan trọng giúp Bảo Lộc lọt tầm ngắm của giới đầu tư</t>
  </si>
  <si>
    <t>Tháng Mười Một 16, 2021</t>
  </si>
  <si>
    <t>https://www.tintucfn.com/ecnomic/3-yeu-to-quan-trong-giup-bao-loc-lot-tam-ngam-cua-gioi-dau-tu/</t>
  </si>
  <si>
    <t>Đón xu hướng bất động sản sinh thái Những năm gần đây, ngày càng nhiều người trẻ dành nhiều sự quan tâm đến lối sống khỏe khoắn và lành mạnh. Nhiều người chọn cách sống chậm lại, lắng nghe cảm xúc, suy nghĩ bên trong và sống hòa mình cùng thiên nhiên. Đó không chỉ</t>
  </si>
  <si>
    <t>Dự án King Crown Infinity có nguồn gốc đất công, giao đất không qua đấu giá</t>
  </si>
  <si>
    <t>Tháng Mười Một 15, 2021</t>
  </si>
  <si>
    <t>https://www.tintucfn.com/ecnomic/du-an-king-crown-infinity-co-nguon-goc-dat-cong-giao-dat-khong-qua-dau-gia/</t>
  </si>
  <si>
    <t>đích thân Giám đốc Sở TNMT TP.HCM chấp bút chuyển đổi mục đích sử dụng đất 3 lần trong khoảng một năm và không thông qua đấu giá… Chuyển mục đích sử dụng đất “thần tốc” Theo hồ sơ, ngày 30/11/2016, Công ty TNHH Triumph International Việt Nam bán tài sản gắn liền với đất</t>
  </si>
  <si>
    <t>Tập đoàn KSFinance lập ‘hat-trick’ tại Dot Property Vietnam Awards 2021</t>
  </si>
  <si>
    <t>Tháng Mười Một 13, 2021</t>
  </si>
  <si>
    <t>https://www.tintucfn.com/ecnomic/tap-doan-ksfinance-lap-hat-trick-tai-dot-property-vietnam-awards-2021/</t>
  </si>
  <si>
    <t>Cú “hat-trick” đầy ấn tượng tại Giải thưởng danh giá Dot Property Vietnam Awards là giải thưởng uy tín thường niên có tầm ảnh hưởng lớn của ngành BĐS và Tài chính Việt Nam. Các dự án, đơn vị được vinh danh phải trải qua sự thẩm định khắt khe, nghiêm ngặt của nhiều chuyên</t>
  </si>
  <si>
    <t>Sunshine Homes thắng đậm với nhiều hạng mục giải thưởng quan trọng tại Dot Property Vietnam Awards 2021</t>
  </si>
  <si>
    <t>https://www.tintucfn.com/ecnomic/sunshine-homes-thang-dam-voi-nhieu-hang-muc-giai-thuong-quan-trong-tai-dot-property-vietnam-awards-2021/</t>
  </si>
  <si>
    <t>Sunshine Homes xuất sắc giành nhiều hạng mục giải thưởng quan trọng Là giải thưởng bất động sản danh giá và uy tín hàng đầu tại Việt Nam và khu vực, sau 6 năm, Dot Property Vietnam Awards 2021 nối tiếp 3 sứ mệnh “Tôn vinh – Truyền động lực – Phụng sự xã hội,</t>
  </si>
  <si>
    <t>Apec Group đề xuất xây loạt dự án NƠXH 5 sao giá từ 9-16 triệu đồng/m2</t>
  </si>
  <si>
    <t>https://www.tintucfn.com/ecnomic/apec-group-de-xuat-xay-loat-du-an-noxh-5-sao-gia-tu-9-16-trieu-dong-m2/</t>
  </si>
  <si>
    <t>ông ty Cổ phần Tập đoàn Apec Group vừa có văn bản gửi Thủ tướng Chính phủ Phạm Minh Chính đề xuất thực hiện chương trình phát triển nhà ở xã hội (NƠXH) thành những khu đô thị NƠXH 5 sao. Về thực trạng NƠXH, trong Chiến lược phát triển nhà ở quốc gia đến</t>
  </si>
  <si>
    <t>Sun Property ra mắt phân khu căn hộ The Sea – “trái tim” của Sun Grand City Hillside Residence</t>
  </si>
  <si>
    <t>Tháng Mười Một 11, 2021</t>
  </si>
  <si>
    <t>https://www.tintucfn.com/ecnomic/sun-property-ra-mat-phan-khu-can-ho-the-sea-trai-tim-cua-sun-grand-city-hillside-residence/</t>
  </si>
  <si>
    <t>The Sea sở hữu ưu điểm “3 tầm view, 6 giá trị và ôm trọn 5 công trình biểu tượng” (Ảnh phối cảnh minh họa) Tọa lạc trên đồi cao và nổi bật ở vị trí trung tâm Sun Grand City Hillside Residence, The Sea gồm 2 tòa tháp S1, S2 cao 16 tầng hướng</t>
  </si>
  <si>
    <t>TP.HCM: Người dân cần tìm hiểu kỹ pháp lý trước khi mua căn hộ tại dự án Thảo Điền Green</t>
  </si>
  <si>
    <t>https://www.tintucfn.com/ecnomic/tp-hcm-nguoi-dan-can-tim-hieu-ky-phap-ly-truoc-khi-mua-can-ho-tai-du-an-thao-dien-green/</t>
  </si>
  <si>
    <t>Mới đây, Sở Xây dựng TP.HCM đã có Công văn số 10210/SXD-PTN&amp;TTBĐS về việc bán nhà ở hình thành trong tương lai đối với 204 căn hộ thuộc dự án Chung cư cao tầng Thảo Điền (Thảo Điền Green) tọa lạc tại đường Nguyễn Văn Hưởng, P. Thảo Điền, TP. Thủ Đức do Công ty</t>
  </si>
  <si>
    <t>Show trình diễn “Không – Thủy – Bộ” tại dự án Sun Marina Town</t>
  </si>
  <si>
    <t>Tháng Mười Một 10, 2021</t>
  </si>
  <si>
    <t>https://www.tintucfn.com/ecnomic/show-trinh-dien-khong-thuy-bo-tai-du-an-sun-marina-town/</t>
  </si>
  <si>
    <t>của mình để thu vào tầm mắt khung cảnh kì vĩ của Vịnh di sản và cuộc sống phồn hoa tại Vịnh du thuyền thượng lưu. Màn trình diễn “Không – Thủy – Bộ” hiếm có “Lần đầu tiên tôi được cập nhật thông tin dự án một cách trực quan như thế này. Sự</t>
  </si>
  <si>
    <t>TP.HCM: Sở Xây dựng khuyến cáo thận trọng khi mua nhà thuộc dự án chung cư Thảo Điền</t>
  </si>
  <si>
    <t>Tháng Mười Một 8, 2021</t>
  </si>
  <si>
    <t>https://www.tintucfn.com/ecnomic/tp-hcm-so-xay-dung-khuyen-cao-than-trong-khi-mua-nha-thuoc-du-an-chung-cu-thao-dien/</t>
  </si>
  <si>
    <t>Theo đó, sở Xây dựng TP.HCM có Công văn số 10210/SXD-PTN&amp;TTBĐS về việc bán nhà ở hình thành trong tương lai đối với 204 căn hộ thuộc dự án chung cư cao tầng Thảo Điền. Sở Xây dựng TP.HCM khuyến cáo người dân tìm hiểu kỹ pháp lý dự án và điều kiện mua, bán</t>
  </si>
  <si>
    <t>Thị trường bất động sản: ‘Thức giấc’ sau đại dịch</t>
  </si>
  <si>
    <t>Tháng Mười Một 7, 2021</t>
  </si>
  <si>
    <t>https://www.tintucfn.com/ecnomic/thi-truong-bat-dong-san-thuc-giac-sau-dai-dich/</t>
  </si>
  <si>
    <t>“Vươn mình thức giấc” Ảnh hưởng của đại dịch Covid-19 và giãn cách xã hội kéo dài tại TP.HCM cũng như các tỉnh phía Nam khiến cả nguồn cung lẫn sức cầu gần như rơi vào trạng thái ngủ đông. Ngay sau thời điểm nới lỏng giãn cách, mở cửa kinh tế, thị trường bất</t>
  </si>
  <si>
    <t>Wellness living “chuẩn, sang, xịn” như Sun Tropical Village trên đảo Ngọc</t>
  </si>
  <si>
    <t>Tháng Mười Một 4, 2021</t>
  </si>
  <si>
    <t>https://www.tintucfn.com/ecnomic/wellness-living-chuan-sang-xin-nhu-sun-tropical-village-tren-dao-ngoc/</t>
  </si>
  <si>
    <t>sức khỏe (wellness living) lên ngôi. Sống khỏe và hạnh phúc như cư dân Bắc Âu Đất nước Đan Mạch thuộc lãnh thổ Bắc Âu được biết đến là một trong những quốc gia hạnh phúc nhất thế giới. Một phần bí quyết mang tới hạnh phúc nằm ở khía cạnh xúc cảm gắn bó,</t>
  </si>
  <si>
    <t>Tưng bừng khí thế lễ ký kết các hợp đồng hợp tác chiến lược dự án Mường Khến Heritage</t>
  </si>
  <si>
    <t>Tháng Mười Một 3, 2021</t>
  </si>
  <si>
    <t>https://www.tintucfn.com/ecnomic/tung-bung-khi-the-le-ky-ket-cac-hop-dong-hop-tac-chien-luoc-du-an-muong-khen-heritage/</t>
  </si>
  <si>
    <t>Theo nội dung các thỏa thuận, Ngân hàng Việt Nam Thịnh Vượng chi nhánh Hòa Bình sẽ hợp tác cung cấp tín dụng cho khách hàng và Chủ đầu tư Công ty TNHH Khu đô thị Mường Khến sẽ chọn Hải Phát Land là đơn vị độc quyền tiếp thị và phân phối tất cả</t>
  </si>
  <si>
    <t>Chuyện ngược đời ở chung cư đáng sống</t>
  </si>
  <si>
    <t>Tháng Mười 25, 2021</t>
  </si>
  <si>
    <t>https://www.tintucfn.com/ecnomic/chuyen-nguoc-doi-o-chung-cu-dang-song/</t>
  </si>
  <si>
    <t>Lâu nay, dư luận thường quen với tình trạng chung cư xuống cấp hay hỏng hóc không được chủ đầu tư sửa chữa kịp thời khiến cư dân bức xúc. Thế nhưng giờ đây, chuyện ngược đời lại đang xảy ra ở chung cư Rice City Linh Đàm, quận Hoàng Mai – Chủ đầu tư</t>
  </si>
  <si>
    <t>Sun Group ghi dấu ấn tại World Luxury Hotel Awards 2021 với 5 khách sạn, khu nghỉ dưỡng được xướng danh</t>
  </si>
  <si>
    <t>https://www.tintucfn.com/ecnomic/sun-group-ghi-dau-an-tai-world-luxury-hotel-awards-2021-voi-5-khach-san-khu-nghi-duong-duoc-xuong-danh/</t>
  </si>
  <si>
    <t>vừa đồng loạt được vinh danh tại World Luxury Hotel Awards (WLHA) 2021, một trong những giải thưởng uy tín bậc nhất thế giới trong lĩnh vực khách sạn và nghỉ dưỡng. Theo đó, Hotel de la Coupole – MGallery, khách sạn 5 sao mang phong cách kiến trúc Đông Dương hoa lệ, tọa lạc</t>
  </si>
  <si>
    <t>Giấc mơ mua nhà đẹp, tậu xe sang của người trẻ: Chuyện chẳng khó!</t>
  </si>
  <si>
    <t>Tháng Mười 21, 2021</t>
  </si>
  <si>
    <t>https://www.tintucfn.com/ecnomic/giac-mo-mua-nha-dep-tau-xe-sang-cua-nguoi-tre-chuyen-chang-kho/</t>
  </si>
  <si>
    <t>Dự án Imperia Smart City Bài toán “mua nhà, được cả xế”: Chuyện nhỏ! Thước đo truyền thống nhà đẹp, xe sang dường như vẫn chưa hề xê dịch khi có rất nhiều người trẻ lựa chọn đó như một tiêu chí để phấn đấu và đánh dấu mốc thành công đầu đời của chính</t>
  </si>
  <si>
    <t>Vì sao Sun Tropical Village, Nam Phú Quốc “nóng bỏng tay” giữa mùa dịch?</t>
  </si>
  <si>
    <t>Tháng Mười 20, 2021</t>
  </si>
  <si>
    <t>https://www.tintucfn.com/ecnomic/vi-sao-sun-tropical-village-nam-phu-quoc-nong-bong-tay-giu%cc%83a-mua-di%cc%a3ch/</t>
  </si>
  <si>
    <t>Đâu là lý do khiến “ngôi làng nhiệt đới” này trở thành dòng BĐS đắt giá nhất thị trường Phú Quốc? “Ngôi nhà chăm sóc sức khỏe mơ ước” trên đảo Ngọc Theo thống kê, trước đại dịch Covid-19, hàng năm có khoảng 40.000 người Việt ra nước ngoài chữa bệnh kết hợp du lịch,</t>
  </si>
  <si>
    <t>Bắc Giang: Mời gọi nhà đầu tư cho khu đô thị hơn 1.560 tỉ đồng</t>
  </si>
  <si>
    <t>https://www.tintucfn.com/ecnomic/bac-giang-moi-goi-nha-dau-tu-cho-khu-do-thi-hon-1-560-ti-dong/</t>
  </si>
  <si>
    <t>Cụ thể, dự án có diện tích khoảng khoảng 46,2 ha. Phần đất xây dựng nhà liền kề rộng hơn 10 ha, nhà biệt thự 0,95 ha, đất hỗn hợp – ở cao tầng khoảng 1,2 ha và đất nhà ở xã hội hơn 3 ha. Tổng dân số dự kiến khoảng 6.200 người. Phía</t>
  </si>
  <si>
    <t>Xu hướng kiến tạo không gian sống tươi mới phía Đông Hà Nội</t>
  </si>
  <si>
    <t>https://www.tintucfn.com/ecnomic/xu-huong-kien-tao-khong-gian-song-tuoi-moi-phia-dong-ha-noi/</t>
  </si>
  <si>
    <t>Cá nhân hóa không gian sống hiện đại Tự hào giới thiệu căn hộ Le Grand Jardin mới chuyển về của gia đình, anh Đức Hòa, một nhân viên văn phòng đánh giá căn hộ sáng tạo là một lựa chọn tuyệt vời cho những người muốn tùy biến căn hộ đúng với nhu cầu</t>
  </si>
  <si>
    <t>DOJI LAND ra mắt 47 siêu dinh thự mặt biển The Sapphire Mansions tại tâm điểm Hạ Long</t>
  </si>
  <si>
    <t>https://www.tintucfn.com/ecnomic/doji-land-ra-mat-47-sieu-dinh-thu-mat-bien-the-sapphire-mansions-tai-tam-diem-ha-long/</t>
  </si>
  <si>
    <t>47 dinh thự hữu hạn như những viên Sapphire được thiết kế tinh xảo, không tì vết, phản chiếu sắc Lam ngọc của đại dương, nơi các chủ nhân tương lai có thể thưởng ngoạn cuộc sống trên cả thượng lưu khẳng định vị thế độc tôn và đẳng cấp vượt trội. Những năm gần</t>
  </si>
  <si>
    <t>Bất động sản “đóng băng”, Samland lãi vỏn vẹn 700 nghìn đồng</t>
  </si>
  <si>
    <t>Tháng Mười 17, 2021</t>
  </si>
  <si>
    <t>https://www.tintucfn.com/ecnomic/bat-dong-san-dong-bang-samland-lai-von-ven-700-nghin-dong/</t>
  </si>
  <si>
    <t>CTCP Địa ốc Sacom (Samland, SLD) vừa công bố Báo cáo tài chính quý III/2021 với doanh thu đạt 2,4 tỷ đồng, giảm 75% so với cùng kỳ. Nguyên nhân dẫn đến doanh thu sụt giảm mạnh là do trong quý này Công ty không ghi nhận bất cứ nguồn thu nào từ bất động</t>
  </si>
  <si>
    <t>Dự án Rivera Park Mũi Né 14 năm vẫn chưa có hồ sơ thuê đất thương mại dịch vụ</t>
  </si>
  <si>
    <t>https://www.tintucfn.com/ecnomic/du-an-rivera-park-mui-ne-14-nam-van-chua-co-ho-so-thue-dat-thuong-mai-dich-vu/</t>
  </si>
  <si>
    <t>14 năm chưa xong hồ sơ thuê đất Dự án Rivera Park Mũi Né là tổ hợp biệt thự nghỉ dưỡng, căn hộ khách sạn cao từ 9 đến 12 tầng, với hơn 150 căn biệt thự có diện tích từ 250 – 300m2. Dự án có tổng mức đầu tư khoảng 1.400 tỷ đồng.</t>
  </si>
  <si>
    <t>Vì sao xã Cổ Loa trở thành “điểm nóng” về vi phạm trật tự đô thị?</t>
  </si>
  <si>
    <t>Tháng Mười 15, 2021</t>
  </si>
  <si>
    <t>https://www.tintucfn.com/ecnomic/vi-sao-xa-co-loa-tro-thanh-diem-nong-ve-vi-pham-trat-tu-do-thi/</t>
  </si>
  <si>
    <t>Khu tích quốc gia đặc biệt Thành Cổ Loa gắn liền với những truyền thuyết về vua An Dương Vương (208 – 179 TCN) định đô, xây dựng nhà nước Âu Lạc tự chủ. Trải qua hơn 2000 năm, Loa Thành chỉ còn lại những dấu tích nhưng là điểm tham quan, du lịch độc</t>
  </si>
  <si>
    <t>Dự án chậm tiến độ, doanh nghiệp xây dựng ‘khó chồng khó’ do dịch Covid-19</t>
  </si>
  <si>
    <t>https://www.tintucfn.com/ecnomic/du-an-cham-tien-do-doanh-nghiep-xay-dung-kho-chong-kho-do-dich-covid-19/</t>
  </si>
  <si>
    <t>Nhiều dự án chậm tiến độ do giãn cách xã hội Theo số liệu mới công bố của Tổng cục Thống kê, tính chung 9 tháng năm 2021, có 11 tỉnh, thành phố có kết quả hoạt động xây dựng tăng khá, nổi bật nhất là tỉnh Quảng Ninh với sự kiểm soát dịch Covid-19</t>
  </si>
  <si>
    <t>Cư dân HHB – KĐT Tân Tây Đô gửi đơn tố cáo Phó Ban quản trị tòa nhà</t>
  </si>
  <si>
    <t>Tháng Mười 14, 2021</t>
  </si>
  <si>
    <t>https://www.tintucfn.com/ecnomic/cu-dan-hhb-kdt-tan-tay-do-gui-don-to-cao-pho-ban-quan-tri-toa-nha/</t>
  </si>
  <si>
    <t>Cư dân đồng loạt lên tiếng Theo đó, hàng trăm lá đơn tố cáo của cư dân tòa nhà HHB Khu đô thị Tân Tây Đô, xã Tân Lập, huyện Đan Phượng, TP Hà Nội tập trung vào các nội dung: Ông Đỗ Văn Quân (hiện đang công tác tại Viện Xã hội học và</t>
  </si>
  <si>
    <t>Phân khu Tropical Park – “Hoa hậu” của ngôi làng nhiệt đới ở Bãi Kem, Nam Phú Quốc?</t>
  </si>
  <si>
    <t>https://www.tintucfn.com/ecnomic/phan-khu-tropical-park-hoa-hau-cua-ngoi-lang-nhiet-doi-o-bai-kem-nam-phu-quoc/</t>
  </si>
  <si>
    <t>bởi vị trí trung tâm và đặc quyền sở hữu 3 trong 4 công viên của toàn dự án. Nơi hội tụ tinh hoa wellness Với quy mô lớn nhất dự án, Tropical Park đem đến 219 căn biệt thự gồm đủ 3 loại hình đơn lập, song lập và tứ lập. Đây cũng là</t>
  </si>
  <si>
    <t>Thanh Xuân (Hà Nội): Giải quyết vướng mắc cho cư dân tòa nhà 35 Lê Văn Thiêm</t>
  </si>
  <si>
    <t>Tháng Mười 11, 2021</t>
  </si>
  <si>
    <t>https://www.tintucfn.com/ecnomic/thanh-xuan-ha-noi-giai-quyet-vuong-mac-cho-cu-dan-toa-nha-35-le-van-thiem/</t>
  </si>
  <si>
    <t>Phía chủ đầu tư cho biết, tòa nhà đã được nghiệm thu PCCC theo đúng quy định; Một số hộ không nộp phí dịch vụ sẽ tạm dừng cung cấp nước sinh hoạt kể từ ngày 11/10/2021. Cư dân kiến nghị Ban Quản lý tòa nhà giải quyết một số vướng mắc Dự án Stellar</t>
  </si>
  <si>
    <t>Bất động sản nghỉ dưỡng chăm sóc sức khoẻ đang trên đà bứt tốc</t>
  </si>
  <si>
    <t>https://www.tintucfn.com/ecnomic/bat-dong-san-nghi-duong-cham-soc-suc-khoe-dang-tren-da-but-toc/</t>
  </si>
  <si>
    <t>Trong năm 2021, thị trường bất động sản chứng kiến làn sóng dịch chuyển dòng tiền từ các thị trường du lịch truyền thống sang phân khúc bất động sản nghỉ dưỡng ven đô khá mạnh mẽ. Theo một số liệu thống kê của CBRE, 16% số lượng các nhà đầu tư cho biết, họ</t>
  </si>
  <si>
    <t>Lợi nhuận quý 3/2021 gấp ba lần cùng kỳ, IDJ Việt Nam – tiềm năng hay nhất thời?</t>
  </si>
  <si>
    <t>https://www.tintucfn.com/ecnomic/loi-nhuan-quy-3-2021-gap-ba-lan-cung-ky-idj-viet-nam-tiem-nang-hay-nhat-thoi/</t>
  </si>
  <si>
    <t>Đại gia địa ốc mạnh mẽ vượt bão Covid-19 Bất chấp GDP Việt Nam quý 3/2021 tăng trưởng âm 6,17% do ảnh hưởng Covid-19, IDJ vẫn “xoay ngược” thị trường với doanh thu cả quý đạt 329 tỷ đồng, lợi nhuận trước thuế đạt 70,15 tỷ đồng, tăng trưởng gấp 3 lần so với cùng</t>
  </si>
  <si>
    <t>IDJ tài trợ lập quy hoạch KĐT sinh thái 5 sao Apec Eco Lạng Sơn, tổng mức đầu tư dự kiến 30.000 tỷ</t>
  </si>
  <si>
    <t>https://www.tintucfn.com/ecnomic/idj-tai-tro-lap-quy-hoach-kdt-sinh-thai-5-sao-apec-eco-lang-son-tong-muc-dau-tu-du-kien-30-000-ty/</t>
  </si>
  <si>
    <t>Lạng Sơn sắp có KĐT sinh thái 5 sao 64ha Ngày 29/07, Sở Xây dựng Lạng Sơn đã gửi báo cáo số 232/BC-SXD về việc lập đề án Quy hoạch chi tiết Khu đô thị sinh thái tại Lạng Sơn, tỷ lệ 1/500 để UBND tỉnh Lạng Sơn xem xét. Trên cơ sở đó, Chủ</t>
  </si>
  <si>
    <t>Ra mắt “siêu phẩm” nghỉ dưỡng Sun Riverside Village tại Sầm Sơn</t>
  </si>
  <si>
    <t>https://www.tintucfn.com/ecnomic/ra-mat-sieu-pham-nghi-duong-sun-riverside-village-tai-sam-son/</t>
  </si>
  <si>
    <t>… mảnh ghép quan trọng hoàn thiện hệ sinh thái du lịch tỷ đô đẳng cấp tại Sầm Sơn (Thanh Hóa). Về vị trí, Sun Riverside Village tọa lạc tại điểm giao thoa của 3 dòng chảy “mặt sông Đơ, nhánh của sông Mã, đổ ra biển Sầm Sơn”. Từ đây, dự án mang đến</t>
  </si>
  <si>
    <t>Giá căn hộ Hà Nội sẽ biến động như thế nào trong 3 năm tới?</t>
  </si>
  <si>
    <t>Tháng Mười 10, 2021</t>
  </si>
  <si>
    <t>https://www.tintucfn.com/ecnomic/gia-can-ho-ha-noi-se-bien-dong-nhu-the-nao-trong-3-nam-toi/</t>
  </si>
  <si>
    <t>CBRE vừa đưa ra mức dự báo về thị trường bất động sản quý III. Theo đó, trong năm 2022, nếu tiến độ tiêm vaccine diễn ra thuận lợi, tạo điều kiện cho kinh tế phục hồi cũng như dần mở cửa lại biên giới, nguồn cung căn hộ mở bán mới và doanh số</t>
  </si>
  <si>
    <t>Nghệ An: Vì sao nhiều dự án của tập đoàn Cienco 4 bị tạm dừng?</t>
  </si>
  <si>
    <t>https://www.tintucfn.com/ecnomic/nghe-an-vi-sao-nhieu-du-an-cua-tap-doan-cienco-4-bi-tam-dung/</t>
  </si>
  <si>
    <t>Dự án Khu đô thị Long Sơn 1, 2, 3, 4 do Công ty CP đầu tư và phát triển bất động sản Thành Vinh; Công ty CP tập đoàn Cienco 4 làm Chủ đầu tư có diện tích 7 ha, nằm ở vị trí rất đắc địa của Thị xã Thái Hòa, tỉnh Nghệ</t>
  </si>
  <si>
    <t>Giá căn hộ chung cư Hà Nội tiếp tục ‘leo thang’ bất chấp dịch Covid-19</t>
  </si>
  <si>
    <t>Tháng Mười 9, 2021</t>
  </si>
  <si>
    <t>https://www.tintucfn.com/ecnomic/gia-can-ho-chung-cu-ha-noi-tiep-tuc-leo-thang-bat-chap-dich-covid-19/</t>
  </si>
  <si>
    <t>Tại báo cáo tổng quan thị trường bất động sản Hà Nội, Savills Việt Nam cho biết tổng nguồn cung phân khúc văn phòng quý III đạt trên 2,1 triệu m2 từ 188 dự án, tăng 6% theo quý và 11% theo năm. Văn phòng hạng B có nguồn cung lớn nhất với hơn 1</t>
  </si>
  <si>
    <t>Văn phòng “All in one” – Khi mọi nhu cầu của khách hàng VIP được đáp ứng chỉ trong một địa điểm</t>
  </si>
  <si>
    <t>Tháng Mười 8, 2021</t>
  </si>
  <si>
    <t>https://www.tintucfn.com/ecnomic/van-phong-all-in-one-khi-moi-nhu-cau-cua-khach-hang-vip-duoc-dap-ung-chi-trong-mot-dia-diem/</t>
  </si>
  <si>
    <t>Văn phòng “All in one” của KSF Group: Tiêu chuẩn VIP dành cho khách hàng VIP Sự phát triển mạnh mẽ của nền kinh tế, đặc biệt là ngành dịch vụ, dẫn đến sự ra đời của hệ thống các văn phòng như: Phòng giao dịch ngân hàng, văn phòng môi giới bất động sản,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</si>
</sst>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intucfn.com/ecnomic/ha-noi-khong-xay-dung-10-toa-nha-50-tang-o-148-giang-vo-la-phu-hop/" TargetMode="External"/><Relationship Id="rId190" Type="http://schemas.openxmlformats.org/officeDocument/2006/relationships/hyperlink" Target="https://www.tintucfn.com/ecnomic/tp-hcm-luc-cau-can-ho-sap-ban-giao-tang-manh/" TargetMode="External"/><Relationship Id="rId42" Type="http://schemas.openxmlformats.org/officeDocument/2006/relationships/hyperlink" Target="https://www.tintucfn.com/ecnomic/vinhomes-chuyen-toan-bo-von-tai-vinpearl-landmark-81-cho-vinprearl/" TargetMode="External"/><Relationship Id="rId41" Type="http://schemas.openxmlformats.org/officeDocument/2006/relationships/hyperlink" Target="https://www.tintucfn.com/ecnomic/gan-100-biet-thu-xay-chui-tai-du-an-irelax-bangkok-villa-binh-chau-bai-3-xay-dung-vuot-quy-hoach-1-500/" TargetMode="External"/><Relationship Id="rId44" Type="http://schemas.openxmlformats.org/officeDocument/2006/relationships/hyperlink" Target="https://www.tintucfn.com/ecnomic/du-li%cc%a3ch-phu%cc%a3c-hoi-bat-do%cc%a3ng-sa%cc%89n-gan-voi-du-li%cc%a3ch-nghi%cc%89-duo%cc%83ng-tren-da-tang-toc/" TargetMode="External"/><Relationship Id="rId194" Type="http://schemas.openxmlformats.org/officeDocument/2006/relationships/hyperlink" Target="https://www.tintucfn.com/ecnomic/stc-long-thanh-tam-diem-song-moi-tai-dong-nai/" TargetMode="External"/><Relationship Id="rId43" Type="http://schemas.openxmlformats.org/officeDocument/2006/relationships/hyperlink" Target="https://www.tintucfn.com/ecnomic/doanh-nghiep-bat-dong-san-doi-mat-voi-nhieu-kho-khan/" TargetMode="External"/><Relationship Id="rId193" Type="http://schemas.openxmlformats.org/officeDocument/2006/relationships/hyperlink" Target="https://www.tintucfn.com/ecnomic/hang-ton-kho-cua-dat-xanh-da-len-den-gan-12-000-ty-dong/" TargetMode="External"/><Relationship Id="rId46" Type="http://schemas.openxmlformats.org/officeDocument/2006/relationships/hyperlink" Target="https://www.tintucfn.com/ecnomic/loat-du-an-bds-bo-hoang-tai-tap-doan-bao-viet-se-ra-sao-khi-luat-kinh-doanh-bao-hiem-sap-co-hieu-luc/" TargetMode="External"/><Relationship Id="rId192" Type="http://schemas.openxmlformats.org/officeDocument/2006/relationships/hyperlink" Target="https://www.tintucfn.com/ecnomic/sau-tet-dong-tien-dau-tu-se-do-manh-vao-dau/" TargetMode="External"/><Relationship Id="rId45" Type="http://schemas.openxmlformats.org/officeDocument/2006/relationships/hyperlink" Target="https://www.tintucfn.com/ecnomic/sap-co-tieu-chuan-cho-nha-o-rieng-le/" TargetMode="External"/><Relationship Id="rId191" Type="http://schemas.openxmlformats.org/officeDocument/2006/relationships/hyperlink" Target="https://www.tintucfn.com/ecnomic/tap-doan-ha-do-bi-xu-phat-vi-pham-hanh-chinh-ve-thue/" TargetMode="External"/><Relationship Id="rId48" Type="http://schemas.openxmlformats.org/officeDocument/2006/relationships/hyperlink" Target="https://www.tintucfn.com/ecnomic/cong-vien-rong-hon-100ha-sau-gan-6-nam-van-la-bai-dat-trong/" TargetMode="External"/><Relationship Id="rId187" Type="http://schemas.openxmlformats.org/officeDocument/2006/relationships/hyperlink" Target="https://www.tintucfn.com/ecnomic/bung-no-trong-le-ra-quan-du-an-stc-long-thanh/" TargetMode="External"/><Relationship Id="rId47" Type="http://schemas.openxmlformats.org/officeDocument/2006/relationships/hyperlink" Target="https://www.tintucfn.com/ecnomic/bac-giang-tim-nha-dau-tu-cho-du-an-hon-3-200-ty-dong/" TargetMode="External"/><Relationship Id="rId186" Type="http://schemas.openxmlformats.org/officeDocument/2006/relationships/hyperlink" Target="https://www.tintucfn.com/ecnomic/sun-property-ra-mat-toa-thap-can-ho-the-sky-tai-phu-quoc/" TargetMode="External"/><Relationship Id="rId185" Type="http://schemas.openxmlformats.org/officeDocument/2006/relationships/hyperlink" Target="https://www.tintucfn.com/ecnomic/phuong-hang-bo-nguoi-dan-phan-anh-vi-pham-ttxd-ngang-nhien-ton-tai/" TargetMode="External"/><Relationship Id="rId49" Type="http://schemas.openxmlformats.org/officeDocument/2006/relationships/hyperlink" Target="https://www.tintucfn.com/ecnomic/thanh-hoa-tap-doan-danko-trung-du-an-bat-dong-san-hon-3-600-ty-dong/" TargetMode="External"/><Relationship Id="rId184" Type="http://schemas.openxmlformats.org/officeDocument/2006/relationships/hyperlink" Target="https://www.tintucfn.com/ecnomic/wellness-second-home-suc-hut-kho-cuong-cho-nha-dau-tu-nam-2022/" TargetMode="External"/><Relationship Id="rId189" Type="http://schemas.openxmlformats.org/officeDocument/2006/relationships/hyperlink" Target="https://www.tintucfn.com/ecnomic/valentine-2022-man-to-tinh-an-tuong-nhat-the-gioi-vua-dien-ra-tai-ha-noi-voi-99-999-bong-hong/" TargetMode="External"/><Relationship Id="rId188" Type="http://schemas.openxmlformats.org/officeDocument/2006/relationships/hyperlink" Target="https://www.tintucfn.com/ecnomic/the-link-bat-tron-khau-vi-moi-cua-gioi-dau-tu-sau-dich/" TargetMode="External"/><Relationship Id="rId31" Type="http://schemas.openxmlformats.org/officeDocument/2006/relationships/hyperlink" Target="https://www.tintucfn.com/ecnomic/bat-dong-san-lien-tho-duoc-nha-dau-tu-chon-mat-gui-vang/" TargetMode="External"/><Relationship Id="rId30" Type="http://schemas.openxmlformats.org/officeDocument/2006/relationships/hyperlink" Target="https://www.tintucfn.com/ecnomic/khu-do-thi-dao-thuong-luu-sunneva-island-da%cc%89o-anh-duong-chinh-phu%cc%a3c-nha-dau-tu-phia-nam/" TargetMode="External"/><Relationship Id="rId33" Type="http://schemas.openxmlformats.org/officeDocument/2006/relationships/hyperlink" Target="https://www.tintucfn.com/ecnomic/buc-tranh-thi-truong-bds-tp-da-nang-va-vung-phu-can/" TargetMode="External"/><Relationship Id="rId183" Type="http://schemas.openxmlformats.org/officeDocument/2006/relationships/hyperlink" Target="https://www.tintucfn.com/ecnomic/van-phu-invest-chu-tam-la-tai-san-dau-tu-dai-han/" TargetMode="External"/><Relationship Id="rId32" Type="http://schemas.openxmlformats.org/officeDocument/2006/relationships/hyperlink" Target="https://www.tintucfn.com/ecnomic/doanh-nghiep-bat-dong-san-lo-hon-tram-ty-vi-dau-tu-chung-khoan/" TargetMode="External"/><Relationship Id="rId182" Type="http://schemas.openxmlformats.org/officeDocument/2006/relationships/hyperlink" Target="https://www.tintucfn.com/ecnomic/ra-mat-toa-thap-can-ho-p1-the-pavilion-tai-vinhomes-ocean-park/" TargetMode="External"/><Relationship Id="rId35" Type="http://schemas.openxmlformats.org/officeDocument/2006/relationships/hyperlink" Target="https://www.tintucfn.com/ecnomic/kien-nghi-chu-dau-tu-cac-do-thi-duoc-tu-thi-cong-ha-tang-xa-hoi/" TargetMode="External"/><Relationship Id="rId181" Type="http://schemas.openxmlformats.org/officeDocument/2006/relationships/hyperlink" Target="https://www.tintucfn.com/ecnomic/bat-dong-san-sun-property-dia-hat-cua-dang-cap-song-thuong-luu/" TargetMode="External"/><Relationship Id="rId34" Type="http://schemas.openxmlformats.org/officeDocument/2006/relationships/hyperlink" Target="https://www.tintucfn.com/ecnomic/ho-bien-ten-thuong-mai-khach-hang-to-chu-dau-tu-sai-gon-center-lua-doi/" TargetMode="External"/><Relationship Id="rId180" Type="http://schemas.openxmlformats.org/officeDocument/2006/relationships/hyperlink" Target="https://www.tintucfn.com/ecnomic/du-an-dac-dia-nao-se-huong-tron-khoang-nong-thanh-xuan-tai-xu-thanh/" TargetMode="External"/><Relationship Id="rId37" Type="http://schemas.openxmlformats.org/officeDocument/2006/relationships/hyperlink" Target="https://www.tintucfn.com/ecnomic/chi-co-4-du-an-nha-o-xa-hoi-nha-o-cong-nhan-du-dieu-kien-vay-goi-ho-tro-lai-suat-2/" TargetMode="External"/><Relationship Id="rId176" Type="http://schemas.openxmlformats.org/officeDocument/2006/relationships/hyperlink" Target="https://www.tintucfn.com/ecnomic/doanh-nghiep-phai-dang-ky-va-dang-ky-lai-hop-dong-mua-ban-chung-cu-theo-quy-dinh-moi/" TargetMode="External"/><Relationship Id="rId297" Type="http://schemas.openxmlformats.org/officeDocument/2006/relationships/hyperlink" Target="https://www.tintucfn.com/ecnomic/gia-can-ho-ha-noi-se-bien-dong-nhu-the-nao-trong-3-nam-toi/" TargetMode="External"/><Relationship Id="rId36" Type="http://schemas.openxmlformats.org/officeDocument/2006/relationships/hyperlink" Target="https://www.tintucfn.com/ecnomic/nghich-ly-gia-dat-thi-truong-tren-20-trieu-dong-m2-gia-boi-thuong-chi-hon-2-trieu-m/" TargetMode="External"/><Relationship Id="rId175" Type="http://schemas.openxmlformats.org/officeDocument/2006/relationships/hyperlink" Target="https://www.tintucfn.com/ecnomic/vi-sao-nam-cuong-bi-thuong-de-tai-anland-lakeview-cang-bang-ron-ngay-truoc-tru-so/" TargetMode="External"/><Relationship Id="rId296" Type="http://schemas.openxmlformats.org/officeDocument/2006/relationships/hyperlink" Target="https://www.tintucfn.com/ecnomic/ra-mat-sieu-pham-nghi-duong-sun-riverside-village-tai-sam-son/" TargetMode="External"/><Relationship Id="rId39" Type="http://schemas.openxmlformats.org/officeDocument/2006/relationships/hyperlink" Target="https://www.tintucfn.com/ecnomic/tay-nam-linh-dam-co-to-hop-can-ho-voi-chuan-song-hoan-toan-moi/" TargetMode="External"/><Relationship Id="rId174" Type="http://schemas.openxmlformats.org/officeDocument/2006/relationships/hyperlink" Target="https://www.tintucfn.com/ecnomic/tong-cuc-thue-diem-mat-3-chieu-tro-ne-thue-chuyen-nhuong-bat-dong-san/" TargetMode="External"/><Relationship Id="rId295" Type="http://schemas.openxmlformats.org/officeDocument/2006/relationships/hyperlink" Target="https://www.tintucfn.com/ecnomic/idj-tai-tro-lap-quy-hoach-kdt-sinh-thai-5-sao-apec-eco-lang-son-tong-muc-dau-tu-du-kien-30-000-ty/" TargetMode="External"/><Relationship Id="rId38" Type="http://schemas.openxmlformats.org/officeDocument/2006/relationships/hyperlink" Target="https://www.tintucfn.com/ecnomic/tan-hoang-minh-da-tim-duoc-doi-tac-de-ban-du-an-nguyen-thi-minh-khai/" TargetMode="External"/><Relationship Id="rId173" Type="http://schemas.openxmlformats.org/officeDocument/2006/relationships/hyperlink" Target="https://www.tintucfn.com/ecnomic/du-an-stc-long-thanh-thu-hut-cac-nha-dau-tu-sanh/" TargetMode="External"/><Relationship Id="rId294" Type="http://schemas.openxmlformats.org/officeDocument/2006/relationships/hyperlink" Target="https://www.tintucfn.com/ecnomic/loi-nhuan-quy-3-2021-gap-ba-lan-cung-ky-idj-viet-nam-tiem-nang-hay-nhat-thoi/" TargetMode="External"/><Relationship Id="rId179" Type="http://schemas.openxmlformats.org/officeDocument/2006/relationships/hyperlink" Target="https://www.tintucfn.com/ecnomic/sun-property-xung-danh-ong-lon-bds-cao-cap-voi-hang-loat-cong-trinh-bieu-tuong-moi/" TargetMode="External"/><Relationship Id="rId178" Type="http://schemas.openxmlformats.org/officeDocument/2006/relationships/hyperlink" Target="https://www.tintucfn.com/ecnomic/van-phu-invest-phat-dong-tet-trong-cay-tai-nhieu-tinh-thanh-tao-khong-gian-do-thi-xanh/" TargetMode="External"/><Relationship Id="rId299" Type="http://schemas.openxmlformats.org/officeDocument/2006/relationships/hyperlink" Target="https://www.tintucfn.com/ecnomic/gia-can-ho-chung-cu-ha-noi-tiep-tuc-leo-thang-bat-chap-dich-covid-19/" TargetMode="External"/><Relationship Id="rId177" Type="http://schemas.openxmlformats.org/officeDocument/2006/relationships/hyperlink" Target="https://www.tintucfn.com/ecnomic/khang-dien-bom-them-350-ty-dong-cho-du-an-tai-thu-duc/" TargetMode="External"/><Relationship Id="rId298" Type="http://schemas.openxmlformats.org/officeDocument/2006/relationships/hyperlink" Target="https://www.tintucfn.com/ecnomic/nghe-an-vi-sao-nhieu-du-an-cua-tap-doan-cienco-4-bi-tam-dung/" TargetMode="External"/><Relationship Id="rId20" Type="http://schemas.openxmlformats.org/officeDocument/2006/relationships/hyperlink" Target="https://www.tintucfn.com/ecnomic/ly-do-thanh-khoan-thi-truong-bat-dong-san-giam-sau/" TargetMode="External"/><Relationship Id="rId22" Type="http://schemas.openxmlformats.org/officeDocument/2006/relationships/hyperlink" Target="https://www.tintucfn.com/ecnomic/da-nang-dang-khan-hiem-nguon-cung-bat-dong-san-nghi-duong/" TargetMode="External"/><Relationship Id="rId21" Type="http://schemas.openxmlformats.org/officeDocument/2006/relationships/hyperlink" Target="https://www.tintucfn.com/ecnomic/can-ho-25-trieu-m2-sap-tuyet-chung/" TargetMode="External"/><Relationship Id="rId24" Type="http://schemas.openxmlformats.org/officeDocument/2006/relationships/hyperlink" Target="https://www.tintucfn.com/ecnomic/bo-tai-chinh-tra-loi-de-nghi-danh-thue-cao-luy-tien-tri-dau-co-nha-dat/" TargetMode="External"/><Relationship Id="rId23" Type="http://schemas.openxmlformats.org/officeDocument/2006/relationships/hyperlink" Target="https://www.tintucfn.com/ecnomic/sunneva-island-mang-khau-vi-dau-tu-moi-den-dia-oc-da-nang/" TargetMode="External"/><Relationship Id="rId26" Type="http://schemas.openxmlformats.org/officeDocument/2006/relationships/hyperlink" Target="https://www.tintucfn.com/ecnomic/bay-van-de-moi-duoc-dua-vao-du-thao-luat-dat-dai-sua-doi/" TargetMode="External"/><Relationship Id="rId25" Type="http://schemas.openxmlformats.org/officeDocument/2006/relationships/hyperlink" Target="https://www.tintucfn.com/ecnomic/nghich-ly-thi-truong-bat-dong-san-va-nguoi-quyet-dinh-gia-tri-thuc/" TargetMode="External"/><Relationship Id="rId28" Type="http://schemas.openxmlformats.org/officeDocument/2006/relationships/hyperlink" Target="https://www.tintucfn.com/ecnomic/du-an-kdc-theo-quy-hoach-tai-phuong-phuoc-tan-co-thuoc-dien-phai-thong-qua-dau-thau/" TargetMode="External"/><Relationship Id="rId27" Type="http://schemas.openxmlformats.org/officeDocument/2006/relationships/hyperlink" Target="https://www.tintucfn.com/ecnomic/vingroup-dong-tho-du-an-nha-o-xa-hoi-tai-thanh-hoa-quang-tri/" TargetMode="External"/><Relationship Id="rId29" Type="http://schemas.openxmlformats.org/officeDocument/2006/relationships/hyperlink" Target="https://www.tintucfn.com/ecnomic/ha-noi-chuong-chung-cu-cao-cap-bds-cho-thue-lac-quan-hau-covid-19/" TargetMode="External"/><Relationship Id="rId11" Type="http://schemas.openxmlformats.org/officeDocument/2006/relationships/hyperlink" Target="https://www.tintucfn.com/ecnomic/chu-tich-horea-nhung-giai-phap-go-vuong-de-tang-toc-phat-trien-nha-o-xa-hoi/" TargetMode="External"/><Relationship Id="rId10" Type="http://schemas.openxmlformats.org/officeDocument/2006/relationships/hyperlink" Target="https://www.tintucfn.com/ecnomic/gia-dat-tang-chong-mat-an-theo-sieu-du-an-duong-vanh-dai-4/" TargetMode="External"/><Relationship Id="rId13" Type="http://schemas.openxmlformats.org/officeDocument/2006/relationships/hyperlink" Target="https://www.tintucfn.com/ecnomic/bds-binh-thuan-don-song-co-hoi-hay-thach-thuc-cho-nha-dau-tu/" TargetMode="External"/><Relationship Id="rId12" Type="http://schemas.openxmlformats.org/officeDocument/2006/relationships/hyperlink" Target="https://www.tintucfn.com/ecnomic/nha-dau-tu-sot-sang-tim-kiem-nhung-can-ho-nghi-duong-bien-cuoi-cung/" TargetMode="External"/><Relationship Id="rId15" Type="http://schemas.openxmlformats.org/officeDocument/2006/relationships/hyperlink" Target="https://www.tintucfn.com/ecnomic/mot-co-phieu-ho-flc-bi-hose-dinh-chi-giao-dich/" TargetMode="External"/><Relationship Id="rId198" Type="http://schemas.openxmlformats.org/officeDocument/2006/relationships/hyperlink" Target="https://www.tintucfn.com/ecnomic/xu-huong-nao-cho-thi-truong-bat-dong-san-ban-le-nam-2022/" TargetMode="External"/><Relationship Id="rId14" Type="http://schemas.openxmlformats.org/officeDocument/2006/relationships/hyperlink" Target="https://www.tintucfn.com/ecnomic/gia-bat-dong-san-se-giam-30-nhung-khong-sup-do/" TargetMode="External"/><Relationship Id="rId197" Type="http://schemas.openxmlformats.org/officeDocument/2006/relationships/hyperlink" Target="https://www.tintucfn.com/ecnomic/sun-signature-gallery-thien-duong-cua-nhung-mang-mau-nghe-thuat-giu%cc%83a-the-ky-xx/" TargetMode="External"/><Relationship Id="rId17" Type="http://schemas.openxmlformats.org/officeDocument/2006/relationships/hyperlink" Target="https://www.tintucfn.com/ecnomic/du-an-malibu-hoi-an-bi-xu-phat-vi-xay-dung-khong-phep/" TargetMode="External"/><Relationship Id="rId196" Type="http://schemas.openxmlformats.org/officeDocument/2006/relationships/hyperlink" Target="https://www.tintucfn.com/ecnomic/hap-luc-tu-vi-tri-giao-lo-vang-cua-khu-do-thi-nghi-duong-ven-song-sun-riverside-village/" TargetMode="External"/><Relationship Id="rId16" Type="http://schemas.openxmlformats.org/officeDocument/2006/relationships/hyperlink" Target="https://www.tintucfn.com/ecnomic/du-lich-phuc-hoi-ngoan-muc-bds-nghi-duong-lay-lai-vi-the/" TargetMode="External"/><Relationship Id="rId195" Type="http://schemas.openxmlformats.org/officeDocument/2006/relationships/hyperlink" Target="https://www.tintucfn.com/ecnomic/bat-dong-san-cho-thue-gap-kho-vi-dai-dich-doanh-nghiep-tim-huong-di-moi/" TargetMode="External"/><Relationship Id="rId19" Type="http://schemas.openxmlformats.org/officeDocument/2006/relationships/hyperlink" Target="https://www.tintucfn.com/ecnomic/tuyet-tac-san-golf-18-lo-ven-bien-them-1-bieu-tuong-tai-merryland-quy-nhon/" TargetMode="External"/><Relationship Id="rId18" Type="http://schemas.openxmlformats.org/officeDocument/2006/relationships/hyperlink" Target="https://www.tintucfn.com/ecnomic/can-canh-kdt-mai-pha-hon-3-000-ty-dong-tai-lang-son-nhieu-lum-xum/" TargetMode="External"/><Relationship Id="rId199" Type="http://schemas.openxmlformats.org/officeDocument/2006/relationships/hyperlink" Target="https://www.tintucfn.com/ecnomic/10-000-ty-dong-hang-ton-kho-cua-nam-long-om-tai-2-du-an/" TargetMode="External"/><Relationship Id="rId84" Type="http://schemas.openxmlformats.org/officeDocument/2006/relationships/hyperlink" Target="https://www.tintucfn.com/ecnomic/vingroup-rot-hon-100-ty-dong-lap-cong-ty-tu-van-quan-ly-dau-tu/" TargetMode="External"/><Relationship Id="rId83" Type="http://schemas.openxmlformats.org/officeDocument/2006/relationships/hyperlink" Target="https://www.tintucfn.com/ecnomic/so-gang-toc-do-phuc-hoi-doanh-nghiep-bat-dong-san-hau-covid-19/" TargetMode="External"/><Relationship Id="rId86" Type="http://schemas.openxmlformats.org/officeDocument/2006/relationships/hyperlink" Target="https://www.tintucfn.com/ecnomic/chu-tich-ubnd-tp-hcm-chi-dao-go-vuong-cho-38-du-an/" TargetMode="External"/><Relationship Id="rId85" Type="http://schemas.openxmlformats.org/officeDocument/2006/relationships/hyperlink" Target="https://www.tintucfn.com/ecnomic/sunshine-sky-city-tai-dinh-nghia-chuan-song-tam-cao-moi-giua-pho-thi-sam-uat/" TargetMode="External"/><Relationship Id="rId88" Type="http://schemas.openxmlformats.org/officeDocument/2006/relationships/hyperlink" Target="https://www.tintucfn.com/ecnomic/khong-co-du-an-ba%cc%89o-phu-residence-dai-phat-corporation-dang-lua-doi-khach-hang/" TargetMode="External"/><Relationship Id="rId150" Type="http://schemas.openxmlformats.org/officeDocument/2006/relationships/hyperlink" Target="https://www.tintucfn.com/ecnomic/hon-5-000m2-dat-vang-cua-vietcombank-bo-hoang-13-nam-khong-bi-thu-hoi/" TargetMode="External"/><Relationship Id="rId271" Type="http://schemas.openxmlformats.org/officeDocument/2006/relationships/hyperlink" Target="https://www.tintucfn.com/ecnomic/apec-group-de-xuat-xay-loat-du-an-noxh-5-sao-gia-tu-9-16-trieu-dong-m2/" TargetMode="External"/><Relationship Id="rId87" Type="http://schemas.openxmlformats.org/officeDocument/2006/relationships/hyperlink" Target="https://www.tintucfn.com/ecnomic/luat-su-canh-bao-rui-ro-khi-tham-gia-dau-tu-vao-bat-dong-san-nhat-nam/" TargetMode="External"/><Relationship Id="rId270" Type="http://schemas.openxmlformats.org/officeDocument/2006/relationships/hyperlink" Target="https://www.tintucfn.com/ecnomic/sunshine-homes-thang-dam-voi-nhieu-hang-muc-giai-thuong-quan-trong-tai-dot-property-vietnam-awards-2021/" TargetMode="External"/><Relationship Id="rId89" Type="http://schemas.openxmlformats.org/officeDocument/2006/relationships/hyperlink" Target="https://www.tintucfn.com/ecnomic/sap-co-nha-o-xa-hoi-gia-tu-300-trieu-dong-do-vinhomes-xay-dung/" TargetMode="External"/><Relationship Id="rId80" Type="http://schemas.openxmlformats.org/officeDocument/2006/relationships/hyperlink" Target="https://www.tintucfn.com/ecnomic/thanh-hoa-tuyet-doi-khong-de-xay-ra-truc-loi-lien-quan-toi-dat-dai/" TargetMode="External"/><Relationship Id="rId82" Type="http://schemas.openxmlformats.org/officeDocument/2006/relationships/hyperlink" Target="https://www.tintucfn.com/ecnomic/tp-hcm-khong-co-du-an-kdc-tan-an-hoi-cua-cong-ty-thien-phat-land/" TargetMode="External"/><Relationship Id="rId81" Type="http://schemas.openxmlformats.org/officeDocument/2006/relationships/hyperlink" Target="https://www.tintucfn.com/ecnomic/chu-tich-hdqt-sen-land-noi-gi-ve-tiem-nang-dau-tu-bds-hoa-binh/" TargetMode="External"/><Relationship Id="rId1" Type="http://schemas.openxmlformats.org/officeDocument/2006/relationships/hyperlink" Target="https://www.tintucfn.com/ecnomic/5-ly-do-lua-chon-shophouse-hai-mat-kinh-doanh-tai-sai-gon-town/" TargetMode="External"/><Relationship Id="rId2" Type="http://schemas.openxmlformats.org/officeDocument/2006/relationships/hyperlink" Target="https://www.tintucfn.com/ecnomic/giam-doc-dieu-hanh-cbre-trien-vong-tang-truong-gia-bat-dong-san-da-nang-trong-3-nam-toi-se-rat-tot/" TargetMode="External"/><Relationship Id="rId3" Type="http://schemas.openxmlformats.org/officeDocument/2006/relationships/hyperlink" Target="https://www.tintucfn.com/ecnomic/hai-duong-bo-sung-83-du-an-vao-ke-hoach-su-dung-dat-nam-2022/" TargetMode="External"/><Relationship Id="rId149" Type="http://schemas.openxmlformats.org/officeDocument/2006/relationships/hyperlink" Target="https://www.tintucfn.com/ecnomic/phu-huynh-cac-tinh-do-xo-mua-nha-tai-tp-thu-duc/" TargetMode="External"/><Relationship Id="rId4" Type="http://schemas.openxmlformats.org/officeDocument/2006/relationships/hyperlink" Target="https://www.tintucfn.com/ecnomic/buc-tranh-nguon-cung-thi-truong-bat-dong-san-tp-hcm-va-nhung-du-bao/" TargetMode="External"/><Relationship Id="rId148" Type="http://schemas.openxmlformats.org/officeDocument/2006/relationships/hyperlink" Target="https://www.tintucfn.com/ecnomic/binh-duong-vi-sao-nguoi-dan-huyen-dau-tieng-chen-lan-boc-so-lam-giay-to-dat/" TargetMode="External"/><Relationship Id="rId269" Type="http://schemas.openxmlformats.org/officeDocument/2006/relationships/hyperlink" Target="https://www.tintucfn.com/ecnomic/tap-doan-ksfinance-lap-hat-trick-tai-dot-property-vietnam-awards-2021/" TargetMode="External"/><Relationship Id="rId9" Type="http://schemas.openxmlformats.org/officeDocument/2006/relationships/hyperlink" Target="https://www.tintucfn.com/ecnomic/nguoc-chieu-dat-nen-thi-truong-can-ho-chung-cu-ha-noi-leo-thang/" TargetMode="External"/><Relationship Id="rId143" Type="http://schemas.openxmlformats.org/officeDocument/2006/relationships/hyperlink" Target="https://www.tintucfn.com/ecnomic/bat-thuong-phien-dau-gia-104-lo-dat-tai-gia-lai-nguy-co-co-thoi-gia-dat-de-truc-loi/" TargetMode="External"/><Relationship Id="rId264" Type="http://schemas.openxmlformats.org/officeDocument/2006/relationships/hyperlink" Target="https://www.tintucfn.com/ecnomic/cuoi-nam-nguoi-mua-nha-ha-noi-san-can-ho-nhu-the-nao/" TargetMode="External"/><Relationship Id="rId142" Type="http://schemas.openxmlformats.org/officeDocument/2006/relationships/hyperlink" Target="https://www.tintucfn.com/ecnomic/siet-chat-tinh-trang-mua-ban-nha-dat-hai-gia-chan-dung-chieu-tro-tron-thue/" TargetMode="External"/><Relationship Id="rId263" Type="http://schemas.openxmlformats.org/officeDocument/2006/relationships/hyperlink" Target="https://www.tintucfn.com/ecnomic/chuyen-gia-danh-gia-bds-la-linh-vuc-se-bung-sang-trong-nam-2022/" TargetMode="External"/><Relationship Id="rId141" Type="http://schemas.openxmlformats.org/officeDocument/2006/relationships/hyperlink" Target="https://www.tintucfn.com/ecnomic/thanh-hoa-hop-5-thua-dat-lien-nhau-dau-hieu-pha-vo-quy-hoach-du-an-khu-dan-cu-so-01-huyen-yen-dinh/" TargetMode="External"/><Relationship Id="rId262" Type="http://schemas.openxmlformats.org/officeDocument/2006/relationships/hyperlink" Target="https://www.tintucfn.com/ecnomic/dam-say-hanh-trinh-welcome-home-mua-2-tai-nam-phu-quoc/" TargetMode="External"/><Relationship Id="rId140" Type="http://schemas.openxmlformats.org/officeDocument/2006/relationships/hyperlink" Target="https://www.tintucfn.com/ecnomic/vuot-mat-loat-ong-lon-bat-dong-san-de-so-huu-dat-vang-175-nguyen-thai-hoc-tiem-luc-gioi-chu-dung-sau-tid-gr/" TargetMode="External"/><Relationship Id="rId261" Type="http://schemas.openxmlformats.org/officeDocument/2006/relationships/hyperlink" Target="https://www.tintucfn.com/ecnomic/euro-group-can-tho-ra-mat-khu-do-thi-kieu-mau-hoang-gia/" TargetMode="External"/><Relationship Id="rId5" Type="http://schemas.openxmlformats.org/officeDocument/2006/relationships/hyperlink" Target="https://www.tintucfn.com/ecnomic/den-bu-gap-3-lan-gia-dat-phu-gia-thinh-co-giai-quyet-duoc-rac-roi/" TargetMode="External"/><Relationship Id="rId147" Type="http://schemas.openxmlformats.org/officeDocument/2006/relationships/hyperlink" Target="https://www.tintucfn.com/ecnomic/sun-group-chinh-thuc-ra-mat-sun-iconic-hub-hop-phan-dau-tien-tai-hon-thom-paradise-island/" TargetMode="External"/><Relationship Id="rId268" Type="http://schemas.openxmlformats.org/officeDocument/2006/relationships/hyperlink" Target="https://www.tintucfn.com/ecnomic/du-an-king-crown-infinity-co-nguon-goc-dat-cong-giao-dat-khong-qua-dau-gia/" TargetMode="External"/><Relationship Id="rId6" Type="http://schemas.openxmlformats.org/officeDocument/2006/relationships/hyperlink" Target="https://www.tintucfn.com/ecnomic/horea-kien-nghi-nen-ke-thua-bang-gia-dat-5-nam-mot-lan/" TargetMode="External"/><Relationship Id="rId146" Type="http://schemas.openxmlformats.org/officeDocument/2006/relationships/hyperlink" Target="https://www.tintucfn.com/ecnomic/dong-tien-cua-nha-dau-tu-bat-dong-san-dang-chay-ve-dau/" TargetMode="External"/><Relationship Id="rId267" Type="http://schemas.openxmlformats.org/officeDocument/2006/relationships/hyperlink" Target="https://www.tintucfn.com/ecnomic/3-yeu-to-quan-trong-giup-bao-loc-lot-tam-ngam-cua-gioi-dau-tu/" TargetMode="External"/><Relationship Id="rId7" Type="http://schemas.openxmlformats.org/officeDocument/2006/relationships/hyperlink" Target="https://www.tintucfn.com/ecnomic/ha-noi-duyet-nhiem-vu-quy-hoach-4-phan-khu-do-thi-soc-son-hon-3-000ha/" TargetMode="External"/><Relationship Id="rId145" Type="http://schemas.openxmlformats.org/officeDocument/2006/relationships/hyperlink" Target="https://www.tintucfn.com/ecnomic/bamboo-capital-chuyen-500-ty-dong-von-du-an-tai-hoi-an-cho-bcg-land/" TargetMode="External"/><Relationship Id="rId266" Type="http://schemas.openxmlformats.org/officeDocument/2006/relationships/hyperlink" Target="https://www.tintucfn.com/ecnomic/loi-giai-cho-ten-thuong-mai-cua-cac-du-an-bat-dong-san/" TargetMode="External"/><Relationship Id="rId8" Type="http://schemas.openxmlformats.org/officeDocument/2006/relationships/hyperlink" Target="https://www.tintucfn.com/ecnomic/thi-truong-bds-khan-hiem-chung-cu-nguon-cung-can-ho-moi-duoc-san-don/" TargetMode="External"/><Relationship Id="rId144" Type="http://schemas.openxmlformats.org/officeDocument/2006/relationships/hyperlink" Target="https://www.tintucfn.com/ecnomic/dat-xanh-group-chi-hon-6-800-ty-dong-dau-tu-du-an-moi-tai-binh-phuoc/" TargetMode="External"/><Relationship Id="rId265" Type="http://schemas.openxmlformats.org/officeDocument/2006/relationships/hyperlink" Target="https://www.tintucfn.com/ecnomic/tp-hcm-nguoi-mua-nha-lo-lang-khi-mua-phai-du-an-vuong-nhieu-tai-tieng/" TargetMode="External"/><Relationship Id="rId73" Type="http://schemas.openxmlformats.org/officeDocument/2006/relationships/hyperlink" Target="https://www.tintucfn.com/ecnomic/nan-giai-bai-toan-cung-cau-ve-nha-o-xa-hoi-tai-ha-noi/" TargetMode="External"/><Relationship Id="rId72" Type="http://schemas.openxmlformats.org/officeDocument/2006/relationships/hyperlink" Target="https://www.tintucfn.com/ecnomic/nha-pho-khu-do-thi-phuc-an-ashita-gia-tuong-duong-can-ho-tai-binh-duong/" TargetMode="External"/><Relationship Id="rId75" Type="http://schemas.openxmlformats.org/officeDocument/2006/relationships/hyperlink" Target="https://www.tintucfn.com/ecnomic/hoang-khoi-group-ve-chieu-de-moc-tui-khach-hang-tai-du-an-dai-khanh-binh/" TargetMode="External"/><Relationship Id="rId74" Type="http://schemas.openxmlformats.org/officeDocument/2006/relationships/hyperlink" Target="https://www.tintucfn.com/ecnomic/de-xuat-so-hong-chung-cu-co-thoi-han-doanh-nghiep-bat-dong-san-va-nguoi-dan-noi-gi/" TargetMode="External"/><Relationship Id="rId77" Type="http://schemas.openxmlformats.org/officeDocument/2006/relationships/hyperlink" Target="https://www.tintucfn.com/ecnomic/thuan-thien-nhien-tieu-chi-moi-ma-cu-trong-tim-kiem-khong-gian-song/" TargetMode="External"/><Relationship Id="rId260" Type="http://schemas.openxmlformats.org/officeDocument/2006/relationships/hyperlink" Target="https://www.tintucfn.com/ecnomic/tong-cuc-thi-hanh-an-dan-su-ra-soat-vu-viec-tranh-chap-truong-hoc-o-ha-noi/" TargetMode="External"/><Relationship Id="rId76" Type="http://schemas.openxmlformats.org/officeDocument/2006/relationships/hyperlink" Target="https://www.tintucfn.com/ecnomic/lam-sao-de-khong-phai-len-bo-nay-bo-kia-de-hoi-thong-tin-quy-hoach/" TargetMode="External"/><Relationship Id="rId79" Type="http://schemas.openxmlformats.org/officeDocument/2006/relationships/hyperlink" Target="https://www.tintucfn.com/ecnomic/horea-kien-nghi-sua-doi-quy-dinh-ve-tach-thua-khong-de-sot-dat-ao/" TargetMode="External"/><Relationship Id="rId78" Type="http://schemas.openxmlformats.org/officeDocument/2006/relationships/hyperlink" Target="https://www.tintucfn.com/ecnomic/vu-tranh-chap-dat-vang-1-800-ty-dong-phien-phuc-tham-buoc-sang-ngay-thu-3/" TargetMode="External"/><Relationship Id="rId71" Type="http://schemas.openxmlformats.org/officeDocument/2006/relationships/hyperlink" Target="https://www.tintucfn.com/ecnomic/phuc-an-ashita-khu-do-thi-chin-chu-tu-phap-ly-den-ha-tang-tai-binh-duong/" TargetMode="External"/><Relationship Id="rId70" Type="http://schemas.openxmlformats.org/officeDocument/2006/relationships/hyperlink" Target="https://www.tintucfn.com/ecnomic/sunshine-metaland-da-nang-thien-duong-nghi-duong-wellness-ben-bo-bien-quyen-ru-nhat-hanh-tinh/" TargetMode="External"/><Relationship Id="rId139" Type="http://schemas.openxmlformats.org/officeDocument/2006/relationships/hyperlink" Target="https://www.tintucfn.com/ecnomic/suc-hut-quan-the-nghi-duong-khoang-nong-sun-beauty-onsen-tai-thanh-hoa/" TargetMode="External"/><Relationship Id="rId138" Type="http://schemas.openxmlformats.org/officeDocument/2006/relationships/hyperlink" Target="https://www.tintucfn.com/ecnomic/thanh-hoa-chot-gia-khoi-diem-dau-gia-du-an-khu-dan-cu-dong-tan/" TargetMode="External"/><Relationship Id="rId259" Type="http://schemas.openxmlformats.org/officeDocument/2006/relationships/hyperlink" Target="https://www.tintucfn.com/ecnomic/sau-xay-dung-chui-hung-loc-phat-tiep-tuc-ban-lui-san-pham-tai-du-an-the-peak-garden/" TargetMode="External"/><Relationship Id="rId137" Type="http://schemas.openxmlformats.org/officeDocument/2006/relationships/hyperlink" Target="https://www.tintucfn.com/ecnomic/bat-dong-san-ha-long-vung-buoc-trong-thoi-dich/" TargetMode="External"/><Relationship Id="rId258" Type="http://schemas.openxmlformats.org/officeDocument/2006/relationships/hyperlink" Target="https://www.tintucfn.com/ecnomic/hai-doanh-nghiep-trong-he-sinh-thai-hoan-cau-dang-lam-an-ra-sao/" TargetMode="External"/><Relationship Id="rId132" Type="http://schemas.openxmlformats.org/officeDocument/2006/relationships/hyperlink" Target="https://www.tintucfn.com/ecnomic/tien-thue-bat-dong-san-tang-manh-quy-dau-nam-2022/" TargetMode="External"/><Relationship Id="rId253" Type="http://schemas.openxmlformats.org/officeDocument/2006/relationships/hyperlink" Target="https://www.tintucfn.com/ecnomic/bat-dong-san-se-duoc-thap-sang-boi-nhan-to-cong-nghe/" TargetMode="External"/><Relationship Id="rId131" Type="http://schemas.openxmlformats.org/officeDocument/2006/relationships/hyperlink" Target="https://www.tintucfn.com/ecnomic/hoian-dor-bieu-tuong-moi-tai-thanh-pho-di-san/" TargetMode="External"/><Relationship Id="rId252" Type="http://schemas.openxmlformats.org/officeDocument/2006/relationships/hyperlink" Target="https://www.tintucfn.com/ecnomic/google-cua-nganh-bat-dong-san-4-0/" TargetMode="External"/><Relationship Id="rId130" Type="http://schemas.openxmlformats.org/officeDocument/2006/relationships/hyperlink" Target="https://www.tintucfn.com/ecnomic/nha-dau-tu-da-quay-tro-lai-dong-nai/" TargetMode="External"/><Relationship Id="rId251" Type="http://schemas.openxmlformats.org/officeDocument/2006/relationships/hyperlink" Target="https://www.tintucfn.com/ecnomic/diem-sang-hut-gioi-dau-tu-bat-dong-san-tai-tan-lac-hoa-binh/" TargetMode="External"/><Relationship Id="rId250" Type="http://schemas.openxmlformats.org/officeDocument/2006/relationships/hyperlink" Target="https://www.tintucfn.com/ecnomic/duc-hoa-phat-trien-manh-tao-da-cho-bat-dong-san-vuot-song/" TargetMode="External"/><Relationship Id="rId136" Type="http://schemas.openxmlformats.org/officeDocument/2006/relationships/hyperlink" Target="https://www.tintucfn.com/ecnomic/bidv-phoi-hop-thu-phi-ha-tang-cang-bien-tai-tp-hcm-tu-01-04-2022/" TargetMode="External"/><Relationship Id="rId257" Type="http://schemas.openxmlformats.org/officeDocument/2006/relationships/hyperlink" Target="https://www.tintucfn.com/ecnomic/tan-huong-tien-nghi-trong-mien-son-cuoc/" TargetMode="External"/><Relationship Id="rId135" Type="http://schemas.openxmlformats.org/officeDocument/2006/relationships/hyperlink" Target="https://www.tintucfn.com/ecnomic/nguon-cung-bds-doi-dao-nhung-van-chua-du-cau/" TargetMode="External"/><Relationship Id="rId256" Type="http://schemas.openxmlformats.org/officeDocument/2006/relationships/hyperlink" Target="https://www.tintucfn.com/ecnomic/bat-dong-san-vung-ve-tinh-thi-truong-giau-tiem-nang/" TargetMode="External"/><Relationship Id="rId134" Type="http://schemas.openxmlformats.org/officeDocument/2006/relationships/hyperlink" Target="https://www.tintucfn.com/ecnomic/dat-vung-ven-troi-day-vuot-mat-toc-do-tang-gia-cua-dat-noi-do/" TargetMode="External"/><Relationship Id="rId255" Type="http://schemas.openxmlformats.org/officeDocument/2006/relationships/hyperlink" Target="https://www.tintucfn.com/ecnomic/chu-toan-to-am-ma-van-kiem-tien-gioi/" TargetMode="External"/><Relationship Id="rId133" Type="http://schemas.openxmlformats.org/officeDocument/2006/relationships/hyperlink" Target="https://www.tintucfn.com/ecnomic/dau-tu-loai-hinh-bat-dong-san-nao-de-tien-de-ra-tien/" TargetMode="External"/><Relationship Id="rId254" Type="http://schemas.openxmlformats.org/officeDocument/2006/relationships/hyperlink" Target="https://www.tintucfn.com/ecnomic/dong-nai-dat-phan-lo-tach-thua-nup-bong-khu-dan-cu/" TargetMode="External"/><Relationship Id="rId62" Type="http://schemas.openxmlformats.org/officeDocument/2006/relationships/hyperlink" Target="https://www.tintucfn.com/ecnomic/dau-la-hon-dao-tai-viet-nam-co-the-canh-tranh-voi-monaco-hay-bora-bora/" TargetMode="External"/><Relationship Id="rId61" Type="http://schemas.openxmlformats.org/officeDocument/2006/relationships/hyperlink" Target="https://www.tintucfn.com/ecnomic/lam-dong-thu-hoi-toan-bo-dat-cho-thue-du-an-du-lich-nghi-duong-king-palace/" TargetMode="External"/><Relationship Id="rId64" Type="http://schemas.openxmlformats.org/officeDocument/2006/relationships/hyperlink" Target="https://www.tintucfn.com/ecnomic/khong-keo-dai-thoi-han-giai-quyet-ho-so-chuyen-nhuong-bat-dong-san/" TargetMode="External"/><Relationship Id="rId63" Type="http://schemas.openxmlformats.org/officeDocument/2006/relationships/hyperlink" Target="https://www.tintucfn.com/ecnomic/ha-noi-dau-gia-dat-phai-nop-tien-dat-truoc-bang-20-gia-khoi-diem/" TargetMode="External"/><Relationship Id="rId66" Type="http://schemas.openxmlformats.org/officeDocument/2006/relationships/hyperlink" Target="https://www.tintucfn.com/ecnomic/thanh-tra-du-an-bt-cham-hon-10-nam-cua-tap-doan-nam-cuong/" TargetMode="External"/><Relationship Id="rId172" Type="http://schemas.openxmlformats.org/officeDocument/2006/relationships/hyperlink" Target="https://www.tintucfn.com/ecnomic/quang-tri-5-du-an-nghi-duong-hon-7-100-ty-dong-tai-huyen-vinh-linh-cham-tien-do/" TargetMode="External"/><Relationship Id="rId293" Type="http://schemas.openxmlformats.org/officeDocument/2006/relationships/hyperlink" Target="https://www.tintucfn.com/ecnomic/bat-dong-san-nghi-duong-cham-soc-suc-khoe-dang-tren-da-but-toc/" TargetMode="External"/><Relationship Id="rId65" Type="http://schemas.openxmlformats.org/officeDocument/2006/relationships/hyperlink" Target="https://www.tintucfn.com/ecnomic/suc-hut-manh-me-tu-can-ho-3-phong-ngu-the-beverly-solari/" TargetMode="External"/><Relationship Id="rId171" Type="http://schemas.openxmlformats.org/officeDocument/2006/relationships/hyperlink" Target="https://www.tintucfn.com/ecnomic/binh-thuan-tang-cuong-xu-ly-cac-vi-pham-trong-quan-ly-su-dung-dat/" TargetMode="External"/><Relationship Id="rId292" Type="http://schemas.openxmlformats.org/officeDocument/2006/relationships/hyperlink" Target="https://www.tintucfn.com/ecnomic/thanh-xuan-ha-noi-giai-quyet-vuong-mac-cho-cu-dan-toa-nha-35-le-van-thiem/" TargetMode="External"/><Relationship Id="rId68" Type="http://schemas.openxmlformats.org/officeDocument/2006/relationships/hyperlink" Target="https://www.tintucfn.com/ecnomic/kham-pha-toa-do-giao-thuong-khuay-dong-phia-dong-ha-noi-trong-tuong-lai/" TargetMode="External"/><Relationship Id="rId170" Type="http://schemas.openxmlformats.org/officeDocument/2006/relationships/hyperlink" Target="https://www.tintucfn.com/ecnomic/nha-dau-tu-bat-dong-san-chon-mua-shophouse-the-nao-de-sinh-loi/" TargetMode="External"/><Relationship Id="rId291" Type="http://schemas.openxmlformats.org/officeDocument/2006/relationships/hyperlink" Target="https://www.tintucfn.com/ecnomic/phan-khu-tropical-park-hoa-hau-cua-ngoi-lang-nhiet-doi-o-bai-kem-nam-phu-quoc/" TargetMode="External"/><Relationship Id="rId67" Type="http://schemas.openxmlformats.org/officeDocument/2006/relationships/hyperlink" Target="https://www.tintucfn.com/ecnomic/dai-do-thi-canh-bac-lon-va-cu-hich-cho-thi-truong-bat-dong-san/" TargetMode="External"/><Relationship Id="rId290" Type="http://schemas.openxmlformats.org/officeDocument/2006/relationships/hyperlink" Target="https://www.tintucfn.com/ecnomic/cu-dan-hhb-kdt-tan-tay-do-gui-don-to-cao-pho-ban-quan-tri-toa-nha/" TargetMode="External"/><Relationship Id="rId60" Type="http://schemas.openxmlformats.org/officeDocument/2006/relationships/hyperlink" Target="https://www.tintucfn.com/ecnomic/vi-sao-quang-ninh-huy-quy-hoach-du-an-khu-dan-cu-bai-chay-sau-12-nam/" TargetMode="External"/><Relationship Id="rId165" Type="http://schemas.openxmlformats.org/officeDocument/2006/relationships/hyperlink" Target="https://www.tintucfn.com/ecnomic/vi-sao-second-home-o-bao-loc-dang-tro-nen-hot-hon-bao-gio-het/" TargetMode="External"/><Relationship Id="rId286" Type="http://schemas.openxmlformats.org/officeDocument/2006/relationships/hyperlink" Target="https://www.tintucfn.com/ecnomic/bat-dong-san-dong-bang-samland-lai-von-ven-700-nghin-dong/" TargetMode="External"/><Relationship Id="rId69" Type="http://schemas.openxmlformats.org/officeDocument/2006/relationships/hyperlink" Target="https://www.tintucfn.com/ecnomic/horea-de-xuat-cho-doanh-nghiep-bao-hiem-duoc-dau-tu-bat-dong-san/" TargetMode="External"/><Relationship Id="rId164" Type="http://schemas.openxmlformats.org/officeDocument/2006/relationships/hyperlink" Target="https://www.tintucfn.com/ecnomic/sun-group-chinh-thuc-ra-mat-da%cc%89o-thien-duong-hon-thom-hon-thom-paradise-island/" TargetMode="External"/><Relationship Id="rId285" Type="http://schemas.openxmlformats.org/officeDocument/2006/relationships/hyperlink" Target="https://www.tintucfn.com/ecnomic/doji-land-ra-mat-47-sieu-dinh-thu-mat-bien-the-sapphire-mansions-tai-tam-diem-ha-long/" TargetMode="External"/><Relationship Id="rId163" Type="http://schemas.openxmlformats.org/officeDocument/2006/relationships/hyperlink" Target="https://www.tintucfn.com/ecnomic/ly-do-thi-truong-bat-dong-san-se-khong-ngu-dong-trong-mua-dich/" TargetMode="External"/><Relationship Id="rId284" Type="http://schemas.openxmlformats.org/officeDocument/2006/relationships/hyperlink" Target="https://www.tintucfn.com/ecnomic/xu-huong-kien-tao-khong-gian-song-tuoi-moi-phia-dong-ha-noi/" TargetMode="External"/><Relationship Id="rId162" Type="http://schemas.openxmlformats.org/officeDocument/2006/relationships/hyperlink" Target="https://www.tintucfn.com/ecnomic/phat-dat-dat-muc-tieu-loi-nhuan-hon-3-600-ty-dong-nam-2022/" TargetMode="External"/><Relationship Id="rId283" Type="http://schemas.openxmlformats.org/officeDocument/2006/relationships/hyperlink" Target="https://www.tintucfn.com/ecnomic/bac-giang-moi-goi-nha-dau-tu-cho-khu-do-thi-hon-1-560-ti-dong/" TargetMode="External"/><Relationship Id="rId169" Type="http://schemas.openxmlformats.org/officeDocument/2006/relationships/hyperlink" Target="https://www.tintucfn.com/ecnomic/can-ho-tai-cac-do-thi-da-trung-tam-hut-song-dau-tu/" TargetMode="External"/><Relationship Id="rId168" Type="http://schemas.openxmlformats.org/officeDocument/2006/relationships/hyperlink" Target="https://www.tintucfn.com/ecnomic/he-lo-quy-mo-khung-cua-thi-tran-nghi-duong-phong-cach-nhat-ban-do-sun-group-dau-tu/" TargetMode="External"/><Relationship Id="rId289" Type="http://schemas.openxmlformats.org/officeDocument/2006/relationships/hyperlink" Target="https://www.tintucfn.com/ecnomic/du-an-cham-tien-do-doanh-nghiep-xay-dung-kho-chong-kho-do-dich-covid-19/" TargetMode="External"/><Relationship Id="rId167" Type="http://schemas.openxmlformats.org/officeDocument/2006/relationships/hyperlink" Target="https://www.tintucfn.com/ecnomic/qua-8-3-vinh-cuu-metro-star-tang-vien-kim-cuong-8-3-ly-15-ty-cho-phai-dep-mua-shophouse/" TargetMode="External"/><Relationship Id="rId288" Type="http://schemas.openxmlformats.org/officeDocument/2006/relationships/hyperlink" Target="https://www.tintucfn.com/ecnomic/vi-sao-xa-co-loa-tro-thanh-diem-nong-ve-vi-pham-trat-tu-do-thi/" TargetMode="External"/><Relationship Id="rId166" Type="http://schemas.openxmlformats.org/officeDocument/2006/relationships/hyperlink" Target="https://www.tintucfn.com/ecnomic/lam-dong-xem-xet-tam-dung-tach-hop-thua-khu-vuc-duong-di-do-nguoi-dan-hien-dat/" TargetMode="External"/><Relationship Id="rId287" Type="http://schemas.openxmlformats.org/officeDocument/2006/relationships/hyperlink" Target="https://www.tintucfn.com/ecnomic/du-an-rivera-park-mui-ne-14-nam-van-chua-co-ho-so-thue-dat-thuong-mai-dich-vu/" TargetMode="External"/><Relationship Id="rId51" Type="http://schemas.openxmlformats.org/officeDocument/2006/relationships/hyperlink" Target="https://www.tintucfn.com/ecnomic/nhung-diem-thu-vi-lam-nen-dang-cap-5-sao-chuan-song-tam-cao-cua-sunshine-sky-city/" TargetMode="External"/><Relationship Id="rId50" Type="http://schemas.openxmlformats.org/officeDocument/2006/relationships/hyperlink" Target="https://www.tintucfn.com/ecnomic/vincom-mega-mall-ocean-park-tro-thanh-trung-tam-thuong-mai-tot-nhat-viet-nam-2022/" TargetMode="External"/><Relationship Id="rId53" Type="http://schemas.openxmlformats.org/officeDocument/2006/relationships/hyperlink" Target="https://www.tintucfn.com/ecnomic/nhu-cau-bds-tai-dong-nai-tang-cao-thi-truong-ba-ria-vung-tau-e-am/" TargetMode="External"/><Relationship Id="rId52" Type="http://schemas.openxmlformats.org/officeDocument/2006/relationships/hyperlink" Target="https://www.tintucfn.com/ecnomic/di-truoc-don-dau-xu-huong-wellness-living-voi-resort-home/" TargetMode="External"/><Relationship Id="rId55" Type="http://schemas.openxmlformats.org/officeDocument/2006/relationships/hyperlink" Target="https://www.tintucfn.com/ecnomic/tp-hcm-de-xuat-chia-loai-hinh-nha-chung-cu-de-ap-dung-nien-han/" TargetMode="External"/><Relationship Id="rId161" Type="http://schemas.openxmlformats.org/officeDocument/2006/relationships/hyperlink" Target="https://www.tintucfn.com/ecnomic/su-khac-biet-cua-bds-thuong-hieu-sun-property/" TargetMode="External"/><Relationship Id="rId282" Type="http://schemas.openxmlformats.org/officeDocument/2006/relationships/hyperlink" Target="https://www.tintucfn.com/ecnomic/vi-sao-sun-tropical-village-nam-phu-quoc-nong-bong-tay-giu%cc%83a-mua-di%cc%a3ch/" TargetMode="External"/><Relationship Id="rId54" Type="http://schemas.openxmlformats.org/officeDocument/2006/relationships/hyperlink" Target="https://www.tintucfn.com/ecnomic/7-du-an-khung-da-nang-keu-goi-dau-tu-co-gi-dac-biet/" TargetMode="External"/><Relationship Id="rId160" Type="http://schemas.openxmlformats.org/officeDocument/2006/relationships/hyperlink" Target="https://www.tintucfn.com/ecnomic/meysenses-lucia-bay-bai-lu-diem-den-lan-toa-phon-vinh/" TargetMode="External"/><Relationship Id="rId281" Type="http://schemas.openxmlformats.org/officeDocument/2006/relationships/hyperlink" Target="https://www.tintucfn.com/ecnomic/giac-mo-mua-nha-dep-tau-xe-sang-cua-nguoi-tre-chuyen-chang-kho/" TargetMode="External"/><Relationship Id="rId57" Type="http://schemas.openxmlformats.org/officeDocument/2006/relationships/hyperlink" Target="https://www.tintucfn.com/ecnomic/bai-toan-hau-mai-chung-cu-co-thoi-han-tai-san-thanh-tieu-san-tra-tien-mot-lan-de-o-50-nam/" TargetMode="External"/><Relationship Id="rId280" Type="http://schemas.openxmlformats.org/officeDocument/2006/relationships/hyperlink" Target="https://www.tintucfn.com/ecnomic/sun-group-ghi-dau-an-tai-world-luxury-hotel-awards-2021-voi-5-khach-san-khu-nghi-duong-duoc-xuong-danh/" TargetMode="External"/><Relationship Id="rId56" Type="http://schemas.openxmlformats.org/officeDocument/2006/relationships/hyperlink" Target="https://www.tintucfn.com/ecnomic/bai-toan-hau-mai-chung-cu-co-thoi-han-khong-can-than-se-lam-hong-chinh-sach-phat-trien-nha-o/" TargetMode="External"/><Relationship Id="rId159" Type="http://schemas.openxmlformats.org/officeDocument/2006/relationships/hyperlink" Target="https://www.tintucfn.com/ecnomic/ly-do-gia-chung-cu-ha-noi-tang-manh-ngay-tu-dau-nam/" TargetMode="External"/><Relationship Id="rId59" Type="http://schemas.openxmlformats.org/officeDocument/2006/relationships/hyperlink" Target="https://www.tintucfn.com/ecnomic/sunshine-sky-city-le-kick-off-nhieu-gia-tri-tam-cao/" TargetMode="External"/><Relationship Id="rId154" Type="http://schemas.openxmlformats.org/officeDocument/2006/relationships/hyperlink" Target="https://www.tintucfn.com/ecnomic/van-phu-invest-khoi-su-bang-chu-tam-thanh-cong-nho-chu-tin/" TargetMode="External"/><Relationship Id="rId275" Type="http://schemas.openxmlformats.org/officeDocument/2006/relationships/hyperlink" Target="https://www.tintucfn.com/ecnomic/tp-hcm-so-xay-dung-khuyen-cao-than-trong-khi-mua-nha-thuoc-du-an-chung-cu-thao-dien/" TargetMode="External"/><Relationship Id="rId58" Type="http://schemas.openxmlformats.org/officeDocument/2006/relationships/hyperlink" Target="https://www.tintucfn.com/ecnomic/quang-nam-tim-chu-dau-tu-du-an-khu-dan-cu-binh-ninh-gan-60-ty/" TargetMode="External"/><Relationship Id="rId153" Type="http://schemas.openxmlformats.org/officeDocument/2006/relationships/hyperlink" Target="https://www.tintucfn.com/ecnomic/vu-dau-gia-du-an-khu-dan-cu-hoa-lan-phan-tien-thiet-hai-ai-chiu-trach-nhiem/" TargetMode="External"/><Relationship Id="rId274" Type="http://schemas.openxmlformats.org/officeDocument/2006/relationships/hyperlink" Target="https://www.tintucfn.com/ecnomic/show-trinh-dien-khong-thuy-bo-tai-du-an-sun-marina-town/" TargetMode="External"/><Relationship Id="rId152" Type="http://schemas.openxmlformats.org/officeDocument/2006/relationships/hyperlink" Target="https://www.tintucfn.com/ecnomic/van-phu-invest-duoc-vinh-danh-thuong-hieu-bat-dong-san-dan-dau-viet-nam-nam-2021/" TargetMode="External"/><Relationship Id="rId273" Type="http://schemas.openxmlformats.org/officeDocument/2006/relationships/hyperlink" Target="https://www.tintucfn.com/ecnomic/tp-hcm-nguoi-dan-can-tim-hieu-ky-phap-ly-truoc-khi-mua-can-ho-tai-du-an-thao-dien-green/" TargetMode="External"/><Relationship Id="rId151" Type="http://schemas.openxmlformats.org/officeDocument/2006/relationships/hyperlink" Target="https://www.tintucfn.com/ecnomic/tap-doan-geleximco-lan-thu-2-lot-top-10-nha-phat-trien-bat-dong-san-hang-dau-viet-nam/" TargetMode="External"/><Relationship Id="rId272" Type="http://schemas.openxmlformats.org/officeDocument/2006/relationships/hyperlink" Target="https://www.tintucfn.com/ecnomic/sun-property-ra-mat-phan-khu-can-ho-the-sea-trai-tim-cua-sun-grand-city-hillside-residence/" TargetMode="External"/><Relationship Id="rId158" Type="http://schemas.openxmlformats.org/officeDocument/2006/relationships/hyperlink" Target="https://www.tintucfn.com/ecnomic/bat-dong-san-nghi-duong-tang-manh-cung-cau-ngay-dau-nam/" TargetMode="External"/><Relationship Id="rId279" Type="http://schemas.openxmlformats.org/officeDocument/2006/relationships/hyperlink" Target="https://www.tintucfn.com/ecnomic/chuyen-nguoc-doi-o-chung-cu-dang-song/" TargetMode="External"/><Relationship Id="rId157" Type="http://schemas.openxmlformats.org/officeDocument/2006/relationships/hyperlink" Target="https://www.tintucfn.com/ecnomic/chan-dung-masterise-group-bai-2-dong-von-re-thuc-day-tham-vong-dia-oc-cua-nhom-chu-techcombank/" TargetMode="External"/><Relationship Id="rId278" Type="http://schemas.openxmlformats.org/officeDocument/2006/relationships/hyperlink" Target="https://www.tintucfn.com/ecnomic/tung-bung-khi-the-le-ky-ket-cac-hop-dong-hop-tac-chien-luoc-du-an-muong-khen-heritage/" TargetMode="External"/><Relationship Id="rId156" Type="http://schemas.openxmlformats.org/officeDocument/2006/relationships/hyperlink" Target="https://www.tintucfn.com/ecnomic/co-hoi-lon-cho-shophouse-europe-san-sang-van-hanh-don-mua-du-lich-2022/" TargetMode="External"/><Relationship Id="rId277" Type="http://schemas.openxmlformats.org/officeDocument/2006/relationships/hyperlink" Target="https://www.tintucfn.com/ecnomic/wellness-living-chuan-sang-xin-nhu-sun-tropical-village-tren-dao-ngoc/" TargetMode="External"/><Relationship Id="rId155" Type="http://schemas.openxmlformats.org/officeDocument/2006/relationships/hyperlink" Target="https://www.tintucfn.com/ecnomic/kien-nghi-dieu-chinh-quy-hoach-khu-52ha-phuong-yen-hoa/" TargetMode="External"/><Relationship Id="rId276" Type="http://schemas.openxmlformats.org/officeDocument/2006/relationships/hyperlink" Target="https://www.tintucfn.com/ecnomic/thi-truong-bat-dong-san-thuc-giac-sau-dai-dich/" TargetMode="External"/><Relationship Id="rId107" Type="http://schemas.openxmlformats.org/officeDocument/2006/relationships/hyperlink" Target="https://www.tintucfn.com/ecnomic/diem-danh-nhung-dai-gia-dia-oc-phat-hanh-trai-phieu-khong-tai-san-dam-bao/" TargetMode="External"/><Relationship Id="rId228" Type="http://schemas.openxmlformats.org/officeDocument/2006/relationships/hyperlink" Target="https://www.tintucfn.com/ecnomic/biet-thu-san-golf-khong-gian-song-trai-nghiem-dang-cap/" TargetMode="External"/><Relationship Id="rId106" Type="http://schemas.openxmlformats.org/officeDocument/2006/relationships/hyperlink" Target="https://www.tintucfn.com/ecnomic/quang-nam-giao-hon-14ha-dat-sach-cho-du-an-khu-do-thi-an-phu/" TargetMode="External"/><Relationship Id="rId227" Type="http://schemas.openxmlformats.org/officeDocument/2006/relationships/hyperlink" Target="https://www.tintucfn.com/ecnomic/bo-pho-ve-rung-lam-moi-yeu-thuong-diem-chon-ly-tuong-vung-cao-nguyen/" TargetMode="External"/><Relationship Id="rId105" Type="http://schemas.openxmlformats.org/officeDocument/2006/relationships/hyperlink" Target="https://www.tintucfn.com/ecnomic/tp-hcm-kiem-tra-hang-loat-chung-cu-tranh-chap-keo-dai/" TargetMode="External"/><Relationship Id="rId226" Type="http://schemas.openxmlformats.org/officeDocument/2006/relationships/hyperlink" Target="https://www.tintucfn.com/ecnomic/9-khu-chung-cu-cu-o-ha-noi-se-hoan-thanh-lap-quy-hoach-cai-tao-trong-nam-2022/" TargetMode="External"/><Relationship Id="rId104" Type="http://schemas.openxmlformats.org/officeDocument/2006/relationships/hyperlink" Target="https://www.tintucfn.com/ecnomic/dai-phat-corporation-co-dang-phu-phep-nha-o-rieng-le-thanh-du-an-khung/" TargetMode="External"/><Relationship Id="rId225" Type="http://schemas.openxmlformats.org/officeDocument/2006/relationships/hyperlink" Target="https://www.tintucfn.com/ecnomic/sau-con-sot-dat-o-thu-thiem-horea-canh-bao-ve-nhung-bat-loi-cua-thi-truong/" TargetMode="External"/><Relationship Id="rId109" Type="http://schemas.openxmlformats.org/officeDocument/2006/relationships/hyperlink" Target="https://www.tintucfn.com/ecnomic/da-nang-de-nghi-chua-xay-100-can-nha-tai-khu-dan-cu-thanh-hoang/" TargetMode="External"/><Relationship Id="rId108" Type="http://schemas.openxmlformats.org/officeDocument/2006/relationships/hyperlink" Target="https://www.tintucfn.com/ecnomic/nha-thong-minh-xu-huong-cua-nam-2022/" TargetMode="External"/><Relationship Id="rId229" Type="http://schemas.openxmlformats.org/officeDocument/2006/relationships/hyperlink" Target="https://www.tintucfn.com/ecnomic/co-hoi-so-huu-biet-thu-golf-west-lakes-gia-hoi-nho-san-chinh-sach-hap-dan/" TargetMode="External"/><Relationship Id="rId220" Type="http://schemas.openxmlformats.org/officeDocument/2006/relationships/hyperlink" Target="https://www.tintucfn.com/ecnomic/binh-thuan-se-som-tiep-tuc-thi-cong-khu-nghi-duong-doi-hon-rom-mui-ne/" TargetMode="External"/><Relationship Id="rId103" Type="http://schemas.openxmlformats.org/officeDocument/2006/relationships/hyperlink" Target="https://www.tintucfn.com/ecnomic/shop-villa-golf-biet-thu-cong-nang-kep-tren-truc-duong-dat-gia-cua-novaworld-phan-thiet/" TargetMode="External"/><Relationship Id="rId224" Type="http://schemas.openxmlformats.org/officeDocument/2006/relationships/hyperlink" Target="https://www.tintucfn.com/ecnomic/idj-dau-tu-sieu-du-an-nghi-duong-kim-boi-485ha-nang-tong-quy-dat-phat-trien-len-885-ha/" TargetMode="External"/><Relationship Id="rId102" Type="http://schemas.openxmlformats.org/officeDocument/2006/relationships/hyperlink" Target="https://www.tintucfn.com/ecnomic/horea-kien-nghi-tim-giai-phap-go-kho-cho-doanh-nghiep-bat-dong-san/" TargetMode="External"/><Relationship Id="rId223" Type="http://schemas.openxmlformats.org/officeDocument/2006/relationships/hyperlink" Target="https://www.tintucfn.com/ecnomic/bat-dong-san-vung-ven-nong-tro-lai-vi-tin-con-du-dia-tang-gia/" TargetMode="External"/><Relationship Id="rId101" Type="http://schemas.openxmlformats.org/officeDocument/2006/relationships/hyperlink" Target="https://www.tintucfn.com/ecnomic/con-nhieu-diem-nghen-xuat-phat-tu-su-chong-cheo-lap-lai-cua-cac-dieu-luat/" TargetMode="External"/><Relationship Id="rId222" Type="http://schemas.openxmlformats.org/officeDocument/2006/relationships/hyperlink" Target="https://www.tintucfn.com/ecnomic/1-000-khach-hang-cho-so-do-cuoi-nam-chua-co-so-se-chi-tra-ho-tro/" TargetMode="External"/><Relationship Id="rId100" Type="http://schemas.openxmlformats.org/officeDocument/2006/relationships/hyperlink" Target="https://www.tintucfn.com/ecnomic/tp-hcm-kiem-tra-giai-quyet-vuong-mac-phap-ly-va-tranh-chap-o-chung-cu/" TargetMode="External"/><Relationship Id="rId221" Type="http://schemas.openxmlformats.org/officeDocument/2006/relationships/hyperlink" Target="https://www.tintucfn.com/ecnomic/3-dieu-kien-bat-buoc-de-duoc-kinh-doanh-bat-dong-san-tu-ngay-1-3/" TargetMode="External"/><Relationship Id="rId217" Type="http://schemas.openxmlformats.org/officeDocument/2006/relationships/hyperlink" Target="https://www.tintucfn.com/ecnomic/dong-tien-tiep-tuc-chay-vao-bat-dong-san-va-se-co-dot-song-di-len-trong-2022-2023/" TargetMode="External"/><Relationship Id="rId216" Type="http://schemas.openxmlformats.org/officeDocument/2006/relationships/hyperlink" Target="https://www.tintucfn.com/ecnomic/bat-dong-suot-mua-dich-dam-sen-thoat-lo-nho-dau-tu-chung-khoan/" TargetMode="External"/><Relationship Id="rId215" Type="http://schemas.openxmlformats.org/officeDocument/2006/relationships/hyperlink" Target="https://www.tintucfn.com/ecnomic/ha-noi-se-kiem-dinh-danh-gia-chat-luong-toan-bo-chung-cu-cu/" TargetMode="External"/><Relationship Id="rId214" Type="http://schemas.openxmlformats.org/officeDocument/2006/relationships/hyperlink" Target="https://www.tintucfn.com/ecnomic/dieu-la-thuong-tren-thi-truong-bat-dong-san/" TargetMode="External"/><Relationship Id="rId219" Type="http://schemas.openxmlformats.org/officeDocument/2006/relationships/hyperlink" Target="https://www.tintucfn.com/ecnomic/cong-bo-quy-hoach-chi-tiet-cang-container-phu-dong-voi-cong-suat-254-trieu-tan-nam/" TargetMode="External"/><Relationship Id="rId218" Type="http://schemas.openxmlformats.org/officeDocument/2006/relationships/hyperlink" Target="https://www.tintucfn.com/ecnomic/nha-dau-tu-nhan-gia-tri-gi-khi-so-huu-bds-trong-he-sinh-thai-sun-group-tai-sam-son/" TargetMode="External"/><Relationship Id="rId213" Type="http://schemas.openxmlformats.org/officeDocument/2006/relationships/hyperlink" Target="https://www.tintucfn.com/ecnomic/nguon-cung-nha-o-tung-ra-thi-truong-ha-noi-thap-nhat-5-nam-qua/" TargetMode="External"/><Relationship Id="rId212" Type="http://schemas.openxmlformats.org/officeDocument/2006/relationships/hyperlink" Target="https://www.tintucfn.com/ecnomic/bat-dong-san-mien-trung-nhieu-ky-vong-tang-truong-nhung-kho-bung-no/" TargetMode="External"/><Relationship Id="rId211" Type="http://schemas.openxmlformats.org/officeDocument/2006/relationships/hyperlink" Target="https://www.tintucfn.com/ecnomic/dau-la-diem-sang-dau-tu-tai-thi-truong-bat-dong-san-binh-thuan-2022/" TargetMode="External"/><Relationship Id="rId210" Type="http://schemas.openxmlformats.org/officeDocument/2006/relationships/hyperlink" Target="https://www.tintucfn.com/ecnomic/thoa-con-khat-thien-nhien-tai-lang-nhiet-doi-sun-tropical-village/" TargetMode="External"/><Relationship Id="rId129" Type="http://schemas.openxmlformats.org/officeDocument/2006/relationships/hyperlink" Target="https://www.tintucfn.com/ecnomic/tp-hcm-xu-ly-sai-pham-khu-dat-gan-mac-du-an-sen-vang-town/" TargetMode="External"/><Relationship Id="rId128" Type="http://schemas.openxmlformats.org/officeDocument/2006/relationships/hyperlink" Target="https://www.tintucfn.com/ecnomic/gia-bat-dong-san-chua-co-dau-hieu-ha-nhiet/" TargetMode="External"/><Relationship Id="rId249" Type="http://schemas.openxmlformats.org/officeDocument/2006/relationships/hyperlink" Target="https://www.tintucfn.com/ecnomic/dau-la-yeu-to-tao-nen-suc-ben-cua-thi-truong-bat-dong-san-cho-thue/" TargetMode="External"/><Relationship Id="rId127" Type="http://schemas.openxmlformats.org/officeDocument/2006/relationships/hyperlink" Target="https://www.tintucfn.com/ecnomic/con-duong-lam-bat-dong-san-cua-dat-xanh-mien-trung/" TargetMode="External"/><Relationship Id="rId248" Type="http://schemas.openxmlformats.org/officeDocument/2006/relationships/hyperlink" Target="https://www.tintucfn.com/ecnomic/nhieu-tinh-tiet-bat-ngo-dang-sau-vu-giam-doc-tu-tu-tai-toa/" TargetMode="External"/><Relationship Id="rId126" Type="http://schemas.openxmlformats.org/officeDocument/2006/relationships/hyperlink" Target="https://www.tintucfn.com/ecnomic/vinh-phuc-cong-bo-danh-sach-28-du-an-bat-dong-san-chua-du-dieu-kien-mo-ban/" TargetMode="External"/><Relationship Id="rId247" Type="http://schemas.openxmlformats.org/officeDocument/2006/relationships/hyperlink" Target="https://www.tintucfn.com/ecnomic/ha-noi-nang-cao-chat-luong-song-day-manh-phat-trien-thanh-pho-thong-minh/" TargetMode="External"/><Relationship Id="rId121" Type="http://schemas.openxmlformats.org/officeDocument/2006/relationships/hyperlink" Target="https://www.tintucfn.com/ecnomic/ra-mat-to-hop-can-ho-cao-tang-sat-bien-dau-tien-tai-sam-son/" TargetMode="External"/><Relationship Id="rId242" Type="http://schemas.openxmlformats.org/officeDocument/2006/relationships/hyperlink" Target="https://www.tintucfn.com/ecnomic/bo-tien-ti-de-duoc-lam-vuon/" TargetMode="External"/><Relationship Id="rId120" Type="http://schemas.openxmlformats.org/officeDocument/2006/relationships/hyperlink" Target="https://www.tintucfn.com/ecnomic/5-ly-do-khien-the-sailing-bay-tai-hon-thom-paradise-island-duo%cc%a3c-xem-nhu-cu%cc%a3c-pha%cc%89m-hang-hie%cc%a3u/" TargetMode="External"/><Relationship Id="rId241" Type="http://schemas.openxmlformats.org/officeDocument/2006/relationships/hyperlink" Target="https://www.tintucfn.com/ecnomic/lo-bat-dong-san-tang-gia-vi-lam-phat-nam-2022/" TargetMode="External"/><Relationship Id="rId240" Type="http://schemas.openxmlformats.org/officeDocument/2006/relationships/hyperlink" Target="https://www.tintucfn.com/ecnomic/dau-tu-bat-dong-san-2022-nha-dau-tu-luot-song-nen-giam-thieu-ky-vong-va-giam-su-dung-don-bay-tai-chinh/" TargetMode="External"/><Relationship Id="rId125" Type="http://schemas.openxmlformats.org/officeDocument/2006/relationships/hyperlink" Target="https://www.tintucfn.com/ecnomic/cong-ty-co-phan-an-viet-goi-thau-lon-tiet-kiem-nho-giot/" TargetMode="External"/><Relationship Id="rId246" Type="http://schemas.openxmlformats.org/officeDocument/2006/relationships/hyperlink" Target="https://www.tintucfn.com/ecnomic/cong-nghe-se-tao-ra-loi-the-canh-tranh-tren-thi-truong-bat-dong-san/" TargetMode="External"/><Relationship Id="rId124" Type="http://schemas.openxmlformats.org/officeDocument/2006/relationships/hyperlink" Target="https://www.tintucfn.com/ecnomic/can-canh-san-golf-dam-vac-noi-thi-dau-cua-cac-golfer-tai-sea-games-31/" TargetMode="External"/><Relationship Id="rId245" Type="http://schemas.openxmlformats.org/officeDocument/2006/relationships/hyperlink" Target="https://www.tintucfn.com/ecnomic/phat-dat-tiep-tuc-huy-dong-150-ty-trai-phieu-cho-du-an-astral-city/" TargetMode="External"/><Relationship Id="rId123" Type="http://schemas.openxmlformats.org/officeDocument/2006/relationships/hyperlink" Target="https://www.tintucfn.com/ecnomic/bat-dong-san-nghi-duong-dan-tro-lai-thoi-hoang-kim/" TargetMode="External"/><Relationship Id="rId244" Type="http://schemas.openxmlformats.org/officeDocument/2006/relationships/hyperlink" Target="https://www.tintucfn.com/ecnomic/de-nghi-truy-to-them-4-bi-can-trong-dai-an-43-ha-dat-vang-o-binh-duong/" TargetMode="External"/><Relationship Id="rId122" Type="http://schemas.openxmlformats.org/officeDocument/2006/relationships/hyperlink" Target="https://www.tintucfn.com/ecnomic/cam-ranh-se-co-them-hon-1-600-ha-dat-o/" TargetMode="External"/><Relationship Id="rId243" Type="http://schemas.openxmlformats.org/officeDocument/2006/relationships/hyperlink" Target="https://www.tintucfn.com/ecnomic/tap-trung-giai-ngan-von-dau-tu-cong-di-doi-voi-dam-bao-chat-luong-cong-trinh/" TargetMode="External"/><Relationship Id="rId95" Type="http://schemas.openxmlformats.org/officeDocument/2006/relationships/hyperlink" Target="https://www.tintucfn.com/ecnomic/don-song-du-lich-bat-dong-san-bien-quy-nhon-lam-nong-thi-truong/" TargetMode="External"/><Relationship Id="rId94" Type="http://schemas.openxmlformats.org/officeDocument/2006/relationships/hyperlink" Target="https://www.tintucfn.com/ecnomic/quy-dinh-moi-ve-boi-thuong-ho-tro-tai-dinh-cu-o-ha-noi/" TargetMode="External"/><Relationship Id="rId97" Type="http://schemas.openxmlformats.org/officeDocument/2006/relationships/hyperlink" Target="https://www.tintucfn.com/ecnomic/giai-ma-suc-hut-cua-stc-long-thanh/" TargetMode="External"/><Relationship Id="rId96" Type="http://schemas.openxmlformats.org/officeDocument/2006/relationships/hyperlink" Target="https://www.tintucfn.com/ecnomic/giai-ma-nguon-khoang-nong-thanh-xuan-tai-quan-the-nghi-duong-sun-beauty-onsen/" TargetMode="External"/><Relationship Id="rId99" Type="http://schemas.openxmlformats.org/officeDocument/2006/relationships/hyperlink" Target="https://www.tintucfn.com/ecnomic/phan-khu-bieu-tuong-cua-hon-thom-paradise-island-co-gi-hut-gioi-thuong-luu/" TargetMode="External"/><Relationship Id="rId98" Type="http://schemas.openxmlformats.org/officeDocument/2006/relationships/hyperlink" Target="https://www.tintucfn.com/ecnomic/shophouse-nao-huong-loi-tu-8-toa-cao-oc-o-phu-quoc/" TargetMode="External"/><Relationship Id="rId91" Type="http://schemas.openxmlformats.org/officeDocument/2006/relationships/hyperlink" Target="https://www.tintucfn.com/ecnomic/the-center-giai-bai-toan-kinh-doanh-don-song-du-lich-phu-quoc-bung-no/" TargetMode="External"/><Relationship Id="rId90" Type="http://schemas.openxmlformats.org/officeDocument/2006/relationships/hyperlink" Target="https://www.tintucfn.com/ecnomic/cu-dan-bao-vay-nha-chu-tich-tap-doan-nam-cuong-doi-quyen-loi/" TargetMode="External"/><Relationship Id="rId93" Type="http://schemas.openxmlformats.org/officeDocument/2006/relationships/hyperlink" Target="https://www.tintucfn.com/ecnomic/tu-thang-6-2023-nha-o-xa-hoi-cua-vinhomes-se-toi-tay-nguoi-dan/" TargetMode="External"/><Relationship Id="rId92" Type="http://schemas.openxmlformats.org/officeDocument/2006/relationships/hyperlink" Target="https://www.tintucfn.com/ecnomic/khach-mua-du-an-lotus-residence-ket-cung-vi-xay-nha-khong-duoc-ban-cung-khong-xong/" TargetMode="External"/><Relationship Id="rId118" Type="http://schemas.openxmlformats.org/officeDocument/2006/relationships/hyperlink" Target="https://www.tintucfn.com/ecnomic/du-an-ma-sen-vang-town-o-binh-chanh-bi-chinh-quyen-tuyt-coi/" TargetMode="External"/><Relationship Id="rId239" Type="http://schemas.openxmlformats.org/officeDocument/2006/relationships/hyperlink" Target="https://www.tintucfn.com/ecnomic/14-ca-nhan-rot-tien-cho-vina2-lam-du-an-i-tower-quy-nhon/" TargetMode="External"/><Relationship Id="rId117" Type="http://schemas.openxmlformats.org/officeDocument/2006/relationships/hyperlink" Target="https://www.tintucfn.com/ecnomic/horea-thao-go-cac-vuong-mac-de-de-binh-on-thi-truong-bat-dong-san/" TargetMode="External"/><Relationship Id="rId238" Type="http://schemas.openxmlformats.org/officeDocument/2006/relationships/hyperlink" Target="https://www.tintucfn.com/ecnomic/thai-binh-dat-nen-tai-dinh-cu-huyen-hung-ha-ky-vong-day-song-dau-nam-2022/" TargetMode="External"/><Relationship Id="rId116" Type="http://schemas.openxmlformats.org/officeDocument/2006/relationships/hyperlink" Target="https://www.tintucfn.com/ecnomic/ba-ria-vung-tau-ma-tran-dat-ca-nhan-phan-lo-quang-cao-nhu-du-an/" TargetMode="External"/><Relationship Id="rId237" Type="http://schemas.openxmlformats.org/officeDocument/2006/relationships/hyperlink" Target="https://www.tintucfn.com/ecnomic/don-song-phu-yen-idj-rot-von-hon-1000-ty-gia-nhap-thi-truong/" TargetMode="External"/><Relationship Id="rId115" Type="http://schemas.openxmlformats.org/officeDocument/2006/relationships/hyperlink" Target="https://www.tintucfn.com/ecnomic/chinh-thuc-ra-mat-sun-secret-valley-tai-bai-dai-phu-quoc/" TargetMode="External"/><Relationship Id="rId236" Type="http://schemas.openxmlformats.org/officeDocument/2006/relationships/hyperlink" Target="https://www.tintucfn.com/ecnomic/xu-huong-chon-lua-song-xanh-sinh-thai-cua-nguoi-dan-thanh-vinh/" TargetMode="External"/><Relationship Id="rId119" Type="http://schemas.openxmlformats.org/officeDocument/2006/relationships/hyperlink" Target="https://www.tintucfn.com/ecnomic/kho-khan-bua-vay-doanh-nghiep-xay-dung-nha-o-xa-hoi-go-cach-nao/" TargetMode="External"/><Relationship Id="rId110" Type="http://schemas.openxmlformats.org/officeDocument/2006/relationships/hyperlink" Target="https://www.tintucfn.com/ecnomic/hang-loat-du-an-bat-dong-san-cua-tap-doan-bao-viet-bo-hoang-nhieu-nam/" TargetMode="External"/><Relationship Id="rId231" Type="http://schemas.openxmlformats.org/officeDocument/2006/relationships/hyperlink" Target="https://www.tintucfn.com/ecnomic/la-villa-green-city-huong-loi-tu-du-an-ke-bo-song-long-an/" TargetMode="External"/><Relationship Id="rId230" Type="http://schemas.openxmlformats.org/officeDocument/2006/relationships/hyperlink" Target="https://www.tintucfn.com/ecnomic/gia-nha-lien-tho-tai-long-an-hap-dan-hon-so-voi-vung-ven-phia-nam/" TargetMode="External"/><Relationship Id="rId114" Type="http://schemas.openxmlformats.org/officeDocument/2006/relationships/hyperlink" Target="https://www.tintucfn.com/ecnomic/thanh-hoa-thu-hoi-hon-22hha-dat-vang-giao-trung-tam-phat-trien-quy-dat-quan-ly/" TargetMode="External"/><Relationship Id="rId235" Type="http://schemas.openxmlformats.org/officeDocument/2006/relationships/hyperlink" Target="https://www.tintucfn.com/ecnomic/sun-signature-gallery-kiet-tac-moi-cua-phu-thuy-kien-truc-bill-bensley-tren-dao-ngoc/" TargetMode="External"/><Relationship Id="rId113" Type="http://schemas.openxmlformats.org/officeDocument/2006/relationships/hyperlink" Target="https://www.tintucfn.com/ecnomic/chu-dau-tu-du-an-61-tran-phu-co-co-dong-lon-moi/" TargetMode="External"/><Relationship Id="rId234" Type="http://schemas.openxmlformats.org/officeDocument/2006/relationships/hyperlink" Target="https://www.tintucfn.com/ecnomic/khoi-cong-quan-the-nghi-duong-khoang-nong-sun-beauty-onsen-tai-thanh-hoa/" TargetMode="External"/><Relationship Id="rId112" Type="http://schemas.openxmlformats.org/officeDocument/2006/relationships/hyperlink" Target="https://www.tintucfn.com/ecnomic/tien-ich-vo-tien-khoang-hau-nang-tam-chuan-song-tai-the-link-sun-riverside-village/" TargetMode="External"/><Relationship Id="rId233" Type="http://schemas.openxmlformats.org/officeDocument/2006/relationships/hyperlink" Target="https://www.tintucfn.com/ecnomic/luong-tim-mua-bat-dong-san-van-tang-manh-bat-chap-dich-covid/" TargetMode="External"/><Relationship Id="rId111" Type="http://schemas.openxmlformats.org/officeDocument/2006/relationships/hyperlink" Target="https://www.tintucfn.com/ecnomic/nha-thu-duc-bi-cuong-che-dung-su-dung-hoa-don/" TargetMode="External"/><Relationship Id="rId232" Type="http://schemas.openxmlformats.org/officeDocument/2006/relationships/hyperlink" Target="https://www.tintucfn.com/ecnomic/duc-hoa-tiep-tuc-don-song-bds-cuoi-nam-2021/" TargetMode="External"/><Relationship Id="rId301" Type="http://schemas.openxmlformats.org/officeDocument/2006/relationships/drawing" Target="../drawings/drawing1.xml"/><Relationship Id="rId300" Type="http://schemas.openxmlformats.org/officeDocument/2006/relationships/hyperlink" Target="https://www.tintucfn.com/ecnomic/van-phong-all-in-one-khi-moi-nhu-cau-cua-khach-hang-vip-duoc-dap-ung-chi-trong-mot-dia-diem/" TargetMode="External"/><Relationship Id="rId206" Type="http://schemas.openxmlformats.org/officeDocument/2006/relationships/hyperlink" Target="https://www.tintucfn.com/ecnomic/du-an-bac-phuoc-kien-cong-ty-quoc-cuong-gia-lai-gui-don-cau-cuu-co-quan-chuc-nang/" TargetMode="External"/><Relationship Id="rId205" Type="http://schemas.openxmlformats.org/officeDocument/2006/relationships/hyperlink" Target="https://www.tintucfn.com/ecnomic/lam-dong-tam-dung-giai-quyet-thu-tuc-phan-lo-tach-thua/" TargetMode="External"/><Relationship Id="rId204" Type="http://schemas.openxmlformats.org/officeDocument/2006/relationships/hyperlink" Target="https://www.tintucfn.com/ecnomic/quang-nam-du-an-hon-100-ty-chi-mot-nha-dau-tu-dang-ky-dau-tu/" TargetMode="External"/><Relationship Id="rId203" Type="http://schemas.openxmlformats.org/officeDocument/2006/relationships/hyperlink" Target="https://www.tintucfn.com/ecnomic/vui-buon-chuyen-thuong-tet-nam-2022-cua-nghe-bat-dong-san/" TargetMode="External"/><Relationship Id="rId209" Type="http://schemas.openxmlformats.org/officeDocument/2006/relationships/hyperlink" Target="https://www.tintucfn.com/ecnomic/buc-tranh-trai-chieu-tren-thi-truong-bat-dong-san-ban-le/" TargetMode="External"/><Relationship Id="rId208" Type="http://schemas.openxmlformats.org/officeDocument/2006/relationships/hyperlink" Target="https://www.tintucfn.com/ecnomic/van-phu-invest-dang-ve-du-an-tren-dat-cong-129-dinh-tien-hoang/" TargetMode="External"/><Relationship Id="rId207" Type="http://schemas.openxmlformats.org/officeDocument/2006/relationships/hyperlink" Target="https://www.tintucfn.com/ecnomic/nha-dau-tu-van-dang-lac-quan-ve-thi-truong-bat-dong-san/" TargetMode="External"/><Relationship Id="rId202" Type="http://schemas.openxmlformats.org/officeDocument/2006/relationships/hyperlink" Target="https://www.tintucfn.com/ecnomic/cong-ty-co-phan-tap-doan-meey-land-chuyen-minh-but-pha/" TargetMode="External"/><Relationship Id="rId201" Type="http://schemas.openxmlformats.org/officeDocument/2006/relationships/hyperlink" Target="https://www.tintucfn.com/ecnomic/don-song-ha-tang-giao-thong-bds-ha-long-tiep-tuc-la-tam-diem-nam-2022/" TargetMode="External"/><Relationship Id="rId200" Type="http://schemas.openxmlformats.org/officeDocument/2006/relationships/hyperlink" Target="https://www.tintucfn.com/ecnomic/vinhomes-duoc-vinh-danh-chu-dau-tu-bat-dong-san-hang-dau-viet-nam-tai-bci-asia-award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0.71"/>
    <col customWidth="1" min="4" max="28" width="8.71"/>
  </cols>
  <sheetData>
    <row r="1">
      <c r="B1" s="1" t="s">
        <v>0</v>
      </c>
      <c r="C1" s="1"/>
      <c r="D1" s="1" t="s">
        <v>1</v>
      </c>
      <c r="E1" s="1"/>
      <c r="F1" s="1" t="s">
        <v>2</v>
      </c>
      <c r="G1" s="1" t="s">
        <v>3</v>
      </c>
    </row>
    <row r="2">
      <c r="A2" s="1">
        <v>0.0</v>
      </c>
      <c r="B2" s="2" t="s">
        <v>4</v>
      </c>
      <c r="C2" s="2" t="str">
        <f>IFERROR(__xludf.DUMMYFUNCTION("GOOGLETRANSLATE(B2,""vi"",""ko"")"),"Shophouse를 선택한 5 가지 이유 Saigon Town에서 두 가지 사업")</f>
        <v>Shophouse를 선택한 5 가지 이유 Saigon Town에서 두 가지 사업</v>
      </c>
      <c r="D2" s="2" t="s">
        <v>5</v>
      </c>
      <c r="E2" s="2" t="str">
        <f>IFERROR(__xludf.DUMMYFUNCTION("GOOGLETRANSLATE(D2,""vi"",""ko"")"),"2022 년 8 월 16 일")</f>
        <v>2022 년 8 월 16 일</v>
      </c>
      <c r="F2" s="3" t="s">
        <v>6</v>
      </c>
      <c r="G2" s="2" t="s">
        <v>7</v>
      </c>
      <c r="H2" s="2" t="str">
        <f>IFERROR(__xludf.DUMMYFUNCTION("GOOGLETRANSLATE(G2,""vi"",""ko"")"),"첫째 : Shophouse ""Shop to Shop"" - 2면은 Shophouse 인 ""Shop to Shop""사업을 할 수 있지만 1 층에는 사업을 할 수있는 2면이 있으며, 앞면과 등은 부드럽게 함께 진행됩니다. Shophouse이 유형은 사업이 지역을 극대화하는 데 도움이됩니다.")</f>
        <v>첫째 : Shophouse "Shop to Shop" - 2면은 Shophouse 인 "Shop to Shop"사업을 할 수 있지만 1 층에는 사업을 할 수있는 2면이 있으며, 앞면과 등은 부드럽게 함께 진행됩니다. Shophouse이 유형은 사업이 지역을 극대화하는 데 도움이됩니다.</v>
      </c>
    </row>
    <row r="3">
      <c r="A3" s="1">
        <v>1.0</v>
      </c>
      <c r="B3" s="2" t="s">
        <v>8</v>
      </c>
      <c r="C3" s="2" t="str">
        <f>IFERROR(__xludf.DUMMYFUNCTION("GOOGLETRANSLATE(B3,""vi"",""ko"")"),"CEO CEO CBRE : ""향후 3 년간 다낭에서 부동산 가격을 늘릴 전망은 매우 좋을 것입니다.""")</f>
        <v>CEO CEO CBRE : "향후 3 년간 다낭에서 부동산 가격을 늘릴 전망은 매우 좋을 것입니다."</v>
      </c>
      <c r="D3" s="2" t="s">
        <v>9</v>
      </c>
      <c r="E3" s="2" t="str">
        <f>IFERROR(__xludf.DUMMYFUNCTION("GOOGLETRANSLATE(D3,""vi"",""ko"")"),"2022 년 8 월 15 일")</f>
        <v>2022 년 8 월 15 일</v>
      </c>
      <c r="F3" s="3" t="s">
        <v>10</v>
      </c>
      <c r="G3" s="2" t="s">
        <v>11</v>
      </c>
      <c r="H3" s="2" t="str">
        <f>IFERROR(__xludf.DUMMYFUNCTION("GOOGLETRANSLATE(G3,""vi"",""ko"")"),"그리고 이것은 또한 향후 3 년간 부동산 가격 상승에 대한 전망을 가진 토지이기도합니다. CBRE 베트남의 CEO 인 Duong Thuy Dung 씨. River Real Estate는 시장의 회복에 대해 평가하는 큰 전망을 가지고 있습니다.")</f>
        <v>그리고 이것은 또한 향후 3 년간 부동산 가격 상승에 대한 전망을 가진 토지이기도합니다. CBRE 베트남의 CEO 인 Duong Thuy Dung 씨. River Real Estate는 시장의 회복에 대해 평가하는 큰 전망을 가지고 있습니다.</v>
      </c>
    </row>
    <row r="4">
      <c r="A4" s="1">
        <v>2.0</v>
      </c>
      <c r="B4" s="2" t="s">
        <v>12</v>
      </c>
      <c r="C4" s="2" t="str">
        <f>IFERROR(__xludf.DUMMYFUNCTION("GOOGLETRANSLATE(B4,""vi"",""ko"")"),"Hai Duong은 2022 년 토지 이용 계획에 83 개의 프로젝트를 추가했습니다.")</f>
        <v>Hai Duong은 2022 년 토지 이용 계획에 83 개의 프로젝트를 추가했습니다.</v>
      </c>
      <c r="D4" s="2" t="s">
        <v>9</v>
      </c>
      <c r="E4" s="2" t="str">
        <f>IFERROR(__xludf.DUMMYFUNCTION("GOOGLETRANSLATE(D4,""vi"",""ko"")"),"2022 년 8 월 15 일")</f>
        <v>2022 년 8 월 15 일</v>
      </c>
      <c r="F4" s="3" t="s">
        <v>13</v>
      </c>
      <c r="G4" s="2" t="s">
        <v>14</v>
      </c>
      <c r="H4" s="2" t="str">
        <f>IFERROR(__xludf.DUMMYFUNCTION("GOOGLETRANSLATE(G4,""vi"",""ko"")"),"구체적으로, 결정 No. 2093/QD-Ubnd에 따르면, Hai Duong People 's Committee는 사용 계획 2022 지구, 도시 및 도시에 대한 국가 및 공공 혜택을위한 83 개의 프로젝트 및 사회 경제적 개발의 작품 목록을 승인했습니다. 총")</f>
        <v>구체적으로, 결정 No. 2093/QD-Ubnd에 따르면, Hai Duong People 's Committee는 사용 계획 2022 지구, 도시 및 도시에 대한 국가 및 공공 혜택을위한 83 개의 프로젝트 및 사회 경제적 개발의 작품 목록을 승인했습니다. 총</v>
      </c>
    </row>
    <row r="5">
      <c r="A5" s="1">
        <v>3.0</v>
      </c>
      <c r="B5" s="2" t="s">
        <v>15</v>
      </c>
      <c r="C5" s="2" t="str">
        <f>IFERROR(__xludf.DUMMYFUNCTION("GOOGLETRANSLATE(B5,""vi"",""ko"")"),"Ho Chi Minh City의 부동산 시장 공급 사진 및 예측")</f>
        <v>Ho Chi Minh City의 부동산 시장 공급 사진 및 예측</v>
      </c>
      <c r="D5" s="2" t="s">
        <v>16</v>
      </c>
      <c r="E5" s="2" t="str">
        <f>IFERROR(__xludf.DUMMYFUNCTION("GOOGLETRANSLATE(D5,""vi"",""ko"")"),"2022 년 8 월 14 일")</f>
        <v>2022 년 8 월 14 일</v>
      </c>
      <c r="F5" s="3" t="s">
        <v>17</v>
      </c>
      <c r="G5" s="2" t="s">
        <v>18</v>
      </c>
      <c r="H5" s="2" t="str">
        <f>IFERROR(__xludf.DUMMYFUNCTION("GOOGLETRANSLATE(G5,""vi"",""ko"")"),"2022 년 첫 6 개월 동안 부동산 시장에 호치민시 건설 국의 보고서에서 지속 불가능한 부동산 시장의 징후에 따르면,이 부서는 등록 된 자본을 가진 36,000 개 이상의 건설 기업이 VND 855,000 억, 11,000 개 이상의 비즈니스")</f>
        <v>2022 년 첫 6 개월 동안 부동산 시장에 호치민시 건설 국의 보고서에서 지속 불가능한 부동산 시장의 징후에 따르면,이 부서는 등록 된 자본을 가진 36,000 개 이상의 건설 기업이 VND 855,000 억, 11,000 개 이상의 비즈니스</v>
      </c>
    </row>
    <row r="6">
      <c r="A6" s="1">
        <v>4.0</v>
      </c>
      <c r="B6" s="2" t="s">
        <v>19</v>
      </c>
      <c r="C6" s="2" t="str">
        <f>IFERROR(__xludf.DUMMYFUNCTION("GOOGLETRANSLATE(B6,""vi"",""ko"")"),"보상 토지 가격의 3 배, Phu Gia Thinh는 문제를 해결할 수 있습니까?")</f>
        <v>보상 토지 가격의 3 배, Phu Gia Thinh는 문제를 해결할 수 있습니까?</v>
      </c>
      <c r="D6" s="2" t="s">
        <v>16</v>
      </c>
      <c r="E6" s="2" t="str">
        <f>IFERROR(__xludf.DUMMYFUNCTION("GOOGLETRANSLATE(D6,""vi"",""ko"")"),"2022 년 8 월 14 일")</f>
        <v>2022 년 8 월 14 일</v>
      </c>
      <c r="F6" s="3" t="s">
        <v>20</v>
      </c>
      <c r="G6" s="2" t="s">
        <v>21</v>
      </c>
      <c r="H6" s="2" t="str">
        <f>IFERROR(__xludf.DUMMYFUNCTION("GOOGLETRANSLATE(G6,""vi"",""ko"")"),"최근에 수십 명의 사람들이 Phu Gia Thinh Company 본사 앞에 모여 223 Le Dinh Ly, Da Nang City ... Red Books. 이것은 지속적인 장면이며 심지어 3 년, 4 년 동안 현지인들의 눈에 익숙해졌습니다.")</f>
        <v>최근에 수십 명의 사람들이 Phu Gia Thinh Company 본사 앞에 모여 223 Le Dinh Ly, Da Nang City ... Red Books. 이것은 지속적인 장면이며 심지어 3 년, 4 년 동안 현지인들의 눈에 익숙해졌습니다.</v>
      </c>
    </row>
    <row r="7">
      <c r="A7" s="1">
        <v>5.0</v>
      </c>
      <c r="B7" s="2" t="s">
        <v>22</v>
      </c>
      <c r="C7" s="2" t="str">
        <f>IFERROR(__xludf.DUMMYFUNCTION("GOOGLETRANSLATE(B7,""vi"",""ko"")"),"Horea는 토지 가격표가 5 년마다 상속되어야한다고 권고합니다.")</f>
        <v>Horea는 토지 가격표가 5 년마다 상속되어야한다고 권고합니다.</v>
      </c>
      <c r="D7" s="2" t="s">
        <v>23</v>
      </c>
      <c r="E7" s="2" t="str">
        <f>IFERROR(__xludf.DUMMYFUNCTION("GOOGLETRANSLATE(D7,""vi"",""ko"")"),"2022 년 8 월 13 일")</f>
        <v>2022 년 8 월 13 일</v>
      </c>
      <c r="F7" s="3" t="s">
        <v>24</v>
      </c>
      <c r="G7" s="2" t="s">
        <v>25</v>
      </c>
      <c r="H7" s="2" t="str">
        <f>IFERROR(__xludf.DUMMYFUNCTION("GOOGLETRANSLATE(G7,""vi"",""ko"")"),"수정 된 토지법의 초안은 지방 가격 목록을 통해 같은 수준의 인민위원회에 공식화하기 전에 토지 가격 변동의 조정 계수를 공식화하고 제출하기 위해 지방 인민위원회에 대한 의견과 규정을 제공하고 있습니다. 토지 가격 목록은 매년 건설되어 발표됩니다")</f>
        <v>수정 된 토지법의 초안은 지방 가격 목록을 통해 같은 수준의 인민위원회에 공식화하기 전에 토지 가격 변동의 조정 계수를 공식화하고 제출하기 위해 지방 인민위원회에 대한 의견과 규정을 제공하고 있습니다. 토지 가격 목록은 매년 건설되어 발표됩니다</v>
      </c>
    </row>
    <row r="8">
      <c r="A8" s="1">
        <v>6.0</v>
      </c>
      <c r="B8" s="2" t="s">
        <v>26</v>
      </c>
      <c r="C8" s="2" t="str">
        <f>IFERROR(__xludf.DUMMYFUNCTION("GOOGLETRANSLATE(B8,""vi"",""ko"")"),"Hanoi는 4 Soc Son Urban Subdivision의 계획 작업을 3,000ha 이상 승인합니다.")</f>
        <v>Hanoi는 4 Soc Son Urban Subdivision의 계획 작업을 3,000ha 이상 승인합니다.</v>
      </c>
      <c r="D8" s="2" t="s">
        <v>27</v>
      </c>
      <c r="E8" s="2" t="str">
        <f>IFERROR(__xludf.DUMMYFUNCTION("GOOGLETRANSLATE(D8,""vi"",""ko"")"),"2022 년 8 월 12 일")</f>
        <v>2022 년 8 월 12 일</v>
      </c>
      <c r="F8" s="3" t="s">
        <v>28</v>
      </c>
      <c r="G8" s="2" t="s">
        <v>29</v>
      </c>
      <c r="H8" s="2" t="str">
        <f>IFERROR(__xludf.DUMMYFUNCTION("GOOGLETRANSLATE(G8,""vi"",""ko"")"),"구체적으로, 도시 인민위원회의 결정에 따라. 하노이, Soc Son Urban Area Zone 1은 Phu Linh, Tien Duoc, Mai Dinh 및 Soc Son Towns의 행정 경계에 있습니다. 육상 면적은 625 ha 이상으로 계획되어 있으며, 인구는 2030 년까지 약 5 만 명입니다. 따르다")</f>
        <v>구체적으로, 도시 인민위원회의 결정에 따라. 하노이, Soc Son Urban Area Zone 1은 Phu Linh, Tien Duoc, Mai Dinh 및 Soc Son Towns의 행정 경계에 있습니다. 육상 면적은 625 ha 이상으로 계획되어 있으며, 인구는 2030 년까지 약 5 만 명입니다. 따르다</v>
      </c>
    </row>
    <row r="9">
      <c r="A9" s="1">
        <v>7.0</v>
      </c>
      <c r="B9" s="2" t="s">
        <v>30</v>
      </c>
      <c r="C9" s="2" t="str">
        <f>IFERROR(__xludf.DUMMYFUNCTION("GOOGLETRANSLATE(B9,""vi"",""ko"")"),"부동산 시장은 아파트에서 부족하며 새 아파트의 공급이 추구됩니다.")</f>
        <v>부동산 시장은 아파트에서 부족하며 새 아파트의 공급이 추구됩니다.</v>
      </c>
      <c r="D9" s="2" t="s">
        <v>31</v>
      </c>
      <c r="E9" s="2" t="str">
        <f>IFERROR(__xludf.DUMMYFUNCTION("GOOGLETRANSLATE(D9,""vi"",""ko"")"),"2022 년 8 월 11 일")</f>
        <v>2022 년 8 월 11 일</v>
      </c>
      <c r="F9" s="3" t="s">
        <v>32</v>
      </c>
      <c r="G9" s="2" t="s">
        <v>33</v>
      </c>
      <c r="H9" s="2" t="str">
        <f>IFERROR(__xludf.DUMMYFUNCTION("GOOGLETRANSLATE(G9,""vi"",""ko"")"),"아파트 부족 공급과 가격은 건설부 20222 년 2 분기에 부동산 시장에 대한 보고서에 따르면 꾸준히 증가했으며, 2 분기 부동산 시장은 총 거래량과 함께 회복 및 개발의 징후를 잘 보여 주었다. 아파트, 개별 주택, 토지 음모")</f>
        <v>아파트 부족 공급과 가격은 건설부 20222 년 2 분기에 부동산 시장에 대한 보고서에 따르면 꾸준히 증가했으며, 2 분기 부동산 시장은 총 거래량과 함께 회복 및 개발의 징후를 잘 보여 주었다. 아파트, 개별 주택, 토지 음모</v>
      </c>
    </row>
    <row r="10">
      <c r="A10" s="1">
        <v>8.0</v>
      </c>
      <c r="B10" s="2" t="s">
        <v>34</v>
      </c>
      <c r="C10" s="2" t="str">
        <f>IFERROR(__xludf.DUMMYFUNCTION("GOOGLETRANSLATE(B10,""vi"",""ko"")"),"토지의 반대 방향으로 하노이 아파트의 시장이 확대됩니다.")</f>
        <v>토지의 반대 방향으로 하노이 아파트의 시장이 확대됩니다.</v>
      </c>
      <c r="D10" s="2" t="s">
        <v>31</v>
      </c>
      <c r="E10" s="2" t="str">
        <f>IFERROR(__xludf.DUMMYFUNCTION("GOOGLETRANSLATE(D10,""vi"",""ko"")"),"2022 년 8 월 11 일")</f>
        <v>2022 년 8 월 11 일</v>
      </c>
      <c r="F10" s="3" t="s">
        <v>35</v>
      </c>
      <c r="G10" s="2" t="s">
        <v>36</v>
      </c>
      <c r="H10" s="2" t="str">
        <f>IFERROR(__xludf.DUMMYFUNCTION("GOOGLETRANSLATE(G10,""vi"",""ko"")"),"Red Eyes는 COVID-19의 2 년간 번역 기간 동안 VND 20 억 미만의 아파트를 검색했으며, 많은 제조 기업이 심각하게 영향을 받았으며 부동산 시장은 밝은 장소로 부상했습니다. 특히, 토지 음모의 구간, 인접한, 빌라는 센터에서")</f>
        <v>Red Eyes는 COVID-19의 2 년간 번역 기간 동안 VND 20 억 미만의 아파트를 검색했으며, 많은 제조 기업이 심각하게 영향을 받았으며 부동산 시장은 밝은 장소로 부상했습니다. 특히, 토지 음모의 구간, 인접한, 빌라는 센터에서</v>
      </c>
    </row>
    <row r="11">
      <c r="A11" s="1">
        <v>9.0</v>
      </c>
      <c r="B11" s="2" t="s">
        <v>37</v>
      </c>
      <c r="C11" s="2" t="str">
        <f>IFERROR(__xludf.DUMMYFUNCTION("GOOGLETRANSLATE(B11,""vi"",""ko"")"),"토지 가격은 빠르게 상승합니다 '식사'슈퍼 링로드 프로젝트 4")</f>
        <v>토지 가격은 빠르게 상승합니다 '식사'슈퍼 링로드 프로젝트 4</v>
      </c>
      <c r="D11" s="2" t="s">
        <v>38</v>
      </c>
      <c r="E11" s="2" t="str">
        <f>IFERROR(__xludf.DUMMYFUNCTION("GOOGLETRANSLATE(D11,""vi"",""ko"")"),"2022 년 8 월 9 일")</f>
        <v>2022 년 8 월 9 일</v>
      </c>
      <c r="F11" s="3" t="s">
        <v>39</v>
      </c>
      <c r="G11" s="2" t="s">
        <v>40</v>
      </c>
      <c r="H11" s="2" t="str">
        <f>IFERROR(__xludf.DUMMYFUNCTION("GOOGLETRANSLATE(G11,""vi"",""ko"")"),"공식적으로 건설되지 않은 2022 년 6 월 중순에 새로 승인 된 RING 4 도로 프로젝트는 지난 몇 달 동안이 도로 지역 주변의 토지 가격이 급격히 증가 할 것으로 예상됩니다. 건설부의 데이터는 현재 쇼를 보여줍니다")</f>
        <v>공식적으로 건설되지 않은 2022 년 6 월 중순에 새로 승인 된 RING 4 도로 프로젝트는 지난 몇 달 동안이 도로 지역 주변의 토지 가격이 급격히 증가 할 것으로 예상됩니다. 건설부의 데이터는 현재 쇼를 보여줍니다</v>
      </c>
    </row>
    <row r="12">
      <c r="A12" s="1">
        <v>10.0</v>
      </c>
      <c r="B12" s="2" t="s">
        <v>41</v>
      </c>
      <c r="C12" s="2" t="str">
        <f>IFERROR(__xludf.DUMMYFUNCTION("GOOGLETRANSLATE(B12,""vi"",""ko"")"),"Horea 회장 : 사회 주택 개발을 가속화하기위한 얽힘을 제거하는 솔루션")</f>
        <v>Horea 회장 : 사회 주택 개발을 가속화하기위한 얽힘을 제거하는 솔루션</v>
      </c>
      <c r="D12" s="2" t="s">
        <v>38</v>
      </c>
      <c r="E12" s="2" t="str">
        <f>IFERROR(__xludf.DUMMYFUNCTION("GOOGLETRANSLATE(D12,""vi"",""ko"")"),"2022 년 8 월 9 일")</f>
        <v>2022 년 8 월 9 일</v>
      </c>
      <c r="F12" s="3" t="s">
        <v>42</v>
      </c>
      <c r="G12" s="2" t="s">
        <v>43</v>
      </c>
      <c r="H12" s="2" t="str">
        <f>IFERROR(__xludf.DUMMYFUNCTION("GOOGLETRANSLATE(G12,""vi"",""ko"")"),"사회 주택 절차는 여전히 부적절하다. 프로젝트")</f>
        <v>사회 주택 절차는 여전히 부적절하다. 프로젝트</v>
      </c>
    </row>
    <row r="13">
      <c r="A13" s="1">
        <v>11.0</v>
      </c>
      <c r="B13" s="2" t="s">
        <v>44</v>
      </c>
      <c r="C13" s="2" t="str">
        <f>IFERROR(__xludf.DUMMYFUNCTION("GOOGLETRANSLATE(B13,""vi"",""ko"")"),"투자자들은 마지막 해상 리조트 아파트를 찾기 위해 '열심'입니다.")</f>
        <v>투자자들은 마지막 해상 리조트 아파트를 찾기 위해 '열심'입니다.</v>
      </c>
      <c r="D13" s="2" t="s">
        <v>38</v>
      </c>
      <c r="E13" s="2" t="str">
        <f>IFERROR(__xludf.DUMMYFUNCTION("GOOGLETRANSLATE(D13,""vi"",""ko"")"),"2022 년 8 월 9 일")</f>
        <v>2022 년 8 월 9 일</v>
      </c>
      <c r="F13" s="3" t="s">
        <v>45</v>
      </c>
      <c r="G13" s="2" t="s">
        <v>46</v>
      </c>
      <c r="H13" s="2" t="str">
        <f>IFERROR(__xludf.DUMMYFUNCTION("GOOGLETRANSLATE(G13,""vi"",""ko"")"),"특히, Beach Resorts는 APEC Mandala Wyndham Mui Ne에서 투자자들에 의해 강력하게 인기를 얻고 있습니다. BINH THUAN- 2022 년 7 월 관광객 인 Binh Thuan Province 통계 사무소에서 리조트 부동산의 ""황금""토지 착취")</f>
        <v>특히, Beach Resorts는 APEC Mandala Wyndham Mui Ne에서 투자자들에 의해 강력하게 인기를 얻고 있습니다. BINH THUAN- 2022 년 7 월 관광객 인 Binh Thuan Province 통계 사무소에서 리조트 부동산의 "황금"토지 착취</v>
      </c>
    </row>
    <row r="14">
      <c r="A14" s="1">
        <v>12.0</v>
      </c>
      <c r="B14" s="2" t="s">
        <v>47</v>
      </c>
      <c r="C14" s="2" t="str">
        <f>IFERROR(__xludf.DUMMYFUNCTION("GOOGLETRANSLATE(B14,""vi"",""ko"")"),"Binh Thuan Real Estate ""Welcome the Wave"" - ​​투자자들을위한 기회 또는 도전?")</f>
        <v>Binh Thuan Real Estate "Welcome the Wave" - ​​투자자들을위한 기회 또는 도전?</v>
      </c>
      <c r="D14" s="2" t="s">
        <v>48</v>
      </c>
      <c r="E14" s="2" t="str">
        <f>IFERROR(__xludf.DUMMYFUNCTION("GOOGLETRANSLATE(D14,""vi"",""ko"")"),"2022 년 8 월 6 일")</f>
        <v>2022 년 8 월 6 일</v>
      </c>
      <c r="F14" s="3" t="s">
        <v>49</v>
      </c>
      <c r="G14" s="2" t="s">
        <v>50</v>
      </c>
      <c r="H14" s="2" t="str">
        <f>IFERROR(__xludf.DUMMYFUNCTION("GOOGLETRANSLATE(G14,""vi"",""ko"")"),"Binh Thuan ""Finish""의 두 가지 주요 교통 프로젝트 2022 년 상반기에 Binh Thuan은 리조트 부동산 투자의 물결에서 강력한 성장을 기록했습니다.")</f>
        <v>Binh Thuan "Finish"의 두 가지 주요 교통 프로젝트 2022 년 상반기에 Binh Thuan은 리조트 부동산 투자의 물결에서 강력한 성장을 기록했습니다.</v>
      </c>
    </row>
    <row r="15">
      <c r="A15" s="1">
        <v>13.0</v>
      </c>
      <c r="B15" s="2" t="s">
        <v>51</v>
      </c>
      <c r="C15" s="2" t="str">
        <f>IFERROR(__xludf.DUMMYFUNCTION("GOOGLETRANSLATE(B15,""vi"",""ko"")"),"부동산 가격은 30% 감소하지만 붕괴되지는 않습니다.")</f>
        <v>부동산 가격은 30% 감소하지만 붕괴되지는 않습니다.</v>
      </c>
      <c r="D15" s="2" t="s">
        <v>48</v>
      </c>
      <c r="E15" s="2" t="str">
        <f>IFERROR(__xludf.DUMMYFUNCTION("GOOGLETRANSLATE(D15,""vi"",""ko"")"),"2022 년 8 월 6 일")</f>
        <v>2022 년 8 월 6 일</v>
      </c>
      <c r="F15" s="3" t="s">
        <v>52</v>
      </c>
      <c r="G15" s="2" t="s">
        <v>53</v>
      </c>
      <c r="H15" s="2" t="str">
        <f>IFERROR(__xludf.DUMMYFUNCTION("GOOGLETRANSLATE(G15,""vi"",""ko"")"),"세미나에서 부동산 할인만이 ""2022 년 지난 6 개월 동안 부동산 시장 동향"", PhD에서 말해 주었다. Le Xuan Nghia, 국립 통화 및 통화 정책 자문위원회 회원, 부동산 시장을 확인했습니다.")</f>
        <v>세미나에서 부동산 할인만이 "2022 년 지난 6 개월 동안 부동산 시장 동향", PhD에서 말해 주었다. Le Xuan Nghia, 국립 통화 및 통화 정책 자문위원회 회원, 부동산 시장을 확인했습니다.</v>
      </c>
    </row>
    <row r="16">
      <c r="A16" s="1">
        <v>14.0</v>
      </c>
      <c r="B16" s="2" t="s">
        <v>54</v>
      </c>
      <c r="C16" s="2" t="str">
        <f>IFERROR(__xludf.DUMMYFUNCTION("GOOGLETRANSLATE(B16,""vi"",""ko"")"),"주식 '가족'FLC가 거래에서 중단되었습니다.")</f>
        <v>주식 '가족'FLC가 거래에서 중단되었습니다.</v>
      </c>
      <c r="D16" s="2" t="s">
        <v>55</v>
      </c>
      <c r="E16" s="2" t="str">
        <f>IFERROR(__xludf.DUMMYFUNCTION("GOOGLETRANSLATE(D16,""vi"",""ko"")"),"2022 년 8 월 5 일")</f>
        <v>2022 년 8 월 5 일</v>
      </c>
      <c r="F16" s="3" t="s">
        <v>56</v>
      </c>
      <c r="G16" s="2" t="s">
        <v>57</v>
      </c>
      <c r="H16" s="2" t="str">
        <f>IFERROR(__xludf.DUMMYFUNCTION("GOOGLETRANSLATE(G16,""vi"",""ko"")"),"Ho Chi Minh City Stock Exchange (Hose)는 FLC Group 생태계의 기업 인 FLC FAROS Construction Company의 ROS 주식을 거래 중단으로 가져 오기로 결정했습니다. 일반적으로 리스팅 조직 및 대규모 공공 회사는 공개되어야합니다.")</f>
        <v>Ho Chi Minh City Stock Exchange (Hose)는 FLC Group 생태계의 기업 인 FLC FAROS Construction Company의 ROS 주식을 거래 중단으로 가져 오기로 결정했습니다. 일반적으로 리스팅 조직 및 대규모 공공 회사는 공개되어야합니다.</v>
      </c>
    </row>
    <row r="17">
      <c r="A17" s="1">
        <v>15.0</v>
      </c>
      <c r="B17" s="2" t="s">
        <v>58</v>
      </c>
      <c r="C17" s="2" t="str">
        <f>IFERROR(__xludf.DUMMYFUNCTION("GOOGLETRANSLATE(B17,""vi"",""ko"")"),"관광은 장관을 회복하고 리조트 부동산은 그 지위를 회복합니다.")</f>
        <v>관광은 장관을 회복하고 리조트 부동산은 그 지위를 회복합니다.</v>
      </c>
      <c r="D17" s="2" t="s">
        <v>59</v>
      </c>
      <c r="E17" s="2" t="str">
        <f>IFERROR(__xludf.DUMMYFUNCTION("GOOGLETRANSLATE(D17,""vi"",""ko"")"),"2022 년 8 월 3 일")</f>
        <v>2022 년 8 월 3 일</v>
      </c>
      <c r="F17" s="3" t="s">
        <v>60</v>
      </c>
      <c r="G17" s="2" t="s">
        <v>61</v>
      </c>
      <c r="H17" s="2" t="str">
        <f>IFERROR(__xludf.DUMMYFUNCTION("GOOGLETRANSLATE(G17,""vi"",""ko"")"),"리조트 부동산은 또한 빠르게 활기차고 Vinhol Yaday는 새로운 형태로 투자 성별의 초점입니다. Kien Giang Tourism Department의 통계에 따르면 방문객들은 여행으로 돌진했습니다.")</f>
        <v>리조트 부동산은 또한 빠르게 활기차고 Vinhol Yaday는 새로운 형태로 투자 성별의 초점입니다. Kien Giang Tourism Department의 통계에 따르면 방문객들은 여행으로 돌진했습니다.</v>
      </c>
    </row>
    <row r="18">
      <c r="A18" s="1">
        <v>16.0</v>
      </c>
      <c r="B18" s="2" t="s">
        <v>62</v>
      </c>
      <c r="C18" s="2" t="str">
        <f>IFERROR(__xludf.DUMMYFUNCTION("GOOGLETRANSLATE(B18,""vi"",""ko"")"),"말리부 호이 프로젝트는 허가하지 않은 것으로 제재되었습니다")</f>
        <v>말리부 호이 프로젝트는 허가하지 않은 것으로 제재되었습니다</v>
      </c>
      <c r="D18" s="2" t="s">
        <v>63</v>
      </c>
      <c r="E18" s="2" t="str">
        <f>IFERROR(__xludf.DUMMYFUNCTION("GOOGLETRANSLATE(D18,""vi"",""ko"")"),"2022 년 8 월 2 일")</f>
        <v>2022 년 8 월 2 일</v>
      </c>
      <c r="F18" s="3" t="s">
        <v>64</v>
      </c>
      <c r="G18" s="2" t="s">
        <v>65</v>
      </c>
      <c r="H18" s="2" t="str">
        <f>IFERROR(__xludf.DUMMYFUNCTION("GOOGLETRANSLATE(G18,""vi"",""ko"")"),"8 월 1 일, Quang Nam People 's Committee의 부회장 인 Nguyen Hong Quang 씨는 1988/QD-Ubnd INDOCHINA HOI AN BEACH VILLAS CO., LTD의 건설 분야에서 행정 행정 위반에 서명했습니다. 따라서 Indochina Hoi an Beach Villas Co., Ltd.")</f>
        <v>8 월 1 일, Quang Nam People 's Committee의 부회장 인 Nguyen Hong Quang 씨는 1988/QD-Ubnd INDOCHINA HOI AN BEACH VILLAS CO., LTD의 건설 분야에서 행정 행정 위반에 서명했습니다. 따라서 Indochina Hoi an Beach Villas Co., Ltd.</v>
      </c>
    </row>
    <row r="19">
      <c r="A19" s="1">
        <v>17.0</v>
      </c>
      <c r="B19" s="2" t="s">
        <v>66</v>
      </c>
      <c r="C19" s="2" t="str">
        <f>IFERROR(__xludf.DUMMYFUNCTION("GOOGLETRANSLATE(B19,""vi"",""ko"")"),"Mai Pha Urban Area의 Close -Up of Lang Son의 3,000 억 동동 이상의 많은 숲")</f>
        <v>Mai Pha Urban Area의 Close -Up of Lang Son의 3,000 억 동동 이상의 많은 숲</v>
      </c>
      <c r="D19" s="2" t="s">
        <v>63</v>
      </c>
      <c r="E19" s="2" t="str">
        <f>IFERROR(__xludf.DUMMYFUNCTION("GOOGLETRANSLATE(D19,""vi"",""ko"")"),"2022 년 8 월 2 일")</f>
        <v>2022 년 8 월 2 일</v>
      </c>
      <c r="F19" s="3" t="s">
        <v>67</v>
      </c>
      <c r="G19" s="2" t="s">
        <v>68</v>
      </c>
      <c r="H19" s="2" t="str">
        <f>IFERROR(__xludf.DUMMYFUNCTION("GOOGLETRANSLATE(G19,""vi"",""ko"")"),"Mai Pha Commune에서 토지 취득을 가진 사람들에 따르면, 여기 사람들의 보상 가격은 70,000 VND/M2에 불과하며, 각 M2는 420,000 VND입니다. 쌀 토지의 70,000 VND/M2의 보상 가격은 ""위치 1""(즉, 노면에 가까운 위치),")</f>
        <v>Mai Pha Commune에서 토지 취득을 가진 사람들에 따르면, 여기 사람들의 보상 가격은 70,000 VND/M2에 불과하며, 각 M2는 420,000 VND입니다. 쌀 토지의 70,000 VND/M2의 보상 가격은 "위치 1"(즉, 노면에 가까운 위치),</v>
      </c>
    </row>
    <row r="20">
      <c r="A20" s="1">
        <v>18.0</v>
      </c>
      <c r="B20" s="2" t="s">
        <v>69</v>
      </c>
      <c r="C20" s="2" t="str">
        <f>IFERROR(__xludf.DUMMYFUNCTION("GOOGLETRANSLATE(B20,""vi"",""ko"")"),"Motorable 18 -Hole Golf Course- Merryland Quy Nhon에 기호 추가")</f>
        <v>Motorable 18 -Hole Golf Course- Merryland Quy Nhon에 기호 추가</v>
      </c>
      <c r="D20" s="2" t="s">
        <v>63</v>
      </c>
      <c r="E20" s="2" t="str">
        <f>IFERROR(__xludf.DUMMYFUNCTION("GOOGLETRANSLATE(D20,""vi"",""ko"")"),"2022 년 8 월 2 일")</f>
        <v>2022 년 8 월 2 일</v>
      </c>
      <c r="F20" s="3" t="s">
        <v>70</v>
      </c>
      <c r="G20" s="2" t="s">
        <v>71</v>
      </c>
      <c r="H20" s="2" t="str">
        <f>IFERROR(__xludf.DUMMYFUNCTION("GOOGLETRANSLATE(G20,""vi"",""ko"")"),"Quy Nhon에 오는 관광객뿐만 아니라 골퍼들은 Merryland Quy Nhon International Smart Travel Peninsula 프로젝트에서 가장 고급스러운 골프 코스를 경험할 것입니다. ""White Shark""Greg Norman, 18- 홀 골프 코스에 의해 디자인되었습니다.")</f>
        <v>Quy Nhon에 오는 관광객뿐만 아니라 골퍼들은 Merryland Quy Nhon International Smart Travel Peninsula 프로젝트에서 가장 고급스러운 골프 코스를 경험할 것입니다. "White Shark"Greg Norman, 18- 홀 골프 코스에 의해 디자인되었습니다.</v>
      </c>
    </row>
    <row r="21" ht="15.75" customHeight="1">
      <c r="A21" s="1">
        <v>19.0</v>
      </c>
      <c r="B21" s="2" t="s">
        <v>72</v>
      </c>
      <c r="C21" s="2" t="str">
        <f>IFERROR(__xludf.DUMMYFUNCTION("GOOGLETRANSLATE(B21,""vi"",""ko"")"),"부동산 시장의 유동성의 이유는 깊게 감소했습니다.")</f>
        <v>부동산 시장의 유동성의 이유는 깊게 감소했습니다.</v>
      </c>
      <c r="D21" s="2" t="s">
        <v>73</v>
      </c>
      <c r="E21" s="2" t="str">
        <f>IFERROR(__xludf.DUMMYFUNCTION("GOOGLETRANSLATE(D21,""vi"",""ko"")"),"2022 년 7 월 31 일")</f>
        <v>2022 년 7 월 31 일</v>
      </c>
      <c r="F21" s="3" t="s">
        <v>74</v>
      </c>
      <c r="G21" s="2" t="s">
        <v>75</v>
      </c>
      <c r="H21" s="2" t="str">
        <f>IFERROR(__xludf.DUMMYFUNCTION("GOOGLETRANSLATE(G21,""vi"",""ko"")"),"Saigon Economy에 따라 부동산 감소를 구매하거나 고용하려는 소비자의 비율은 Batdongsan.com.vn에 의해 ""베트남 부동산 소비자의 심리 지수 -2022 년 후반 CSS""를보고했습니다. 소비자는 구매를 원합니다")</f>
        <v>Saigon Economy에 따라 부동산 감소를 구매하거나 고용하려는 소비자의 비율은 Batdongsan.com.vn에 의해 "베트남 부동산 소비자의 심리 지수 -2022 년 후반 CSS"를보고했습니다. 소비자는 구매를 원합니다</v>
      </c>
    </row>
    <row r="22" ht="15.75" customHeight="1">
      <c r="A22" s="1">
        <v>20.0</v>
      </c>
      <c r="B22" s="2" t="s">
        <v>76</v>
      </c>
      <c r="C22" s="2" t="str">
        <f>IFERROR(__xludf.DUMMYFUNCTION("GOOGLETRANSLATE(B22,""vi"",""ko"")"),"아파트 2,500 만/m2는 ""멸종""이 될 것입니다.")</f>
        <v>아파트 2,500 만/m2는 "멸종"이 될 것입니다.</v>
      </c>
      <c r="D22" s="2" t="s">
        <v>77</v>
      </c>
      <c r="E22" s="2" t="str">
        <f>IFERROR(__xludf.DUMMYFUNCTION("GOOGLETRANSLATE(D22,""vi"",""ko"")"),"2022 년 7 월 30 일")</f>
        <v>2022 년 7 월 30 일</v>
      </c>
      <c r="F22" s="3" t="s">
        <v>78</v>
      </c>
      <c r="G22" s="2" t="s">
        <v>79</v>
      </c>
      <c r="H22" s="2" t="str">
        <f>IFERROR(__xludf.DUMMYFUNCTION("GOOGLETRANSLATE(G22,""vi"",""ko"")"),"7 월 28 일, 건설부는 2022 년 2 분기에 주택 및 부동산 시장에 관한 정보 출판에 대해 123/TC-BXD의 진술을 발표했다. 건설부에 따르면, 2 분기/2022 년의 부동산 시장은 총 아파트 거래량의 총 금액과 함께 회복 및 개발의 징후를 보여줍니다.")</f>
        <v>7 월 28 일, 건설부는 2022 년 2 분기에 주택 및 부동산 시장에 관한 정보 출판에 대해 123/TC-BXD의 진술을 발표했다. 건설부에 따르면, 2 분기/2022 년의 부동산 시장은 총 아파트 거래량의 총 금액과 함께 회복 및 개발의 징후를 보여줍니다.</v>
      </c>
    </row>
    <row r="23" ht="15.75" customHeight="1">
      <c r="A23" s="1">
        <v>21.0</v>
      </c>
      <c r="B23" s="2" t="s">
        <v>80</v>
      </c>
      <c r="C23" s="2" t="str">
        <f>IFERROR(__xludf.DUMMYFUNCTION("GOOGLETRANSLATE(B23,""vi"",""ko"")"),"Da Nang은 리조트 부동산 공급에 부족합니다")</f>
        <v>Da Nang은 리조트 부동산 공급에 부족합니다</v>
      </c>
      <c r="D23" s="2" t="s">
        <v>81</v>
      </c>
      <c r="E23" s="2" t="str">
        <f>IFERROR(__xludf.DUMMYFUNCTION("GOOGLETRANSLATE(D23,""vi"",""ko"")"),"2022 년 7 월 29 일")</f>
        <v>2022 년 7 월 29 일</v>
      </c>
      <c r="F23" s="3" t="s">
        <v>82</v>
      </c>
      <c r="G23" s="2" t="s">
        <v>83</v>
      </c>
      <c r="H23" s="2" t="str">
        <f>IFERROR(__xludf.DUMMYFUNCTION("GOOGLETRANSLATE(G23,""vi"",""ko"")"),"CBRE 베트남은 최근 2021 년에 Da Nang Real Estate Market은 전염병과 특별 전염병의 영향으로 인해 심각한 감소를 목격했다고 CBRE 베트남은 최근 ""2022 년 1 분기 1 분기 1 분기에 Da Nang Real Estate Focus 보고서""에 따르면, 최근 2021 년에 논평했다. . 리조트 부동산 부문은 운영시 중지됩니다.")</f>
        <v>CBRE 베트남은 최근 2021 년에 Da Nang Real Estate Market은 전염병과 특별 전염병의 영향으로 인해 심각한 감소를 목격했다고 CBRE 베트남은 최근 "2022 년 1 분기 1 분기 1 분기에 Da Nang Real Estate Focus 보고서"에 따르면, 최근 2021 년에 논평했다. . 리조트 부동산 부문은 운영시 중지됩니다.</v>
      </c>
    </row>
    <row r="24" ht="15.75" customHeight="1">
      <c r="A24" s="1">
        <v>22.0</v>
      </c>
      <c r="B24" s="2" t="s">
        <v>84</v>
      </c>
      <c r="C24" s="2" t="str">
        <f>IFERROR(__xludf.DUMMYFUNCTION("GOOGLETRANSLATE(B24,""vi"",""ko"")"),"Sunneva Island는 Da Nang Real Estate에 새로운 투자 맛을 제공합니다.")</f>
        <v>Sunneva Island는 Da Nang Real Estate에 새로운 투자 맛을 제공합니다.</v>
      </c>
      <c r="D24" s="2" t="s">
        <v>81</v>
      </c>
      <c r="E24" s="2" t="str">
        <f>IFERROR(__xludf.DUMMYFUNCTION("GOOGLETRANSLATE(D24,""vi"",""ko"")"),"2022 년 7 월 29 일")</f>
        <v>2022 년 7 월 29 일</v>
      </c>
      <c r="F24" s="3" t="s">
        <v>85</v>
      </c>
      <c r="G24" s="2" t="s">
        <v>86</v>
      </c>
      <c r="H24" s="2" t="str">
        <f>IFERROR(__xludf.DUMMYFUNCTION("GOOGLETRANSLATE(G24,""vi"",""ko"")"),"Sun Property -Sun Group의 High -End 부동산 브랜드에 의해 개발 된 Sunneva Island는 고급 리버 사이드 도시 작품의 Da Nang 시장에 추가 할뿐만 아니라 고급 제품에 대한 갈증을 완화시킬뿐만 아니라 고급 제품 - 품질 - 품질 - 다르고 있습니다. "" ""머리의 맛")</f>
        <v>Sun Property -Sun Group의 High -End 부동산 브랜드에 의해 개발 된 Sunneva Island는 고급 리버 사이드 도시 작품의 Da Nang 시장에 추가 할뿐만 아니라 고급 제품에 대한 갈증을 완화시킬뿐만 아니라 고급 제품 - 품질 - 품질 - 다르고 있습니다. " "머리의 맛</v>
      </c>
    </row>
    <row r="25" ht="15.75" customHeight="1">
      <c r="A25" s="1">
        <v>23.0</v>
      </c>
      <c r="B25" s="2" t="s">
        <v>87</v>
      </c>
      <c r="C25" s="2" t="str">
        <f>IFERROR(__xludf.DUMMYFUNCTION("GOOGLETRANSLATE(B25,""vi"",""ko"")"),"재무부는 세금이 높은 제안에 응답하고 부동산의 추측을 '규칙'하도록 축적되었습니다.")</f>
        <v>재무부는 세금이 높은 제안에 응답하고 부동산의 추측을 '규칙'하도록 축적되었습니다.</v>
      </c>
      <c r="D25" s="2" t="s">
        <v>81</v>
      </c>
      <c r="E25" s="2" t="str">
        <f>IFERROR(__xludf.DUMMYFUNCTION("GOOGLETRANSLATE(D25,""vi"",""ko"")"),"2022 년 7 월 29 일")</f>
        <v>2022 년 7 월 29 일</v>
      </c>
      <c r="F25" s="3" t="s">
        <v>88</v>
      </c>
      <c r="G25" s="2" t="s">
        <v>89</v>
      </c>
      <c r="H25" s="2" t="str">
        <f>IFERROR(__xludf.DUMMYFUNCTION("GOOGLETRANSLATE(G25,""vi"",""ko"")"),"7 월 25 일, 재무부 포털은 Ho Chi Minh City 유권자 및 Lam Dong 유권자들의 청원에 대한 서면 응답을 게시했습니다.")</f>
        <v>7 월 25 일, 재무부 포털은 Ho Chi Minh City 유권자 및 Lam Dong 유권자들의 청원에 대한 서면 응답을 게시했습니다.</v>
      </c>
    </row>
    <row r="26" ht="15.75" customHeight="1">
      <c r="A26" s="1">
        <v>24.0</v>
      </c>
      <c r="B26" s="2" t="s">
        <v>90</v>
      </c>
      <c r="C26" s="2" t="str">
        <f>IFERROR(__xludf.DUMMYFUNCTION("GOOGLETRANSLATE(B26,""vi"",""ko"")"),"부동산 시장의 역설과 실제 가치를 결정하는 사람")</f>
        <v>부동산 시장의 역설과 실제 가치를 결정하는 사람</v>
      </c>
      <c r="D26" s="2" t="s">
        <v>91</v>
      </c>
      <c r="E26" s="2" t="str">
        <f>IFERROR(__xludf.DUMMYFUNCTION("GOOGLETRANSLATE(D26,""vi"",""ko"")"),"2022 년 7 월 27 일")</f>
        <v>2022 년 7 월 27 일</v>
      </c>
      <c r="F26" s="3" t="s">
        <v>92</v>
      </c>
      <c r="G26" s="2" t="s">
        <v>93</v>
      </c>
      <c r="H26" s="2" t="str">
        <f>IFERROR(__xludf.DUMMYFUNCTION("GOOGLETRANSLATE(G26,""vi"",""ko"")"),"부동산 공급이 점점 부족하기 때문에 현재 상황의 부족이 증가하지만 하노이와 같은 대도시 지역의 사람들의 소유권 수요가 증가하고 있습니다. 이러한 공급의 차이 - 수요는 점점 더 강요되고 있습니다")</f>
        <v>부동산 공급이 점점 부족하기 때문에 현재 상황의 부족이 증가하지만 하노이와 같은 대도시 지역의 사람들의 소유권 수요가 증가하고 있습니다. 이러한 공급의 차이 - 수요는 점점 더 강요되고 있습니다</v>
      </c>
    </row>
    <row r="27" ht="15.75" customHeight="1">
      <c r="A27" s="1">
        <v>25.0</v>
      </c>
      <c r="B27" s="2" t="s">
        <v>94</v>
      </c>
      <c r="C27" s="2" t="str">
        <f>IFERROR(__xludf.DUMMYFUNCTION("GOOGLETRANSLATE(B27,""vi"",""ko"")"),"토지법 초안에 7 개의 새로운 문제가 포함되었습니다 (수정)")</f>
        <v>토지법 초안에 7 개의 새로운 문제가 포함되었습니다 (수정)</v>
      </c>
      <c r="D27" s="2" t="s">
        <v>91</v>
      </c>
      <c r="E27" s="2" t="str">
        <f>IFERROR(__xludf.DUMMYFUNCTION("GOOGLETRANSLATE(D27,""vi"",""ko"")"),"2022 년 7 월 27 일")</f>
        <v>2022 년 7 월 27 일</v>
      </c>
      <c r="F27" s="3" t="s">
        <v>95</v>
      </c>
      <c r="G27" s="2" t="s">
        <v>96</v>
      </c>
      <c r="H27" s="2" t="str">
        <f>IFERROR(__xludf.DUMMYFUNCTION("GOOGLETRANSLATE(G27,""vi"",""ko"")"),"자연 자원 환경부는 방금 국민들에게 널리 협의하고 정부에 제출하기 전에 토지법 초안 (개정)을 발표했습니다. 이것은 전국의 삶, 경제 및 사회에 큰 영향을 미치는 법안입니다. 토지법의 전체 초안")</f>
        <v>자연 자원 환경부는 방금 국민들에게 널리 협의하고 정부에 제출하기 전에 토지법 초안 (개정)을 발표했습니다. 이것은 전국의 삶, 경제 및 사회에 큰 영향을 미치는 법안입니다. 토지법의 전체 초안</v>
      </c>
    </row>
    <row r="28" ht="15.75" customHeight="1">
      <c r="A28" s="1">
        <v>26.0</v>
      </c>
      <c r="B28" s="2" t="s">
        <v>97</v>
      </c>
      <c r="C28" s="2" t="str">
        <f>IFERROR(__xludf.DUMMYFUNCTION("GOOGLETRANSLATE(B28,""vi"",""ko"")"),"Vingroup은 Thanh Hoa, Quang Tri의 사회 주택 프로젝트를 깨뜨 렸습니다.")</f>
        <v>Vingroup은 Thanh Hoa, Quang Tri의 사회 주택 프로젝트를 깨뜨 렸습니다.</v>
      </c>
      <c r="D28" s="2" t="s">
        <v>91</v>
      </c>
      <c r="E28" s="2" t="str">
        <f>IFERROR(__xludf.DUMMYFUNCTION("GOOGLETRANSLATE(D28,""vi"",""ko"")"),"2022 년 7 월 27 일")</f>
        <v>2022 년 7 월 27 일</v>
      </c>
      <c r="F28" s="3" t="s">
        <v>98</v>
      </c>
      <c r="G28" s="2" t="s">
        <v>99</v>
      </c>
      <c r="H28" s="2" t="str">
        <f>IFERROR(__xludf.DUMMYFUNCTION("GOOGLETRANSLATE(G28,""vi"",""ko"")"),"이것은 Vingroup의 Happy Home Social Housing 전략의 시작 단계로 근로자의 저렴한 주택 요구를 충족시켜 해당 지역의 보안을 보장하는 데 기여합니다. 두 프로젝트의 총 규모는 40,000m2 이상이며 예상 공급")</f>
        <v>이것은 Vingroup의 Happy Home Social Housing 전략의 시작 단계로 근로자의 저렴한 주택 요구를 충족시켜 해당 지역의 보안을 보장하는 데 기여합니다. 두 프로젝트의 총 규모는 40,000m2 이상이며 예상 공급</v>
      </c>
    </row>
    <row r="29" ht="15.75" customHeight="1">
      <c r="A29" s="1">
        <v>27.0</v>
      </c>
      <c r="B29" s="2" t="s">
        <v>100</v>
      </c>
      <c r="C29" s="2" t="str">
        <f>IFERROR(__xludf.DUMMYFUNCTION("GOOGLETRANSLATE(B29,""vi"",""ko"")"),"KDC 프로젝트 Phuoc Tan Ward의 계획에 따른 프로젝트 : 입찰의 대상입니까?")</f>
        <v>KDC 프로젝트 Phuoc Tan Ward의 계획에 따른 프로젝트 : 입찰의 대상입니까?</v>
      </c>
      <c r="D29" s="2" t="s">
        <v>101</v>
      </c>
      <c r="E29" s="2" t="str">
        <f>IFERROR(__xludf.DUMMYFUNCTION("GOOGLETRANSLATE(D29,""vi"",""ko"")"),"2022 년 7 월 26 일")</f>
        <v>2022 년 7 월 26 일</v>
      </c>
      <c r="F29" s="3" t="s">
        <v>102</v>
      </c>
      <c r="G29" s="2" t="s">
        <v>103</v>
      </c>
      <c r="H29" s="2" t="str">
        <f>IFERROR(__xludf.DUMMYFUNCTION("GOOGLETRANSLATE(G29,""vi"",""ko"")"),"사람들은 프로젝트에 대한 정보와 함께 낮은 보상 수준이 명확하지 않다고 생각하며, 돈을받지 않아야합니다. 동시에, 그들은 또한 Dong Thuan Company의 10.4HA 프로젝트를 검토하기 위해 관할 권한을 요청했습니다. 강제 주택은 결정되지 않았습니다")</f>
        <v>사람들은 프로젝트에 대한 정보와 함께 낮은 보상 수준이 명확하지 않다고 생각하며, 돈을받지 않아야합니다. 동시에, 그들은 또한 Dong Thuan Company의 10.4HA 프로젝트를 검토하기 위해 관할 권한을 요청했습니다. 강제 주택은 결정되지 않았습니다</v>
      </c>
    </row>
    <row r="30" ht="15.75" customHeight="1">
      <c r="A30" s="1">
        <v>28.0</v>
      </c>
      <c r="B30" s="2" t="s">
        <v>104</v>
      </c>
      <c r="C30" s="2" t="str">
        <f>IFERROR(__xludf.DUMMYFUNCTION("GOOGLETRANSLATE(B30,""vi"",""ko"")"),"하노이 : 고급 아파트를 선호합니다.")</f>
        <v>하노이 : 고급 아파트를 선호합니다.</v>
      </c>
      <c r="D30" s="2" t="s">
        <v>105</v>
      </c>
      <c r="E30" s="2" t="str">
        <f>IFERROR(__xludf.DUMMYFUNCTION("GOOGLETRANSLATE(D30,""vi"",""ko"")"),"2022 년 7 월 25 일")</f>
        <v>2022 년 7 월 25 일</v>
      </c>
      <c r="F30" s="3" t="s">
        <v>106</v>
      </c>
      <c r="G30" s="2" t="s">
        <v>107</v>
      </c>
      <c r="H30" s="2" t="str">
        <f>IFERROR(__xludf.DUMMYFUNCTION("GOOGLETRANSLATE(G30,""vi"",""ko"")"),"Asia Pacific Research Group (CBRE)이 발표 한 새로운 보고서는 안정적인 흡수 율을 보장하기 위해 클래스와 강력한 임대 모멘텀의 사무실 임대료가 증가 함을 보여줍니다. 하노이의 소매 시장은 추가 새로운 공급을 기록하지 못했습니다.")</f>
        <v>Asia Pacific Research Group (CBRE)이 발표 한 새로운 보고서는 안정적인 흡수 율을 보장하기 위해 클래스와 강력한 임대 모멘텀의 사무실 임대료가 증가 함을 보여줍니다. 하노이의 소매 시장은 추가 새로운 공급을 기록하지 못했습니다.</v>
      </c>
    </row>
    <row r="31" ht="15.75" customHeight="1">
      <c r="A31" s="1">
        <v>29.0</v>
      </c>
      <c r="B31" s="2" t="s">
        <v>108</v>
      </c>
      <c r="C31" s="2" t="str">
        <f>IFERROR(__xludf.DUMMYFUNCTION("GOOGLETRANSLATE(B31,""vi"",""ko"")"),"Sunneva Island Urban Urban Area (Anh Duong Island)는 남부 투자자를 정복했습니다.")</f>
        <v>Sunneva Island Urban Urban Area (Anh Duong Island)는 남부 투자자를 정복했습니다.</v>
      </c>
      <c r="D31" s="2" t="s">
        <v>109</v>
      </c>
      <c r="E31" s="2" t="str">
        <f>IFERROR(__xludf.DUMMYFUNCTION("GOOGLETRANSLATE(D31,""vi"",""ko"")"),"2022 년 7 월 24 일")</f>
        <v>2022 년 7 월 24 일</v>
      </c>
      <c r="F31" s="3" t="s">
        <v>110</v>
      </c>
      <c r="G31" s="2" t="s">
        <v>111</v>
      </c>
      <c r="H31" s="2" t="str">
        <f>IFERROR(__xludf.DUMMYFUNCTION("GOOGLETRANSLATE(G31,""vi"",""ko"")"),"수백 명의 남부 투자자들이 Da Nang의 국제 클래스 유틸리티 시스템을 소유하고있는 상류 도시 지역 프로젝트에 의해 정복되어 우아한 라이프 스타일을 전형에 ​​가져 왔습니다. Sunneva Island는 어퍼 아일랜드 도시 지역 프로젝트입니다")</f>
        <v>수백 명의 남부 투자자들이 Da Nang의 국제 클래스 유틸리티 시스템을 소유하고있는 상류 도시 지역 프로젝트에 의해 정복되어 우아한 라이프 스타일을 전형에 ​​가져 왔습니다. Sunneva Island는 어퍼 아일랜드 도시 지역 프로젝트입니다</v>
      </c>
    </row>
    <row r="32" ht="15.75" customHeight="1">
      <c r="A32" s="1">
        <v>30.0</v>
      </c>
      <c r="B32" s="2" t="s">
        <v>112</v>
      </c>
      <c r="C32" s="2" t="str">
        <f>IFERROR(__xludf.DUMMYFUNCTION("GOOGLETRANSLATE(B32,""vi"",""ko"")"),"부동산은 즉시 투자자들이 ""금을 보내도록 선택""됩니다.")</f>
        <v>부동산은 즉시 투자자들이 "금을 보내도록 선택"됩니다.</v>
      </c>
      <c r="D32" s="2" t="s">
        <v>109</v>
      </c>
      <c r="E32" s="2" t="str">
        <f>IFERROR(__xludf.DUMMYFUNCTION("GOOGLETRANSLATE(D32,""vi"",""ko"")"),"2022 년 7 월 24 일")</f>
        <v>2022 년 7 월 24 일</v>
      </c>
      <c r="F32" s="3" t="s">
        <v>113</v>
      </c>
      <c r="G32" s="2" t="s">
        <v>114</v>
      </c>
      <c r="H32" s="2" t="str">
        <f>IFERROR(__xludf.DUMMYFUNCTION("GOOGLETRANSLATE(G32,""vi"",""ko"")"),"Cushman &amp; Wakefield의 Ho Chi Minh City &amp; Wakefield Market Beating Report는 최근에 발표 된 상업 타운 하우스 부문, 타운 하우스 및 빌라의 1 차 판매 가격의 평균 가격 인 2 분기에 4,700 USD/M2, 2 분기에 앵커입니다. 9,300 USD/M2 및 11,300 USD/M2, 아직 아님")</f>
        <v>Cushman &amp; Wakefield의 Ho Chi Minh City &amp; Wakefield Market Beating Report는 최근에 발표 된 상업 타운 하우스 부문, 타운 하우스 및 빌라의 1 차 판매 가격의 평균 가격 인 2 분기에 4,700 USD/M2, 2 분기에 앵커입니다. 9,300 USD/M2 및 11,300 USD/M2, 아직 아님</v>
      </c>
    </row>
    <row r="33" ht="15.75" customHeight="1">
      <c r="A33" s="1">
        <v>31.0</v>
      </c>
      <c r="B33" s="2" t="s">
        <v>115</v>
      </c>
      <c r="C33" s="2" t="str">
        <f>IFERROR(__xludf.DUMMYFUNCTION("GOOGLETRANSLATE(B33,""vi"",""ko"")"),"유가 증권 투자를 위해 부동산 사업이 1 천억 이상의 손실")</f>
        <v>유가 증권 투자를 위해 부동산 사업이 1 천억 이상의 손실</v>
      </c>
      <c r="D33" s="2" t="s">
        <v>116</v>
      </c>
      <c r="E33" s="2" t="str">
        <f>IFERROR(__xludf.DUMMYFUNCTION("GOOGLETRANSLATE(D33,""vi"",""ko"")"),"2022 년 7 월 23 일")</f>
        <v>2022 년 7 월 23 일</v>
      </c>
      <c r="F33" s="3" t="s">
        <v>117</v>
      </c>
      <c r="G33" s="2" t="s">
        <v>118</v>
      </c>
      <c r="H33" s="2" t="str">
        <f>IFERROR(__xludf.DUMMYFUNCTION("GOOGLETRANSLATE(G33,""vi"",""ko"")"),"2022 년 2 분기 말까지 Da Nang 주택 개발 투자 공동 주식 회사 (MCK : NDN)는 총 자산의 22%를 차지하는 VND 31.6 억의 유가 증권 투자 가치를 인식하고 있습니다. 특히 Danang 가족의 대규모 유가 증권 투자는 다음과 같은 언급해야합니다.")</f>
        <v>2022 년 2 분기 말까지 Da Nang 주택 개발 투자 공동 주식 회사 (MCK : NDN)는 총 자산의 22%를 차지하는 VND 31.6 억의 유가 증권 투자 가치를 인식하고 있습니다. 특히 Danang 가족의 대규모 유가 증권 투자는 다음과 같은 언급해야합니다.</v>
      </c>
    </row>
    <row r="34" ht="15.75" customHeight="1">
      <c r="A34" s="1">
        <v>32.0</v>
      </c>
      <c r="B34" s="2" t="s">
        <v>119</v>
      </c>
      <c r="C34" s="2" t="str">
        <f>IFERROR(__xludf.DUMMYFUNCTION("GOOGLETRANSLATE(B34,""vi"",""ko"")"),"Da Nang City와 주변 지역의 부동산 시장 사진")</f>
        <v>Da Nang City와 주변 지역의 부동산 시장 사진</v>
      </c>
      <c r="D34" s="2" t="s">
        <v>116</v>
      </c>
      <c r="E34" s="2" t="str">
        <f>IFERROR(__xludf.DUMMYFUNCTION("GOOGLETRANSLATE(D34,""vi"",""ko"")"),"2022 년 7 월 23 일")</f>
        <v>2022 년 7 월 23 일</v>
      </c>
      <c r="F34" s="3" t="s">
        <v>120</v>
      </c>
      <c r="G34" s="2" t="s">
        <v>121</v>
      </c>
      <c r="H34" s="2" t="str">
        <f>IFERROR(__xludf.DUMMYFUNCTION("GOOGLETRANSLATE(G34,""vi"",""ko"")"),"2022 년 첫 6 개월 동안 DKRA 베트남 공동 주식 회사 (DKRA 베트남)의 번영하는 징후가 많이 있습니다. Da Nang City의 부동산 시장과 주변 지역은 소스의 번영 신호를 기록했습니다. 공급 및 소비 상황 대부분. 대변")</f>
        <v>2022 년 첫 6 개월 동안 DKRA 베트남 공동 주식 회사 (DKRA 베트남)의 번영하는 징후가 많이 있습니다. Da Nang City의 부동산 시장과 주변 지역은 소스의 번영 신호를 기록했습니다. 공급 및 소비 상황 대부분. 대변</v>
      </c>
    </row>
    <row r="35" ht="15.75" customHeight="1">
      <c r="A35" s="1">
        <v>33.0</v>
      </c>
      <c r="B35" s="2" t="s">
        <v>122</v>
      </c>
      <c r="C35" s="2" t="str">
        <f>IFERROR(__xludf.DUMMYFUNCTION("GOOGLETRANSLATE(B35,""vi"",""ko"")"),"'변형'상표명, 고객은 사이공 센터를 속임수했다고 비난했습니다.")</f>
        <v>'변형'상표명, 고객은 사이공 센터를 속임수했다고 비난했습니다.</v>
      </c>
      <c r="D35" s="2" t="s">
        <v>123</v>
      </c>
      <c r="E35" s="2" t="str">
        <f>IFERROR(__xludf.DUMMYFUNCTION("GOOGLETRANSLATE(D35,""vi"",""ko"")"),"2022 년 7 월 18 일")</f>
        <v>2022 년 7 월 18 일</v>
      </c>
      <c r="F35" s="3" t="s">
        <v>124</v>
      </c>
      <c r="G35" s="2" t="s">
        <v>125</v>
      </c>
      <c r="H35" s="2" t="str">
        <f>IFERROR(__xludf.DUMMYFUNCTION("GOOGLETRANSLATE(G35,""vi"",""ko"")"),"중개 상태, 부동산 투자자 광고 프로젝트는 서로 팔거나 ""개 고기의 머리를 매달아""시장에서 많은 일이 일어났습니다. 많은 변덕스러운 고객, ""고스트""프로젝트, 프로젝트를 구매하는 법적을 배우지 마십시오.")</f>
        <v>중개 상태, 부동산 투자자 광고 프로젝트는 서로 팔거나 "개 고기의 머리를 매달아"시장에서 많은 일이 일어났습니다. 많은 변덕스러운 고객, "고스트"프로젝트, 프로젝트를 구매하는 법적을 배우지 마십시오.</v>
      </c>
    </row>
    <row r="36" ht="15.75" customHeight="1">
      <c r="A36" s="1">
        <v>34.0</v>
      </c>
      <c r="B36" s="2" t="s">
        <v>126</v>
      </c>
      <c r="C36" s="2" t="str">
        <f>IFERROR(__xludf.DUMMYFUNCTION("GOOGLETRANSLATE(B36,""vi"",""ko"")"),"도시 지역의 투자자 제안서 자체 구성 사회 인프라에 제안")</f>
        <v>도시 지역의 투자자 제안서 자체 구성 사회 인프라에 제안</v>
      </c>
      <c r="D36" s="2" t="s">
        <v>127</v>
      </c>
      <c r="E36" s="2" t="str">
        <f>IFERROR(__xludf.DUMMYFUNCTION("GOOGLETRANSLATE(D36,""vi"",""ko"")"),"2022 년 7 월 17 일")</f>
        <v>2022 년 7 월 17 일</v>
      </c>
      <c r="F36" s="3" t="s">
        <v>128</v>
      </c>
      <c r="G36" s="2" t="s">
        <v>129</v>
      </c>
      <c r="H36" s="2" t="str">
        <f>IFERROR(__xludf.DUMMYFUNCTION("GOOGLETRANSLATE(G36,""vi"",""ko"")"),"Horea의 Le Hoang Chau 대통령은 방금 법령 11/2013 년 11 월 제 35 조를 수정하고 보충하기 위해 서면 제안을했으며 도시 프로젝트 및 주택 프로젝트의 투자자가 수요가 있음을 규정하고 있습니다.")</f>
        <v>Horea의 Le Hoang Chau 대통령은 방금 법령 11/2013 년 11 월 제 35 조를 수정하고 보충하기 위해 서면 제안을했으며 도시 프로젝트 및 주택 프로젝트의 투자자가 수요가 있음을 규정하고 있습니다.</v>
      </c>
    </row>
    <row r="37" ht="15.75" customHeight="1">
      <c r="A37" s="1">
        <v>35.0</v>
      </c>
      <c r="B37" s="2" t="s">
        <v>130</v>
      </c>
      <c r="C37" s="2" t="str">
        <f>IFERROR(__xludf.DUMMYFUNCTION("GOOGLETRANSLATE(B37,""vi"",""ko"")"),"2 천만 VND/M2 이상의 시장 가격의 역설, 보상 가격은 2 백만/m 이상입니다.")</f>
        <v>2 천만 VND/M2 이상의 시장 가격의 역설, 보상 가격은 2 백만/m 이상입니다.</v>
      </c>
      <c r="D37" s="2" t="s">
        <v>127</v>
      </c>
      <c r="E37" s="2" t="str">
        <f>IFERROR(__xludf.DUMMYFUNCTION("GOOGLETRANSLATE(D37,""vi"",""ko"")"),"2022 년 7 월 17 일")</f>
        <v>2022 년 7 월 17 일</v>
      </c>
      <c r="F37" s="3" t="s">
        <v>131</v>
      </c>
      <c r="G37" s="2" t="s">
        <v>132</v>
      </c>
      <c r="H37" s="2" t="str">
        <f>IFERROR(__xludf.DUMMYFUNCTION("GOOGLETRANSLATE(G37,""vi"",""ko"")"),"저렴한 가격으로 사람들은 Dua Garden Quarter, Dua Garden Quarter, Phuoc Tan Ward, Bien Hoa City, Dong Nai 지방에 거주하는 보상은 정부 지역의 계획에 따라 주거 프로젝트 (KDC)로 인해 매우 시급합니다. 이 프로젝트는 지금까지 수십 년 동안 지속되었습니다")</f>
        <v>저렴한 가격으로 사람들은 Dua Garden Quarter, Dua Garden Quarter, Phuoc Tan Ward, Bien Hoa City, Dong Nai 지방에 거주하는 보상은 정부 지역의 계획에 따라 주거 프로젝트 (KDC)로 인해 매우 시급합니다. 이 프로젝트는 지금까지 수십 년 동안 지속되었습니다</v>
      </c>
    </row>
    <row r="38" ht="15.75" customHeight="1">
      <c r="A38" s="1">
        <v>36.0</v>
      </c>
      <c r="B38" s="2" t="s">
        <v>133</v>
      </c>
      <c r="C38" s="2" t="str">
        <f>IFERROR(__xludf.DUMMYFUNCTION("GOOGLETRANSLATE(B38,""vi"",""ko"")"),"사회 주택 프로젝트 4 명, 2% 이자율 대출 대출을받을 자격이있는 근로자 만 있습니다.")</f>
        <v>사회 주택 프로젝트 4 명, 2% 이자율 대출 대출을받을 자격이있는 근로자 만 있습니다.</v>
      </c>
      <c r="D38" s="2" t="s">
        <v>134</v>
      </c>
      <c r="E38" s="2" t="str">
        <f>IFERROR(__xludf.DUMMYFUNCTION("GOOGLETRANSLATE(D38,""vi"",""ko"")"),"2022 년 7 월 13 일")</f>
        <v>2022 년 7 월 13 일</v>
      </c>
      <c r="F38" s="3" t="s">
        <v>135</v>
      </c>
      <c r="G38" s="2" t="s">
        <v>136</v>
      </c>
      <c r="H38" s="2" t="str">
        <f>IFERROR(__xludf.DUMMYFUNCTION("GOOGLETRANSLATE(G38,""vi"",""ko"")"),"건설부에 따르면, 5 월 20 일, 정부는 기업, 협동 조합 및 사업가의 대출에 대한 주 예산으로부터 금리 지원에 관한 법령 No. 31/2022/ND-CP를 발표했다. 정부는 건설 프로젝트 목록을 요약하기 위해 건설부에 배정했다.")</f>
        <v>건설부에 따르면, 5 월 20 일, 정부는 기업, 협동 조합 및 사업가의 대출에 대한 주 예산으로부터 금리 지원에 관한 법령 No. 31/2022/ND-CP를 발표했다. 정부는 건설 프로젝트 목록을 요약하기 위해 건설부에 배정했다.</v>
      </c>
    </row>
    <row r="39" ht="15.75" customHeight="1">
      <c r="A39" s="1">
        <v>37.0</v>
      </c>
      <c r="B39" s="2" t="s">
        <v>137</v>
      </c>
      <c r="C39" s="2" t="str">
        <f>IFERROR(__xludf.DUMMYFUNCTION("GOOGLETRANSLATE(B39,""vi"",""ko"")"),"Tan Hoang Minh는 프로젝트를 판매 할 파트너를 찾았습니다. Nguyen Thi Minh Khai")</f>
        <v>Tan Hoang Minh는 프로젝트를 판매 할 파트너를 찾았습니다. Nguyen Thi Minh Khai</v>
      </c>
      <c r="D39" s="2" t="s">
        <v>134</v>
      </c>
      <c r="E39" s="2" t="str">
        <f>IFERROR(__xludf.DUMMYFUNCTION("GOOGLETRANSLATE(D39,""vi"",""ko"")"),"2022 년 7 월 13 일")</f>
        <v>2022 년 7 월 13 일</v>
      </c>
      <c r="F39" s="3" t="s">
        <v>138</v>
      </c>
      <c r="G39" s="2" t="s">
        <v>139</v>
      </c>
      <c r="H39" s="2" t="str">
        <f>IFERROR(__xludf.DUMMYFUNCTION("GOOGLETRANSLATE(G39,""vi"",""ko"")"),"7 월 13 일 오후, Tan Hoang Minh의 부국장 인 Vu Dinh Luyen 씨는 자본을 채권을 구매하고 Tan Hoang Minh의 프로젝트 판매에 대한 정보를 제공 한 투자자들과 회의를 가졌다. 멋진")</f>
        <v>7 월 13 일 오후, Tan Hoang Minh의 부국장 인 Vu Dinh Luyen 씨는 자본을 채권을 구매하고 Tan Hoang Minh의 프로젝트 판매에 대한 정보를 제공 한 투자자들과 회의를 가졌다. 멋진</v>
      </c>
    </row>
    <row r="40" ht="15.75" customHeight="1">
      <c r="A40" s="1">
        <v>38.0</v>
      </c>
      <c r="B40" s="2" t="s">
        <v>140</v>
      </c>
      <c r="C40" s="2" t="str">
        <f>IFERROR(__xludf.DUMMYFUNCTION("GOOGLETRANSLATE(B40,""vi"",""ko"")"),"Southwest Linh Dam에는 완전히 새로운 표준을 가진 아파트가 있습니다.")</f>
        <v>Southwest Linh Dam에는 완전히 새로운 표준을 가진 아파트가 있습니다.</v>
      </c>
      <c r="D40" s="2" t="s">
        <v>134</v>
      </c>
      <c r="E40" s="2" t="str">
        <f>IFERROR(__xludf.DUMMYFUNCTION("GOOGLETRANSLATE(D40,""vi"",""ko"")"),"2022 년 7 월 13 일")</f>
        <v>2022 년 7 월 13 일</v>
      </c>
      <c r="F40" s="3" t="s">
        <v>141</v>
      </c>
      <c r="G40" s="2" t="s">
        <v>142</v>
      </c>
      <c r="H40" s="2" t="str">
        <f>IFERROR(__xludf.DUMMYFUNCTION("GOOGLETRANSLATE(G40,""vi"",""ko"")"),"주요 위치를 보유하고 녹지 공간과 선도적 인 내부 유틸리티 체인을 물려받은이 프로젝트는 각 가정에 대한 뛰어난 생활 가치를 제공하고 전체 지역 주민들을위한 새로운 생활 수준을 설정합니다. 이 프로젝트는 얇은 토지 - 사업에 매달려 있습니다")</f>
        <v>주요 위치를 보유하고 녹지 공간과 선도적 인 내부 유틸리티 체인을 물려받은이 프로젝트는 각 가정에 대한 뛰어난 생활 가치를 제공하고 전체 지역 주민들을위한 새로운 생활 수준을 설정합니다. 이 프로젝트는 얇은 토지 - 사업에 매달려 있습니다</v>
      </c>
    </row>
    <row r="41" ht="15.75" customHeight="1">
      <c r="A41" s="1">
        <v>39.0</v>
      </c>
      <c r="B41" s="2" t="s">
        <v>143</v>
      </c>
      <c r="C41" s="2" t="str">
        <f>IFERROR(__xludf.DUMMYFUNCTION("GOOGLETRANSLATE(B41,""vi"",""ko"")"),"하노이 : 148 giang vo에 적합한 100- 스토리 건물 10 개를 건설하지 마십시오.")</f>
        <v>하노이 : 148 giang vo에 적합한 100- 스토리 건물 10 개를 건설하지 마십시오.</v>
      </c>
      <c r="D41" s="2" t="s">
        <v>144</v>
      </c>
      <c r="E41" s="2" t="str">
        <f>IFERROR(__xludf.DUMMYFUNCTION("GOOGLETRANSLATE(D41,""vi"",""ko"")"),"2022 년 7 월 11 일")</f>
        <v>2022 년 7 월 11 일</v>
      </c>
      <c r="F41" s="3" t="s">
        <v>145</v>
      </c>
      <c r="G41" s="2" t="s">
        <v>146</v>
      </c>
      <c r="H41" s="2" t="str">
        <f>IFERROR(__xludf.DUMMYFUNCTION("GOOGLETRANSLATE(G41,""vi"",""ko"")"),"7/7에 하노이 인민 협의회는 유권자들과 사람들이 투자 프로젝트의 이행을 촉진하는 것에 대해 다시 질문하고 작업에 대한 의문을 제기하는 두 가지 문제 그룹과 의문과 답변 세션을 수행했습니다.")</f>
        <v>7/7에 하노이 인민 협의회는 유권자들과 사람들이 투자 프로젝트의 이행을 촉진하는 것에 대해 다시 질문하고 작업에 대한 의문을 제기하는 두 가지 문제 그룹과 의문과 답변 세션을 수행했습니다.</v>
      </c>
    </row>
    <row r="42" ht="15.75" customHeight="1">
      <c r="A42" s="1">
        <v>40.0</v>
      </c>
      <c r="B42" s="2" t="s">
        <v>147</v>
      </c>
      <c r="C42" s="2" t="str">
        <f>IFERROR(__xludf.DUMMYFUNCTION("GOOGLETRANSLATE(B42,""vi"",""ko"")"),"Irelax Bangkok Villa Binh Chau 프로젝트의 거의 100 ""지하""빌라 -Lesson 3 : 1/500 계획을 초과하는 ""건물""")</f>
        <v>Irelax Bangkok Villa Binh Chau 프로젝트의 거의 100 "지하"빌라 -Lesson 3 : 1/500 계획을 초과하는 "건물"</v>
      </c>
      <c r="D42" s="2" t="s">
        <v>144</v>
      </c>
      <c r="E42" s="2" t="str">
        <f>IFERROR(__xludf.DUMMYFUNCTION("GOOGLETRANSLATE(D42,""vi"",""ko"")"),"2022 년 7 월 11 일")</f>
        <v>2022 년 7 월 11 일</v>
      </c>
      <c r="F42" s="3" t="s">
        <v>148</v>
      </c>
      <c r="G42" s="2" t="s">
        <v>149</v>
      </c>
      <c r="H42" s="2" t="str">
        <f>IFERROR(__xludf.DUMMYFUNCTION("GOOGLETRANSLATE(G42,""vi"",""ko"")"),"토지 이용 계획 지역에 따라 빌라가 머무를 수있는 토지 사용은 주거지이며,이 지역에는 여전히 다른 토지 지역이 남아 있어야합니다. 매일의 수익성 축, 김")</f>
        <v>토지 이용 계획 지역에 따라 빌라가 머무를 수있는 토지 사용은 주거지이며,이 지역에는 여전히 다른 토지 지역이 남아 있어야합니다. 매일의 수익성 축, 김</v>
      </c>
    </row>
    <row r="43" ht="15.75" customHeight="1">
      <c r="A43" s="1">
        <v>41.0</v>
      </c>
      <c r="B43" s="2" t="s">
        <v>150</v>
      </c>
      <c r="C43" s="2" t="str">
        <f>IFERROR(__xludf.DUMMYFUNCTION("GOOGLETRANSLATE(B43,""vi"",""ko"")"),"Vinhomes는 Vinpearl Landmark 81의 모든 자본을 Vinprearl로 이전했습니다.")</f>
        <v>Vinhomes는 Vinpearl Landmark 81의 모든 자본을 Vinprearl로 이전했습니다.</v>
      </c>
      <c r="D43" s="2" t="s">
        <v>151</v>
      </c>
      <c r="E43" s="2" t="str">
        <f>IFERROR(__xludf.DUMMYFUNCTION("GOOGLETRANSLATE(D43,""vi"",""ko"")"),"2022 년 7 월 6 일")</f>
        <v>2022 년 7 월 6 일</v>
      </c>
      <c r="F43" s="3" t="s">
        <v>152</v>
      </c>
      <c r="G43" s="2" t="s">
        <v>153</v>
      </c>
      <c r="H43" s="2" t="str">
        <f>IFERROR(__xludf.DUMMYFUNCTION("GOOGLETRANSLATE(G43,""vi"",""ko"")"),"Vinhomes 이사회 (Hose : VHM)는 Vinpearl Landmark 81 Conopt Stock Company에서 모든 주식의 양도를 승인했습니다. Vinpearl은 또한 운영 장치 Landmark 81입니다. 따라서 이것은 내부 거래입니다.")</f>
        <v>Vinhomes 이사회 (Hose : VHM)는 Vinpearl Landmark 81 Conopt Stock Company에서 모든 주식의 양도를 승인했습니다. Vinpearl은 또한 운영 장치 Landmark 81입니다. 따라서 이것은 내부 거래입니다.</v>
      </c>
    </row>
    <row r="44" ht="15.75" customHeight="1">
      <c r="A44" s="1">
        <v>42.0</v>
      </c>
      <c r="B44" s="2" t="s">
        <v>154</v>
      </c>
      <c r="C44" s="2" t="str">
        <f>IFERROR(__xludf.DUMMYFUNCTION("GOOGLETRANSLATE(B44,""vi"",""ko"")"),"부동산 사업은 많은 어려움에 직면 해 있습니다")</f>
        <v>부동산 사업은 많은 어려움에 직면 해 있습니다</v>
      </c>
      <c r="D44" s="2" t="s">
        <v>155</v>
      </c>
      <c r="E44" s="2" t="str">
        <f>IFERROR(__xludf.DUMMYFUNCTION("GOOGLETRANSLATE(D44,""vi"",""ko"")"),"2022 년 7 월 5 일")</f>
        <v>2022 년 7 월 5 일</v>
      </c>
      <c r="F44" s="3" t="s">
        <v>156</v>
      </c>
      <c r="G44" s="2" t="s">
        <v>157</v>
      </c>
      <c r="H44" s="2" t="str">
        <f>IFERROR(__xludf.DUMMYFUNCTION("GOOGLETRANSLATE(G44,""vi"",""ko"")"),"재무부 데이터에 따르면 여전히 ""병목 현상""이 있습니다. 2022 년 5 개월 만에 부동산 이체에서 벌어 들인 개인 소득세 금액은 16 조 동일에 도달했으며, 그 기간 동안 동일하게 68%에 이르렀습니다. 2021 년 전체는 21 조입니다")</f>
        <v>재무부 데이터에 따르면 여전히 "병목 현상"이 있습니다. 2022 년 5 개월 만에 부동산 이체에서 벌어 들인 개인 소득세 금액은 16 조 동일에 도달했으며, 그 기간 동안 동일하게 68%에 이르렀습니다. 2021 년 전체는 21 조입니다</v>
      </c>
    </row>
    <row r="45" ht="15.75" customHeight="1">
      <c r="A45" s="1">
        <v>43.0</v>
      </c>
      <c r="B45" s="2" t="s">
        <v>158</v>
      </c>
      <c r="C45" s="2" t="str">
        <f>IFERROR(__xludf.DUMMYFUNCTION("GOOGLETRANSLATE(B45,""vi"",""ko"")"),"재활, 운동량에 대한 리조트 관광과 관련된 부동산")</f>
        <v>재활, 운동량에 대한 리조트 관광과 관련된 부동산</v>
      </c>
      <c r="D45" s="2" t="s">
        <v>159</v>
      </c>
      <c r="E45" s="2" t="str">
        <f>IFERROR(__xludf.DUMMYFUNCTION("GOOGLETRANSLATE(D45,""vi"",""ko"")"),"2022 년 7 월 4 일")</f>
        <v>2022 년 7 월 4 일</v>
      </c>
      <c r="F45" s="3" t="s">
        <v>160</v>
      </c>
      <c r="G45" s="2" t="s">
        <v>161</v>
      </c>
      <c r="H45" s="2" t="str">
        <f>IFERROR(__xludf.DUMMYFUNCTION("GOOGLETRANSLATE(G45,""vi"",""ko"")"),"특히, 부동산 모델의 매력은 고객이 끊임없이 찾는 대규모 관광 - 리조트 엔터테인먼트 생태계에 있습니다. 베트남이 공식적으로 문을 연 이후 정상 기간에 관광 산업의 발전,")</f>
        <v>특히, 부동산 모델의 매력은 고객이 끊임없이 찾는 대규모 관광 - 리조트 엔터테인먼트 생태계에 있습니다. 베트남이 공식적으로 문을 연 이후 정상 기간에 관광 산업의 발전,</v>
      </c>
    </row>
    <row r="46" ht="15.75" customHeight="1">
      <c r="A46" s="1">
        <v>44.0</v>
      </c>
      <c r="B46" s="2" t="s">
        <v>162</v>
      </c>
      <c r="C46" s="2" t="str">
        <f>IFERROR(__xludf.DUMMYFUNCTION("GOOGLETRANSLATE(B46,""vi"",""ko"")"),"별도의 주택에 대한 표준")</f>
        <v>별도의 주택에 대한 표준</v>
      </c>
      <c r="D46" s="2" t="s">
        <v>159</v>
      </c>
      <c r="E46" s="2" t="str">
        <f>IFERROR(__xludf.DUMMYFUNCTION("GOOGLETRANSLATE(D46,""vi"",""ko"")"),"2022 년 7 월 4 일")</f>
        <v>2022 년 7 월 4 일</v>
      </c>
      <c r="F46" s="3" t="s">
        <v>163</v>
      </c>
      <c r="G46" s="2" t="s">
        <v>164</v>
      </c>
      <c r="H46" s="2" t="str">
        <f>IFERROR(__xludf.DUMMYFUNCTION("GOOGLETRANSLATE(G46,""vi"",""ko"")"),"건설부에는 문서 번호 2256/BXD-KHCN이 있으며, 중앙 정부 하의 주 및 도시의 부처, 지점 및 인민위원회에 직접 보낼 수 있도록 설계에 대한 개별 주택 일반 요구 사항의 초안과 상담합니다. 이전에는 국가 표준 계획 계획을 구현했습니다")</f>
        <v>건설부에는 문서 번호 2256/BXD-KHCN이 있으며, 중앙 정부 하의 주 및 도시의 부처, 지점 및 인민위원회에 직접 보낼 수 있도록 설계에 대한 개별 주택 일반 요구 사항의 초안과 상담합니다. 이전에는 국가 표준 계획 계획을 구현했습니다</v>
      </c>
    </row>
    <row r="47" ht="15.75" customHeight="1">
      <c r="A47" s="1">
        <v>45.0</v>
      </c>
      <c r="B47" s="2" t="s">
        <v>165</v>
      </c>
      <c r="C47" s="2" t="str">
        <f>IFERROR(__xludf.DUMMYFUNCTION("GOOGLETRANSLATE(B47,""vi"",""ko"")"),"Bao Viet Group의 버려진 부동산 프로젝트 시리즈는 어떻게 비즈니스 법이 발효 될 것인가?")</f>
        <v>Bao Viet Group의 버려진 부동산 프로젝트 시리즈는 어떻게 비즈니스 법이 발효 될 것인가?</v>
      </c>
      <c r="D47" s="2" t="s">
        <v>159</v>
      </c>
      <c r="E47" s="2" t="str">
        <f>IFERROR(__xludf.DUMMYFUNCTION("GOOGLETRANSLATE(D47,""vi"",""ko"")"),"2022 년 7 월 4 일")</f>
        <v>2022 년 7 월 4 일</v>
      </c>
      <c r="F47" s="3" t="s">
        <v>166</v>
      </c>
      <c r="G47" s="2" t="s">
        <v>167</v>
      </c>
      <c r="H47" s="2" t="str">
        <f>IFERROR(__xludf.DUMMYFUNCTION("GOOGLETRANSLATE(G47,""vi"",""ko"")"),"Bao Viet Group (Code : BVH)과 관련하여 사람들은 베트남의 주요 보험 그룹을 생각하지만 최근 몇 년 동안 Bao Viet Group은 금융 서비스를 통한 다 학제 투자를 확대했습니다. 보험, 은행, 투자, 중개, 관리")</f>
        <v>Bao Viet Group (Code : BVH)과 관련하여 사람들은 베트남의 주요 보험 그룹을 생각하지만 최근 몇 년 동안 Bao Viet Group은 금융 서비스를 통한 다 학제 투자를 확대했습니다. 보험, 은행, 투자, 중개, 관리</v>
      </c>
    </row>
    <row r="48" ht="15.75" customHeight="1">
      <c r="A48" s="1">
        <v>46.0</v>
      </c>
      <c r="B48" s="2" t="s">
        <v>168</v>
      </c>
      <c r="C48" s="2" t="str">
        <f>IFERROR(__xludf.DUMMYFUNCTION("GOOGLETRANSLATE(B48,""vi"",""ko"")"),"Bac Giang 은이 프로젝트에 대한 투자자를 찾았습니다.")</f>
        <v>Bac Giang 은이 프로젝트에 대한 투자자를 찾았습니다.</v>
      </c>
      <c r="D48" s="2" t="s">
        <v>159</v>
      </c>
      <c r="E48" s="2" t="str">
        <f>IFERROR(__xludf.DUMMYFUNCTION("GOOGLETRANSLATE(D48,""vi"",""ko"")"),"2022 년 7 월 4 일")</f>
        <v>2022 년 7 월 4 일</v>
      </c>
      <c r="F48" s="3" t="s">
        <v>169</v>
      </c>
      <c r="G48" s="2" t="s">
        <v>170</v>
      </c>
      <c r="H48" s="2" t="str">
        <f>IFERROR(__xludf.DUMMYFUNCTION("GOOGLETRANSLATE(G48,""vi"",""ko"")"),"BAC Giang Province의 계획 및 투자 부는 방금 도시 지역의 1 위 사회 주택 프로젝트 및 사회 주택 Van Trung (Van Trung Commune, Vietnamese Enger)의 투자자를 찾고있는 통지 No. 76/TB-Skh Tt를 발표했습니다. 프로젝트의 예비 총 투자")</f>
        <v>BAC Giang Province의 계획 및 투자 부는 방금 도시 지역의 1 위 사회 주택 프로젝트 및 사회 주택 Van Trung (Van Trung Commune, Vietnamese Enger)의 투자자를 찾고있는 통지 No. 76/TB-Skh Tt를 발표했습니다. 프로젝트의 예비 총 투자</v>
      </c>
    </row>
    <row r="49" ht="15.75" customHeight="1">
      <c r="A49" s="1">
        <v>47.0</v>
      </c>
      <c r="B49" s="2" t="s">
        <v>171</v>
      </c>
      <c r="C49" s="2" t="str">
        <f>IFERROR(__xludf.DUMMYFUNCTION("GOOGLETRANSLATE(B49,""vi"",""ko"")"),"공원은 거의 6 년이 지난 후 100ha가 넘습니다. 여전히 빈 부지입니다.")</f>
        <v>공원은 거의 6 년이 지난 후 100ha가 넘습니다. 여전히 빈 부지입니다.</v>
      </c>
      <c r="D49" s="2" t="s">
        <v>159</v>
      </c>
      <c r="E49" s="2" t="str">
        <f>IFERROR(__xludf.DUMMYFUNCTION("GOOGLETRANSLATE(D49,""vi"",""ko"")"),"2022 년 7 월 4 일")</f>
        <v>2022 년 7 월 4 일</v>
      </c>
      <c r="F49" s="3" t="s">
        <v>172</v>
      </c>
      <c r="G49" s="2" t="s">
        <v>173</v>
      </c>
      <c r="H49" s="2" t="str">
        <f>IFERROR(__xludf.DUMMYFUNCTION("GOOGLETRANSLATE(G49,""vi"",""ko"")"),"메신저가 지적했듯이, 내부에는 건설 활동이 없습니다. 지금까지 총 투자 계획을 조정 한 후 약 1 만 수로 증가했습니다.")</f>
        <v>메신저가 지적했듯이, 내부에는 건설 활동이 없습니다. 지금까지 총 투자 계획을 조정 한 후 약 1 만 수로 증가했습니다.</v>
      </c>
    </row>
    <row r="50" ht="15.75" customHeight="1">
      <c r="A50" s="1">
        <v>48.0</v>
      </c>
      <c r="B50" s="2" t="s">
        <v>174</v>
      </c>
      <c r="C50" s="2" t="str">
        <f>IFERROR(__xludf.DUMMYFUNCTION("GOOGLETRANSLATE(B50,""vi"",""ko"")"),"Thanh Hoa : Danko Group 'Hit'부동산 프로젝트 3,600 억 이상")</f>
        <v>Thanh Hoa : Danko Group 'Hit'부동산 프로젝트 3,600 억 이상</v>
      </c>
      <c r="D50" s="2" t="s">
        <v>175</v>
      </c>
      <c r="E50" s="2" t="str">
        <f>IFERROR(__xludf.DUMMYFUNCTION("GOOGLETRANSLATE(D50,""vi"",""ko"")"),"2022 년 7 월 1 일")</f>
        <v>2022 년 7 월 1 일</v>
      </c>
      <c r="F50" s="3" t="s">
        <v>176</v>
      </c>
      <c r="G50" s="2" t="s">
        <v>177</v>
      </c>
      <c r="H50" s="2" t="str">
        <f>IFERROR(__xludf.DUMMYFUNCTION("GOOGLETRANSLATE(G50,""vi"",""ko"")"),"6 월 28 일 Thanh Hoa Province의 인민위원회의 정보에 따르면, 지방은 남서 도시 지역 프로젝트를 이행하기 위해 Danko Group JSC를 승인 한 결정 번호 2275/QD-UBND 승인을 발행했습니다. Quang Hung에 위치한 Ma 1 River Ward, Thanh Hoa City. 여기서,")</f>
        <v>6 월 28 일 Thanh Hoa Province의 인민위원회의 정보에 따르면, 지방은 남서 도시 지역 프로젝트를 이행하기 위해 Danko Group JSC를 승인 한 결정 번호 2275/QD-UBND 승인을 발행했습니다. Quang Hung에 위치한 Ma 1 River Ward, Thanh Hoa City. 여기서,</v>
      </c>
    </row>
    <row r="51" ht="15.75" customHeight="1">
      <c r="A51" s="1">
        <v>49.0</v>
      </c>
      <c r="B51" s="2" t="s">
        <v>178</v>
      </c>
      <c r="C51" s="2" t="str">
        <f>IFERROR(__xludf.DUMMYFUNCTION("GOOGLETRANSLATE(B51,""vi"",""ko"")"),"Vincom Mega Mall Ocean Park는 '베트남 최고의 상업 센터'가되었습니다.")</f>
        <v>Vincom Mega Mall Ocean Park는 '베트남 최고의 상업 센터'가되었습니다.</v>
      </c>
      <c r="D51" s="2" t="s">
        <v>179</v>
      </c>
      <c r="E51" s="2" t="str">
        <f>IFERROR(__xludf.DUMMYFUNCTION("GOOGLETRANSLATE(D51,""vi"",""ko"")"),"2022 년 6 월 30 일")</f>
        <v>2022 년 6 월 30 일</v>
      </c>
      <c r="F51" s="3" t="s">
        <v>180</v>
      </c>
      <c r="G51" s="2" t="s">
        <v>181</v>
      </c>
      <c r="H51" s="2" t="str">
        <f>IFERROR(__xludf.DUMMYFUNCTION("GOOGLETRANSLATE(G51,""vi"",""ko"")"),"2022 년 6 월 23 일, 아시아 -태평양 부동산상은 명예를 축하했으며 런던 (영국)에서 APPA 2022에서 우승 한 프로젝트를 수상했습니다. 투자자와 부동산 프로젝트를 기리는 권위있는 지역 상입니다.")</f>
        <v>2022 년 6 월 23 일, 아시아 -태평양 부동산상은 명예를 축하했으며 런던 (영국)에서 APPA 2022에서 우승 한 프로젝트를 수상했습니다. 투자자와 부동산 프로젝트를 기리는 권위있는 지역 상입니다.</v>
      </c>
    </row>
    <row r="52" ht="15.75" customHeight="1">
      <c r="A52" s="1">
        <v>50.0</v>
      </c>
      <c r="B52" s="2" t="s">
        <v>182</v>
      </c>
      <c r="C52" s="2" t="str">
        <f>IFERROR(__xludf.DUMMYFUNCTION("GOOGLETRANSLATE(B52,""vi"",""ko"")"),"Sunshine Sky City의 '5 -Star Class, Standard Living Standard'를 구성하는 흥미로운 점")</f>
        <v>Sunshine Sky City의 '5 -Star Class, Standard Living Standard'를 구성하는 흥미로운 점</v>
      </c>
      <c r="D52" s="2" t="s">
        <v>183</v>
      </c>
      <c r="E52" s="2" t="str">
        <f>IFERROR(__xludf.DUMMYFUNCTION("GOOGLETRANSLATE(D52,""vi"",""ko"")"),"2022 년 6 월 28 일")</f>
        <v>2022 년 6 월 28 일</v>
      </c>
      <c r="F52" s="3" t="s">
        <v>184</v>
      </c>
      <c r="G52" s="2" t="s">
        <v>185</v>
      </c>
      <c r="H52" s="2" t="str">
        <f>IFERROR(__xludf.DUMMYFUNCTION("GOOGLETRANSLATE(G52,""vi"",""ko"")"),"유명한 소유자를 자격이있는 Sunshine Sky City는 Matterhorn Hotels &amp; Resorts 및 International Brands가 관리하고 운영합니다. 특히 Matterhorn은 관리 브랜드와의 전략적 협력 협상, 서명 및 수행을 담당하는 부서입니다.")</f>
        <v>유명한 소유자를 자격이있는 Sunshine Sky City는 Matterhorn Hotels &amp; Resorts 및 International Brands가 관리하고 운영합니다. 특히 Matterhorn은 관리 브랜드와의 전략적 협력 협상, 서명 및 수행을 담당하는 부서입니다.</v>
      </c>
    </row>
    <row r="53" ht="15.75" customHeight="1">
      <c r="A53" s="1">
        <v>51.0</v>
      </c>
      <c r="B53" s="2" t="s">
        <v>186</v>
      </c>
      <c r="C53" s="2" t="str">
        <f>IFERROR(__xludf.DUMMYFUNCTION("GOOGLETRANSLATE(B53,""vi"",""ko"")"),"리조트 홈과 함께 살고있는 건강의 트렌드 ""계속하러 가십시오""")</f>
        <v>리조트 홈과 함께 살고있는 건강의 트렌드 "계속하러 가십시오"</v>
      </c>
      <c r="D53" s="2" t="s">
        <v>183</v>
      </c>
      <c r="E53" s="2" t="str">
        <f>IFERROR(__xludf.DUMMYFUNCTION("GOOGLETRANSLATE(D53,""vi"",""ko"")"),"2022 년 6 월 28 일")</f>
        <v>2022 년 6 월 28 일</v>
      </c>
      <c r="F53" s="3" t="s">
        <v>187</v>
      </c>
      <c r="G53" s="2" t="s">
        <v>188</v>
      </c>
      <c r="H53" s="2" t="str">
        <f>IFERROR(__xludf.DUMMYFUNCTION("GOOGLETRANSLATE(G53,""vi"",""ko"")"),"리조트 홈, Flamingo Cat Ba Resorts의 신제품 라인 인 Resort Home은 피치없이 일년 중 4 계절 동안 휴식, 신체적 및 정신 건강을위한 두 번째 집이 필요에 따라 개발되었습니다. 꽃, 사치 외부, 리조트 홈")</f>
        <v>리조트 홈, Flamingo Cat Ba Resorts의 신제품 라인 인 Resort Home은 피치없이 일년 중 4 계절 동안 휴식, 신체적 및 정신 건강을위한 두 번째 집이 필요에 따라 개발되었습니다. 꽃, 사치 외부, 리조트 홈</v>
      </c>
    </row>
    <row r="54" ht="15.75" customHeight="1">
      <c r="A54" s="1">
        <v>52.0</v>
      </c>
      <c r="B54" s="2" t="s">
        <v>189</v>
      </c>
      <c r="C54" s="2" t="str">
        <f>IFERROR(__xludf.DUMMYFUNCTION("GOOGLETRANSLATE(B54,""vi"",""ko"")"),"Dong Nai의 부동산에 대한 수요는 증가했고 Ba Ria -Vung Tau Market은 '부진했습니다.")</f>
        <v>Dong Nai의 부동산에 대한 수요는 증가했고 Ba Ria -Vung Tau Market은 '부진했습니다.</v>
      </c>
      <c r="D54" s="2" t="s">
        <v>190</v>
      </c>
      <c r="E54" s="2" t="str">
        <f>IFERROR(__xludf.DUMMYFUNCTION("GOOGLETRANSLATE(D54,""vi"",""ko"")"),"2022 년 6 월 27 일")</f>
        <v>2022 년 6 월 27 일</v>
      </c>
      <c r="F54" s="3" t="s">
        <v>191</v>
      </c>
      <c r="G54" s="2" t="s">
        <v>192</v>
      </c>
      <c r="H54" s="2" t="str">
        <f>IFERROR(__xludf.DUMMYFUNCTION("GOOGLETRANSLATE(G54,""vi"",""ko"")"),"호치민시의 공급은 부족하고, 토지 펀드는 점점 제한되어 있으며, 투자자와 기업은 동 NAI 시장을 포함한 위성 시장에 몰려 오는 경향이 있습니다. 2022 년 첫 5 개월 동안 동 Nai 부동산 시장 보고서에 따르면")</f>
        <v>호치민시의 공급은 부족하고, 토지 펀드는 점점 제한되어 있으며, 투자자와 기업은 동 NAI 시장을 포함한 위성 시장에 몰려 오는 경향이 있습니다. 2022 년 첫 5 개월 동안 동 Nai 부동산 시장 보고서에 따르면</v>
      </c>
    </row>
    <row r="55" ht="15.75" customHeight="1">
      <c r="A55" s="1">
        <v>53.0</v>
      </c>
      <c r="B55" s="2" t="s">
        <v>193</v>
      </c>
      <c r="C55" s="2" t="str">
        <f>IFERROR(__xludf.DUMMYFUNCTION("GOOGLETRANSLATE(B55,""vi"",""ko"")"),"Da Nang의 특별 7 프로젝트는 투자를 요구하는 특별한 7 프로젝트는 무엇입니까?")</f>
        <v>Da Nang의 특별 7 프로젝트는 투자를 요구하는 특별한 7 프로젝트는 무엇입니까?</v>
      </c>
      <c r="D55" s="2" t="s">
        <v>194</v>
      </c>
      <c r="E55" s="2" t="str">
        <f>IFERROR(__xludf.DUMMYFUNCTION("GOOGLETRANSLATE(D55,""vi"",""ko"")"),"2022 년 6 월 26 일")</f>
        <v>2022 년 6 월 26 일</v>
      </c>
      <c r="F55" s="3" t="s">
        <v>195</v>
      </c>
      <c r="G55" s="2" t="s">
        <v>196</v>
      </c>
      <c r="H55" s="2" t="str">
        <f>IFERROR(__xludf.DUMMYFUNCTION("GOOGLETRANSLATE(G55,""vi"",""ko"")"),"Minh 씨는 경제 전반에 걸쳐 견해로 민간 투자와 외국인 직접 투자가 사회 경제적 발전의 중요한 원동력이라고 결정한다고 말했다. 내면의 강점을 가진 Da Nang City")</f>
        <v>Minh 씨는 경제 전반에 걸쳐 견해로 민간 투자와 외국인 직접 투자가 사회 경제적 발전의 중요한 원동력이라고 결정한다고 말했다. 내면의 강점을 가진 Da Nang City</v>
      </c>
    </row>
    <row r="56" ht="15.75" customHeight="1">
      <c r="A56" s="1">
        <v>54.0</v>
      </c>
      <c r="B56" s="2" t="s">
        <v>197</v>
      </c>
      <c r="C56" s="2" t="str">
        <f>IFERROR(__xludf.DUMMYFUNCTION("GOOGLETRANSLATE(B56,""vi"",""ko"")"),"Ho Chi Minh City : 가뭄 연도를 적용하기 위해 아파트 건물의 유형을 나누라고 제안")</f>
        <v>Ho Chi Minh City : 가뭄 연도를 적용하기 위해 아파트 건물의 유형을 나누라고 제안</v>
      </c>
      <c r="D56" s="2" t="s">
        <v>198</v>
      </c>
      <c r="E56" s="2" t="str">
        <f>IFERROR(__xludf.DUMMYFUNCTION("GOOGLETRANSLATE(D56,""vi"",""ko"")"),"2022 년 6 월 23 일")</f>
        <v>2022 년 6 월 23 일</v>
      </c>
      <c r="F56" s="3" t="s">
        <v>199</v>
      </c>
      <c r="G56" s="2" t="s">
        <v>200</v>
      </c>
      <c r="H56" s="2" t="str">
        <f>IFERROR(__xludf.DUMMYFUNCTION("GOOGLETRANSLATE(G56,""vi"",""ko"")"),"이 건설부의 제안은 사람들과 부동산 사업으로부터 많은 관심을 받고 있습니다. 특히 기업들은 아파트 가뭄을 적용 할 기초가 있다고 생각하지만 보장하기 위해 다른 그룹으로 나누어야합니다.")</f>
        <v>이 건설부의 제안은 사람들과 부동산 사업으로부터 많은 관심을 받고 있습니다. 특히 기업들은 아파트 가뭄을 적용 할 기초가 있다고 생각하지만 보장하기 위해 다른 그룹으로 나누어야합니다.</v>
      </c>
    </row>
    <row r="57" ht="15.75" customHeight="1">
      <c r="A57" s="1">
        <v>55.0</v>
      </c>
      <c r="B57" s="2" t="s">
        <v>201</v>
      </c>
      <c r="C57" s="2" t="str">
        <f>IFERROR(__xludf.DUMMYFUNCTION("GOOGLETRANSLATE(B57,""vi"",""ko"")"),"아파트의 After -Sales 문제에는 시간 제한이 있습니다. '주의하지 마십시오. 주택 개발 정책을 망칠 것입니다.'")</f>
        <v>아파트의 After -Sales 문제에는 시간 제한이 있습니다. '주의하지 마십시오. 주택 개발 정책을 망칠 것입니다.'</v>
      </c>
      <c r="D57" s="2" t="s">
        <v>202</v>
      </c>
      <c r="E57" s="2" t="str">
        <f>IFERROR(__xludf.DUMMYFUNCTION("GOOGLETRANSLATE(D57,""vi"",""ko"")"),"2022 년 6 월 22 일")</f>
        <v>2022 년 6 월 22 일</v>
      </c>
      <c r="F57" s="3" t="s">
        <v>203</v>
      </c>
      <c r="G57" s="2" t="s">
        <v>204</v>
      </c>
      <c r="H57" s="2" t="str">
        <f>IFERROR(__xludf.DUMMYFUNCTION("GOOGLETRANSLATE(G57,""vi"",""ko"")"),"현재 아파트 건물의 만료일은 아파트 건물이있는 지방 주택 관리 기관의 품질 인증에 대한 건설 수준과 결론에 따라 결정됩니다 (주택 2014 법 제 99 조). 그러나 Circular 03/2016/TT-BXD는")</f>
        <v>현재 아파트 건물의 만료일은 아파트 건물이있는 지방 주택 관리 기관의 품질 인증에 대한 건설 수준과 결론에 따라 결정됩니다 (주택 2014 법 제 99 조). 그러나 Circular 03/2016/TT-BXD는</v>
      </c>
    </row>
    <row r="58" ht="15.75" customHeight="1">
      <c r="A58" s="1">
        <v>56.0</v>
      </c>
      <c r="B58" s="2" t="s">
        <v>205</v>
      </c>
      <c r="C58" s="2" t="str">
        <f>IFERROR(__xludf.DUMMYFUNCTION("GOOGLETRANSLATE(B58,""vi"",""ko"")"),"아파트의 After -Sales 문제에는 시간 제한이 있습니다. 부동산에 대한 부동산은 50 년 동안 한 번 지불됩니까?")</f>
        <v>아파트의 After -Sales 문제에는 시간 제한이 있습니다. 부동산에 대한 부동산은 50 년 동안 한 번 지불됩니까?</v>
      </c>
      <c r="D58" s="2" t="s">
        <v>206</v>
      </c>
      <c r="E58" s="2" t="str">
        <f>IFERROR(__xludf.DUMMYFUNCTION("GOOGLETRANSLATE(D58,""vi"",""ko"")"),"2022 년 6 월 20 일")</f>
        <v>2022 년 6 월 20 일</v>
      </c>
      <c r="F58" s="3" t="s">
        <v>207</v>
      </c>
      <c r="G58" s="2" t="s">
        <v>208</v>
      </c>
      <c r="H58" s="2" t="str">
        <f>IFERROR(__xludf.DUMMYFUNCTION("GOOGLETRANSLATE(G58,""vi"",""ko"")"),"LTS : 주택법 개요 (수정)에서 건설부는 제출 및 정부가 제출하고 승인하여 2023 년 건설 프로그램에 관한 국회의 법률을 포함시킬 것을 제안한 국회에보고하여 제안을 제안했다. 소유권 시간 제한에 대한 규정")</f>
        <v>LTS : 주택법 개요 (수정)에서 건설부는 제출 및 정부가 제출하고 승인하여 2023 년 건설 프로그램에 관한 국회의 법률을 포함시킬 것을 제안한 국회에보고하여 제안을 제안했다. 소유권 시간 제한에 대한 규정</v>
      </c>
    </row>
    <row r="59" ht="15.75" customHeight="1">
      <c r="A59" s="1">
        <v>57.0</v>
      </c>
      <c r="B59" s="2" t="s">
        <v>209</v>
      </c>
      <c r="C59" s="2" t="str">
        <f>IFERROR(__xludf.DUMMYFUNCTION("GOOGLETRANSLATE(B59,""vi"",""ko"")"),"Quang Nam은 Binh Ninh Residential Project의 투자자를 발견했습니다.")</f>
        <v>Quang Nam은 Binh Ninh Residential Project의 투자자를 발견했습니다.</v>
      </c>
      <c r="D59" s="2" t="s">
        <v>206</v>
      </c>
      <c r="E59" s="2" t="str">
        <f>IFERROR(__xludf.DUMMYFUNCTION("GOOGLETRANSLATE(D59,""vi"",""ko"")"),"2022 년 6 월 20 일")</f>
        <v>2022 년 6 월 20 일</v>
      </c>
      <c r="F59" s="3" t="s">
        <v>210</v>
      </c>
      <c r="G59" s="2" t="s">
        <v>211</v>
      </c>
      <c r="H59" s="2" t="str">
        <f>IFERROR(__xludf.DUMMYFUNCTION("GOOGLETRANSLATE(G59,""vi"",""ko"")"),"Quang Nam Province의 계획 및 투자 국에 따르면, 6 월 19 일 입찰을 통해 투자자 선정,이 부서는 주택 건설 프로젝트 등록 신청서 Cu Binh Ninh, Dien Nam Bac Ward 및 Ward의 신청서를 제출하도록 투자자들을 초대하고 있습니다.")</f>
        <v>Quang Nam Province의 계획 및 투자 국에 따르면, 6 월 19 일 입찰을 통해 투자자 선정,이 부서는 주택 건설 프로젝트 등록 신청서 Cu Binh Ninh, Dien Nam Bac Ward 및 Ward의 신청서를 제출하도록 투자자들을 초대하고 있습니다.</v>
      </c>
    </row>
    <row r="60" ht="15.75" customHeight="1">
      <c r="A60" s="1">
        <v>58.0</v>
      </c>
      <c r="B60" s="2" t="s">
        <v>212</v>
      </c>
      <c r="C60" s="2" t="str">
        <f>IFERROR(__xludf.DUMMYFUNCTION("GOOGLETRANSLATE(B60,""vi"",""ko"")"),"선샤인 스카이 시티 및 킥오프 행사")</f>
        <v>선샤인 스카이 시티 및 킥오프 행사</v>
      </c>
      <c r="D60" s="2" t="s">
        <v>213</v>
      </c>
      <c r="E60" s="2" t="str">
        <f>IFERROR(__xludf.DUMMYFUNCTION("GOOGLETRANSLATE(D60,""vi"",""ko"")"),"2022 년 6 월 17 일")</f>
        <v>2022 년 6 월 17 일</v>
      </c>
      <c r="F60" s="3" t="s">
        <v>214</v>
      </c>
      <c r="G60" s="2" t="s">
        <v>215</v>
      </c>
      <c r="H60" s="2" t="str">
        <f>IFERROR(__xludf.DUMMYFUNCTION("GOOGLETRANSLATE(G60,""vi"",""ko"")"),"선샤인 스카이 시티 킥오프는 1,500 명 이상의 비즈니스 전사들에게 ""고귀한 정상 회담을 정복한다""고 영감을줍니다. 6 월 16 일 아침 킥오프 이벤트 ""고귀한 정상 회담을 정복""하면서 Sunshine Sky City 프로젝트는 Dinh Dinh를 통해 완벽한 버전으로 대중에게 깊은 인상을주었습니다.")</f>
        <v>선샤인 스카이 시티 킥오프는 1,500 명 이상의 비즈니스 전사들에게 "고귀한 정상 회담을 정복한다"고 영감을줍니다. 6 월 16 일 아침 킥오프 이벤트 "고귀한 정상 회담을 정복"하면서 Sunshine Sky City 프로젝트는 Dinh Dinh를 통해 완벽한 버전으로 대중에게 깊은 인상을주었습니다.</v>
      </c>
    </row>
    <row r="61" ht="15.75" customHeight="1">
      <c r="A61" s="1">
        <v>59.0</v>
      </c>
      <c r="B61" s="2" t="s">
        <v>216</v>
      </c>
      <c r="C61" s="2" t="str">
        <f>IFERROR(__xludf.DUMMYFUNCTION("GOOGLETRANSLATE(B61,""vi"",""ko"")"),"Quang Ninh가 12 년 후 Bai Chay 주거 프로젝트의 계획을 취소 할 수있는 이유는 무엇입니까?")</f>
        <v>Quang Ninh가 12 년 후 Bai Chay 주거 프로젝트의 계획을 취소 할 수있는 이유는 무엇입니까?</v>
      </c>
      <c r="D61" s="2" t="s">
        <v>217</v>
      </c>
      <c r="E61" s="2" t="str">
        <f>IFERROR(__xludf.DUMMYFUNCTION("GOOGLETRANSLATE(D61,""vi"",""ko"")"),"2022 년 6 월 15 일")</f>
        <v>2022 년 6 월 15 일</v>
      </c>
      <c r="F61" s="3" t="s">
        <v>218</v>
      </c>
      <c r="G61" s="2" t="s">
        <v>219</v>
      </c>
      <c r="H61" s="2" t="str">
        <f>IFERROR(__xludf.DUMMYFUNCTION("GOOGLETRANSLATE(G61,""vi"",""ko"")"),"Quang Ninh People 's Committee는 방금 결정을 내렸다. 위 결정에 따르면, Bai Chay Ward에있는 1/500 주거 지역의 상세한 건설 계획은 2010 년 1 월 7 일부터 현재까지 지방 인민위원회의 승인을 받았습니다.")</f>
        <v>Quang Ninh People 's Committee는 방금 결정을 내렸다. 위 결정에 따르면, Bai Chay Ward에있는 1/500 주거 지역의 상세한 건설 계획은 2010 년 1 월 7 일부터 현재까지 지방 인민위원회의 승인을 받았습니다.</v>
      </c>
    </row>
    <row r="62" ht="15.75" customHeight="1">
      <c r="A62" s="1">
        <v>60.0</v>
      </c>
      <c r="B62" s="2" t="s">
        <v>220</v>
      </c>
      <c r="C62" s="2" t="str">
        <f>IFERROR(__xludf.DUMMYFUNCTION("GOOGLETRANSLATE(B62,""vi"",""ko"")"),"램 동")</f>
        <v>램 동</v>
      </c>
      <c r="D62" s="2" t="s">
        <v>221</v>
      </c>
      <c r="E62" s="2" t="str">
        <f>IFERROR(__xludf.DUMMYFUNCTION("GOOGLETRANSLATE(D62,""vi"",""ko"")"),"2022 년 6 월 14 일")</f>
        <v>2022 년 6 월 14 일</v>
      </c>
      <c r="F62" s="3" t="s">
        <v>222</v>
      </c>
      <c r="G62" s="2" t="s">
        <v>223</v>
      </c>
      <c r="H62" s="2" t="str">
        <f>IFERROR(__xludf.DUMMYFUNCTION("GOOGLETRANSLATE(G62,""vi"",""ko"")"),"최근 Lam Dong Province의 인민위원회는 Dalat Global Contor Stock Company (Hoan Cau da Lat)의 토지를 회수하기로 결정하여 Palace High Class Tourism 및 Resort Service Area의 프로젝트를 이행하기 위해 1, 1, Tran Quang Dieu Street, Ward 10, City")</f>
        <v>최근 Lam Dong Province의 인민위원회는 Dalat Global Contor Stock Company (Hoan Cau da Lat)의 토지를 회수하기로 결정하여 Palace High Class Tourism 및 Resort Service Area의 프로젝트를 이행하기 위해 1, 1, Tran Quang Dieu Street, Ward 10, City</v>
      </c>
    </row>
    <row r="63" ht="15.75" customHeight="1">
      <c r="A63" s="1">
        <v>61.0</v>
      </c>
      <c r="B63" s="2" t="s">
        <v>224</v>
      </c>
      <c r="C63" s="2" t="str">
        <f>IFERROR(__xludf.DUMMYFUNCTION("GOOGLETRANSLATE(B63,""vi"",""ko"")"),"베트남의 섬은 모나코 나 보라 보라와 경쟁 할 수있는 것은 무엇입니까?")</f>
        <v>베트남의 섬은 모나코 나 보라 보라와 경쟁 할 수있는 것은 무엇입니까?</v>
      </c>
      <c r="D63" s="2" t="s">
        <v>221</v>
      </c>
      <c r="E63" s="2" t="str">
        <f>IFERROR(__xludf.DUMMYFUNCTION("GOOGLETRANSLATE(D63,""vi"",""ko"")"),"2022 년 6 월 14 일")</f>
        <v>2022 년 6 월 14 일</v>
      </c>
      <c r="F63" s="3" t="s">
        <v>225</v>
      </c>
      <c r="G63" s="2" t="s">
        <v>226</v>
      </c>
      <c r="H63" s="2" t="str">
        <f>IFERROR(__xludf.DUMMYFUNCTION("GOOGLETRANSLATE(G63,""vi"",""ko"")"),"최고의 건물을 모을 때의 장소는 가장 섬세한 분위기를 가져옵니다. 유명한 파라다이스 제도는 하늘의 섬을 언급했으며, 사람들이 몰디브의 ""꿈""을 즉시 생각한다는 우연의 일치는 방문객들이 파도의 소리로 깨어났습니다.")</f>
        <v>최고의 건물을 모을 때의 장소는 가장 섬세한 분위기를 가져옵니다. 유명한 파라다이스 제도는 하늘의 섬을 언급했으며, 사람들이 몰디브의 "꿈"을 즉시 생각한다는 우연의 일치는 방문객들이 파도의 소리로 깨어났습니다.</v>
      </c>
    </row>
    <row r="64" ht="15.75" customHeight="1">
      <c r="A64" s="1">
        <v>62.0</v>
      </c>
      <c r="B64" s="2" t="s">
        <v>227</v>
      </c>
      <c r="C64" s="2" t="str">
        <f>IFERROR(__xludf.DUMMYFUNCTION("GOOGLETRANSLATE(B64,""vi"",""ko"")"),"하노이 : 토지 경매는 시작 가격의 20%를 지불해야합니다.")</f>
        <v>하노이 : 토지 경매는 시작 가격의 20%를 지불해야합니다.</v>
      </c>
      <c r="D64" s="2" t="s">
        <v>228</v>
      </c>
      <c r="E64" s="2" t="str">
        <f>IFERROR(__xludf.DUMMYFUNCTION("GOOGLETRANSLATE(D64,""vi"",""ko"")"),"2022 년 6 월 13 일")</f>
        <v>2022 년 6 월 13 일</v>
      </c>
      <c r="F64" s="3" t="s">
        <v>229</v>
      </c>
      <c r="G64" s="2" t="s">
        <v>230</v>
      </c>
      <c r="H64" s="2" t="str">
        <f>IFERROR(__xludf.DUMMYFUNCTION("GOOGLETRANSLATE(G64,""vi"",""ko"")"),"최근 Hanoi People 's Committee는 도시의 11/18/2020 일자 결정 번호 27/2020/QD-UBND와 함께 발행 된 여러 기사를 수정하고 보충하는 것에 관한 결정 번호 24/2022/QD-UBND를 발행했습니다. 역사의 역사와 함께 토지를 할당하기 위해 토지 이용 권리 경매를 규정하는 인민위원회")</f>
        <v>최근 Hanoi People 's Committee는 도시의 11/18/2020 일자 결정 번호 27/2020/QD-UBND와 함께 발행 된 여러 기사를 수정하고 보충하는 것에 관한 결정 번호 24/2022/QD-UBND를 발행했습니다. 역사의 역사와 함께 토지를 할당하기 위해 토지 이용 권리 경매를 규정하는 인민위원회</v>
      </c>
    </row>
    <row r="65" ht="15.75" customHeight="1">
      <c r="A65" s="1">
        <v>63.0</v>
      </c>
      <c r="B65" s="2" t="s">
        <v>231</v>
      </c>
      <c r="C65" s="2" t="str">
        <f>IFERROR(__xludf.DUMMYFUNCTION("GOOGLETRANSLATE(B65,""vi"",""ko"")"),"부동산 이체 문서를 해결하기위한 시간 제한을 연장하지 마십시오.")</f>
        <v>부동산 이체 문서를 해결하기위한 시간 제한을 연장하지 마십시오.</v>
      </c>
      <c r="D65" s="2" t="s">
        <v>232</v>
      </c>
      <c r="E65" s="2" t="str">
        <f>IFERROR(__xludf.DUMMYFUNCTION("GOOGLETRANSLATE(D65,""vi"",""ko"")"),"2022 년 6 월 12 일")</f>
        <v>2022 년 6 월 12 일</v>
      </c>
      <c r="F65" s="3" t="s">
        <v>233</v>
      </c>
      <c r="G65" s="2" t="s">
        <v>234</v>
      </c>
      <c r="H65" s="2" t="str">
        <f>IFERROR(__xludf.DUMMYFUNCTION("GOOGLETRANSLATE(G65,""vi"",""ko"")"),"세무 총장은 세금 부문의 세무 부서에 직접 세금 신고 문서의 효과를 계속 개선하도록 세금 부문의 세무 부서에 전기 No. 08/CD-TCT를 방금 보유하고 있습니다. 양도. 부동산 양보. 전기에 따르면 재무부")</f>
        <v>세무 총장은 세금 부문의 세무 부서에 직접 세금 신고 문서의 효과를 계속 개선하도록 세금 부문의 세무 부서에 전기 No. 08/CD-TCT를 방금 보유하고 있습니다. 양도. 부동산 양보. 전기에 따르면 재무부</v>
      </c>
    </row>
    <row r="66" ht="15.75" customHeight="1">
      <c r="A66" s="1">
        <v>64.0</v>
      </c>
      <c r="B66" s="2" t="s">
        <v>235</v>
      </c>
      <c r="C66" s="2" t="str">
        <f>IFERROR(__xludf.DUMMYFUNCTION("GOOGLETRANSLATE(B66,""vi"",""ko"")"),"3 베드룸 아파트 The Beverly Solari의 강력한 매력")</f>
        <v>3 베드룸 아파트 The Beverly Solari의 강력한 매력</v>
      </c>
      <c r="D66" s="2" t="s">
        <v>236</v>
      </c>
      <c r="E66" s="2" t="str">
        <f>IFERROR(__xludf.DUMMYFUNCTION("GOOGLETRANSLATE(D66,""vi"",""ko"")"),"2022 년 6 월 7 일")</f>
        <v>2022 년 6 월 7 일</v>
      </c>
      <c r="F66" s="3" t="s">
        <v>237</v>
      </c>
      <c r="G66" s="2" t="s">
        <v>238</v>
      </c>
      <c r="H66" s="2" t="str">
        <f>IFERROR(__xludf.DUMMYFUNCTION("GOOGLETRANSLATE(G66,""vi"",""ko"")"),"Beverly Solari 3 -Bedroom Apartment는 고객이 추구하는 제한된 수, 더블 뷰 및 멀티 스토어 가치를 가지고 있습니다. 출시 직후 독점적 인 독점의 고유 한 ""보기""는 거래소에 녹음 된 많은 투자자들이 이용 가능한 많은 투자자들을 보여줍니다.")</f>
        <v>Beverly Solari 3 -Bedroom Apartment는 고객이 추구하는 제한된 수, 더블 뷰 및 멀티 스토어 가치를 가지고 있습니다. 출시 직후 독점적 인 독점의 고유 한 "보기"는 거래소에 녹음 된 많은 투자자들이 이용 가능한 많은 투자자들을 보여줍니다.</v>
      </c>
    </row>
    <row r="67" ht="15.75" customHeight="1">
      <c r="A67" s="1">
        <v>65.0</v>
      </c>
      <c r="B67" s="2" t="s">
        <v>239</v>
      </c>
      <c r="C67" s="2" t="str">
        <f>IFERROR(__xludf.DUMMYFUNCTION("GOOGLETRANSLATE(B67,""vi"",""ko"")"),"프로젝트 검사 BT 프로젝트는 Nam Cuong Group의 10 년 이상입니다.")</f>
        <v>프로젝트 검사 BT 프로젝트는 Nam Cuong Group의 10 년 이상입니다.</v>
      </c>
      <c r="D67" s="2" t="s">
        <v>240</v>
      </c>
      <c r="E67" s="2" t="str">
        <f>IFERROR(__xludf.DUMMYFUNCTION("GOOGLETRANSLATE(D67,""vi"",""ko"")"),"2022 년 6 월 6 일")</f>
        <v>2022 년 6 월 6 일</v>
      </c>
      <c r="F67" s="3" t="s">
        <v>241</v>
      </c>
      <c r="G67" s="2" t="s">
        <v>242</v>
      </c>
      <c r="H67" s="2" t="str">
        <f>IFERROR(__xludf.DUMMYFUNCTION("GOOGLETRANSLATE(G67,""vi"",""ko"")"),"호치민시의 천연 자원 및 환경부. 하노이는 방금 검사 팀을 설립하기로 결정했습니다.")</f>
        <v>호치민시의 천연 자원 및 환경부. 하노이는 방금 검사 팀을 설립하기로 결정했습니다.</v>
      </c>
    </row>
    <row r="68" ht="15.75" customHeight="1">
      <c r="A68" s="1">
        <v>66.0</v>
      </c>
      <c r="B68" s="2" t="s">
        <v>243</v>
      </c>
      <c r="C68" s="2" t="str">
        <f>IFERROR(__xludf.DUMMYFUNCTION("GOOGLETRANSLATE(B68,""vi"",""ko"")"),"훌륭한 도시 : '마케팅'대형 및 부동산 시장 추진")</f>
        <v>훌륭한 도시 : '마케팅'대형 및 부동산 시장 추진</v>
      </c>
      <c r="D68" s="2" t="s">
        <v>240</v>
      </c>
      <c r="E68" s="2" t="str">
        <f>IFERROR(__xludf.DUMMYFUNCTION("GOOGLETRANSLATE(D68,""vi"",""ko"")"),"2022 년 6 월 6 일")</f>
        <v>2022 년 6 월 6 일</v>
      </c>
      <c r="F68" s="3" t="s">
        <v>244</v>
      </c>
      <c r="G68" s="2" t="s">
        <v>245</v>
      </c>
      <c r="H68" s="2" t="str">
        <f>IFERROR(__xludf.DUMMYFUNCTION("GOOGLETRANSLATE(G68,""vi"",""ko"")"),"베트남 부동산 중개인 협회 (VAR)의 부동산 시장의 주요 공급은 100 헥타르 이상의 지역이있는 도시 프로젝트 가이 센터의 원격 지구에서 시행되었다고 말했다.")</f>
        <v>베트남 부동산 중개인 협회 (VAR)의 부동산 시장의 주요 공급은 100 헥타르 이상의 지역이있는 도시 프로젝트 가이 센터의 원격 지구에서 시행되었다고 말했다.</v>
      </c>
    </row>
    <row r="69" ht="15.75" customHeight="1">
      <c r="A69" s="1">
        <v>67.0</v>
      </c>
      <c r="B69" s="2" t="s">
        <v>246</v>
      </c>
      <c r="C69" s="2" t="str">
        <f>IFERROR(__xludf.DUMMYFUNCTION("GOOGLETRANSLATE(B69,""vi"",""ko"")"),"미래에 동부 하노이를 감동시키는 '무역 좌표'를 발견하십시오.")</f>
        <v>미래에 동부 하노이를 감동시키는 '무역 좌표'를 발견하십시오.</v>
      </c>
      <c r="D69" s="2" t="s">
        <v>247</v>
      </c>
      <c r="E69" s="2" t="str">
        <f>IFERROR(__xludf.DUMMYFUNCTION("GOOGLETRANSLATE(D69,""vi"",""ko"")"),"2022 년 6 월 3 일")</f>
        <v>2022 년 6 월 3 일</v>
      </c>
      <c r="F69" s="3" t="s">
        <v>248</v>
      </c>
      <c r="G69" s="2" t="s">
        <v>249</v>
      </c>
      <c r="H69" s="2" t="str">
        <f>IFERROR(__xludf.DUMMYFUNCTION("GOOGLETRANSLATE(G69,""vi"",""ko"")"),"하노이 동부 지역의 바쁜 ""무역 좌표""의 비즈니스 너비는 하천 도시 세분 계획의 중요한 부분 일 때 상업, 금융 센터, 이전 장소, 고품질 서비스로 예상됩니다. 특히,")</f>
        <v>하노이 동부 지역의 바쁜 "무역 좌표"의 비즈니스 너비는 하천 도시 세분 계획의 중요한 부분 일 때 상업, 금융 센터, 이전 장소, 고품질 서비스로 예상됩니다. 특히,</v>
      </c>
    </row>
    <row r="70" ht="15.75" customHeight="1">
      <c r="A70" s="1">
        <v>68.0</v>
      </c>
      <c r="B70" s="2" t="s">
        <v>250</v>
      </c>
      <c r="C70" s="2" t="str">
        <f>IFERROR(__xludf.DUMMYFUNCTION("GOOGLETRANSLATE(B70,""vi"",""ko"")"),"Horea : 보험 기업이 부동산에 투자하기위한 제안")</f>
        <v>Horea : 보험 기업이 부동산에 투자하기위한 제안</v>
      </c>
      <c r="D70" s="2" t="s">
        <v>251</v>
      </c>
      <c r="E70" s="2" t="str">
        <f>IFERROR(__xludf.DUMMYFUNCTION("GOOGLETRANSLATE(D70,""vi"",""ko"")"),"2022 년 6 월 2 일")</f>
        <v>2022 년 6 월 2 일</v>
      </c>
      <c r="F70" s="3" t="s">
        <v>252</v>
      </c>
      <c r="G70" s="2" t="s">
        <v>253</v>
      </c>
      <c r="H70" s="2" t="str">
        <f>IFERROR(__xludf.DUMMYFUNCTION("GOOGLETRANSLATE(G70,""vi"",""ko"")"),"6 월 2 일, Ho Chi Minh City Real Estate Association (HOREA)의 뉴스는 ""보험 기업이 자본을 사용할 수 있도록 허용합니다. 투자 할 유휴 상태 정부가 규정 한 부동산에서”")</f>
        <v>6 월 2 일, Ho Chi Minh City Real Estate Association (HOREA)의 뉴스는 "보험 기업이 자본을 사용할 수 있도록 허용합니다. 투자 할 유휴 상태 정부가 규정 한 부동산에서”</v>
      </c>
    </row>
    <row r="71" ht="15.75" customHeight="1">
      <c r="A71" s="1">
        <v>69.0</v>
      </c>
      <c r="B71" s="2" t="s">
        <v>254</v>
      </c>
      <c r="C71" s="2" t="str">
        <f>IFERROR(__xludf.DUMMYFUNCTION("GOOGLETRANSLATE(B71,""vi"",""ko"")"),"선샤인 메탈 랜드 DA NANG : 지구상에서 가장 매력적인 해변에서 웰니스 리조트 파라다이스")</f>
        <v>선샤인 메탈 랜드 DA NANG : 지구상에서 가장 매력적인 해변에서 웰니스 리조트 파라다이스</v>
      </c>
      <c r="D71" s="2" t="s">
        <v>255</v>
      </c>
      <c r="E71" s="2" t="str">
        <f>IFERROR(__xludf.DUMMYFUNCTION("GOOGLETRANSLATE(D71,""vi"",""ko"")"),"2022 년 6 월 1 일")</f>
        <v>2022 년 6 월 1 일</v>
      </c>
      <c r="F71" s="3" t="s">
        <v>256</v>
      </c>
      <c r="G71" s="2" t="s">
        <v>257</v>
      </c>
      <c r="H71" s="2" t="str">
        <f>IFERROR(__xludf.DUMMYFUNCTION("GOOGLETRANSLATE(G71,""vi"",""ko"")"),"High -End Resort Real Estate 부문에서 위치는 항상 각 프로젝트에 차이를 만드는 요인이며, 투자자와 관광객의 강력한 매력에 기여합니다. 투자 측면에서 Sea Real Estate는 합리적인 선택입니다.")</f>
        <v>High -End Resort Real Estate 부문에서 위치는 항상 각 프로젝트에 차이를 만드는 요인이며, 투자자와 관광객의 강력한 매력에 기여합니다. 투자 측면에서 Sea Real Estate는 합리적인 선택입니다.</v>
      </c>
    </row>
    <row r="72" ht="15.75" customHeight="1">
      <c r="A72" s="1">
        <v>70.0</v>
      </c>
      <c r="B72" s="2" t="s">
        <v>258</v>
      </c>
      <c r="C72" s="2" t="str">
        <f>IFERROR(__xludf.DUMMYFUNCTION("GOOGLETRANSLATE(B72,""vi"",""ko"")"),"PHUC ASHITA- Binh Duong의 법적에서 인프라로 '손질 된'도시 지역")</f>
        <v>PHUC ASHITA- Binh Duong의 법적에서 인프라로 '손질 된'도시 지역</v>
      </c>
      <c r="D72" s="2" t="s">
        <v>259</v>
      </c>
      <c r="E72" s="2" t="str">
        <f>IFERROR(__xludf.DUMMYFUNCTION("GOOGLETRANSLATE(D72,""vi"",""ko"")"),"2022 년 5 월 30 일")</f>
        <v>2022 년 5 월 30 일</v>
      </c>
      <c r="F72" s="3" t="s">
        <v>260</v>
      </c>
      <c r="G72" s="2" t="s">
        <v>261</v>
      </c>
      <c r="H72" s="2" t="str">
        <f>IFERROR(__xludf.DUMMYFUNCTION("GOOGLETRANSLATE(G72,""vi"",""ko"")"),"오늘 Binh Duong Market에서 완전한 법률을 소유 한 몇 안되는 프로젝트 중 하나 인 Phuc Ashita Urban 지역은 Tran Anh Group이 개발 한 2022 년 2 분기에 공식적으로 출시되었을 때 시장을 가열했습니다. 전체 요인 : 머리 승인 정책")</f>
        <v>오늘 Binh Duong Market에서 완전한 법률을 소유 한 몇 안되는 프로젝트 중 하나 인 Phuc Ashita Urban 지역은 Tran Anh Group이 개발 한 2022 년 2 분기에 공식적으로 출시되었을 때 시장을 가열했습니다. 전체 요인 : 머리 승인 정책</v>
      </c>
    </row>
    <row r="73" ht="15.75" customHeight="1">
      <c r="A73" s="1">
        <v>71.0</v>
      </c>
      <c r="B73" s="2" t="s">
        <v>262</v>
      </c>
      <c r="C73" s="2" t="str">
        <f>IFERROR(__xludf.DUMMYFUNCTION("GOOGLETRANSLATE(B73,""vi"",""ko"")"),"Phuc an Ashita Urban Townhouse- 가격은 Binh Duong의 아파트와 동일합니다.")</f>
        <v>Phuc an Ashita Urban Townhouse- 가격은 Binh Duong의 아파트와 동일합니다.</v>
      </c>
      <c r="D73" s="2" t="s">
        <v>259</v>
      </c>
      <c r="E73" s="2" t="str">
        <f>IFERROR(__xludf.DUMMYFUNCTION("GOOGLETRANSLATE(D73,""vi"",""ko"")"),"2022 년 5 월 30 일")</f>
        <v>2022 년 5 월 30 일</v>
      </c>
      <c r="F73" s="3" t="s">
        <v>263</v>
      </c>
      <c r="G73" s="2" t="s">
        <v>264</v>
      </c>
      <c r="H73" s="2" t="str">
        <f>IFERROR(__xludf.DUMMYFUNCTION("GOOGLETRANSLATE(G73,""vi"",""ko"")"),"Bau Bau Bau Bang의 주택 솔루션을 환영하는 것은 Binh Duong 북쪽의 주요 경제 구역이되기 위해 강력하게 상승하고 있습니다. 매년이 장소는 수천 명의 전문가와 근로자가 공공 장소에서 살고 일할 수 있도록 환영합니다 - 클러스터")</f>
        <v>Bau Bau Bau Bang의 주택 솔루션을 환영하는 것은 Binh Duong 북쪽의 주요 경제 구역이되기 위해 강력하게 상승하고 있습니다. 매년이 장소는 수천 명의 전문가와 근로자가 공공 장소에서 살고 일할 수 있도록 환영합니다 - 클러스터</v>
      </c>
    </row>
    <row r="74" ht="15.75" customHeight="1">
      <c r="A74" s="1">
        <v>72.0</v>
      </c>
      <c r="B74" s="2" t="s">
        <v>265</v>
      </c>
      <c r="C74" s="2" t="str">
        <f>IFERROR(__xludf.DUMMYFUNCTION("GOOGLETRANSLATE(B74,""vi"",""ko"")"),"하노이의 사회 주택에 대한 ""공급 - 수요""문제 설명")</f>
        <v>하노이의 사회 주택에 대한 "공급 - 수요"문제 설명</v>
      </c>
      <c r="D74" s="2" t="s">
        <v>259</v>
      </c>
      <c r="E74" s="2" t="str">
        <f>IFERROR(__xludf.DUMMYFUNCTION("GOOGLETRANSLATE(D74,""vi"",""ko"")"),"2022 년 5 월 30 일")</f>
        <v>2022 년 5 월 30 일</v>
      </c>
      <c r="F74" s="3" t="s">
        <v>266</v>
      </c>
      <c r="G74" s="2" t="s">
        <v>267</v>
      </c>
      <c r="H74" s="2" t="str">
        <f>IFERROR(__xludf.DUMMYFUNCTION("GOOGLETRANSLATE(G74,""vi"",""ko"")"),"2022 년 근무일에 열릴 예정인 노동자들과의 총리 프로그램 대화 전날에, 일반적으로 많은 저소득층 사람들과 특히 노동자들은 정부와 Thanh의 소망을 표현했다. 관심 있는")</f>
        <v>2022 년 근무일에 열릴 예정인 노동자들과의 총리 프로그램 대화 전날에, 일반적으로 많은 저소득층 사람들과 특히 노동자들은 정부와 Thanh의 소망을 표현했다. 관심 있는</v>
      </c>
    </row>
    <row r="75" ht="15.75" customHeight="1">
      <c r="A75" s="1">
        <v>73.0</v>
      </c>
      <c r="B75" s="2" t="s">
        <v>268</v>
      </c>
      <c r="C75" s="2" t="str">
        <f>IFERROR(__xludf.DUMMYFUNCTION("GOOGLETRANSLATE(B75,""vi"",""ko"")"),"시간 제한이있는 '핑크 북'제안 : 부동산 사업과 사람들은 말합니까?")</f>
        <v>시간 제한이있는 '핑크 북'제안 : 부동산 사업과 사람들은 말합니까?</v>
      </c>
      <c r="D75" s="2" t="s">
        <v>269</v>
      </c>
      <c r="E75" s="2" t="str">
        <f>IFERROR(__xludf.DUMMYFUNCTION("GOOGLETRANSLATE(D75,""vi"",""ko"")"),"2022 년 5 월 28 일")</f>
        <v>2022 년 5 월 28 일</v>
      </c>
      <c r="F75" s="3" t="s">
        <v>270</v>
      </c>
      <c r="G75" s="2" t="s">
        <v>271</v>
      </c>
      <c r="H75" s="2" t="str">
        <f>IFERROR(__xludf.DUMMYFUNCTION("GOOGLETRANSLATE(G75,""vi"",""ko"")"),"주택법 개요 (수정)에서 건설부에서 제출하여 프로젝트의 유효 기간 내에서 유효 기간이있는 아파트 계획 계획의 제안과 함께 의견을 수집합니다. 이 방향으로, 아파트를 구매하는 고객에게 부여 된 인증서는")</f>
        <v>주택법 개요 (수정)에서 건설부에서 제출하여 프로젝트의 유효 기간 내에서 유효 기간이있는 아파트 계획 계획의 제안과 함께 의견을 수집합니다. 이 방향으로, 아파트를 구매하는 고객에게 부여 된 인증서는</v>
      </c>
    </row>
    <row r="76" ht="15.75" customHeight="1">
      <c r="A76" s="1">
        <v>74.0</v>
      </c>
      <c r="B76" s="2" t="s">
        <v>272</v>
      </c>
      <c r="C76" s="2" t="str">
        <f>IFERROR(__xludf.DUMMYFUNCTION("GOOGLETRANSLATE(B76,""vi"",""ko"")"),"Hoang Khoi Group은 Dai Khanh Binh Project의 소매치기 고객에게 ""도출""합니까?")</f>
        <v>Hoang Khoi Group은 Dai Khanh Binh Project의 소매치기 고객에게 "도출"합니까?</v>
      </c>
      <c r="D76" s="2" t="s">
        <v>269</v>
      </c>
      <c r="E76" s="2" t="str">
        <f>IFERROR(__xludf.DUMMYFUNCTION("GOOGLETRANSLATE(D76,""vi"",""ko"")"),"2022 년 5 월 28 일")</f>
        <v>2022 년 5 월 28 일</v>
      </c>
      <c r="F76" s="3" t="s">
        <v>273</v>
      </c>
      <c r="G76" s="2" t="s">
        <v>274</v>
      </c>
      <c r="H76" s="2" t="str">
        <f>IFERROR(__xludf.DUMMYFUNCTION("GOOGLETRANSLATE(G76,""vi"",""ko"")"),"현재 Dai Khanh Binh Project (Khanh Binh Smarthome)에서 토지 제품 판매에 대한 많은 정보는 HL418 Street, Khanh Binh Ward, Tan Uyen Town, Binh Duong Province에 투자자와 사람들이 진정한 필요, 치료를 받고 있습니다. 소개에 따르면")</f>
        <v>현재 Dai Khanh Binh Project (Khanh Binh Smarthome)에서 토지 제품 판매에 대한 많은 정보는 HL418 Street, Khanh Binh Ward, Tan Uyen Town, Binh Duong Province에 투자자와 사람들이 진정한 필요, 치료를 받고 있습니다. 소개에 따르면</v>
      </c>
    </row>
    <row r="77" ht="15.75" customHeight="1">
      <c r="A77" s="1">
        <v>75.0</v>
      </c>
      <c r="B77" s="2" t="s">
        <v>275</v>
      </c>
      <c r="C77" s="2" t="str">
        <f>IFERROR(__xludf.DUMMYFUNCTION("GOOGLETRANSLATE(B77,""vi"",""ko"")"),"'한 세트로 이동하지 않는 방법, 다른 세트, 다른 세트'로 이동하는 방법은 계획 정보를 묻습니다.")</f>
        <v>'한 세트로 이동하지 않는 방법, 다른 세트, 다른 세트'로 이동하는 방법은 계획 정보를 묻습니다.</v>
      </c>
      <c r="D77" s="2" t="s">
        <v>276</v>
      </c>
      <c r="E77" s="2" t="str">
        <f>IFERROR(__xludf.DUMMYFUNCTION("GOOGLETRANSLATE(D77,""vi"",""ko"")"),"2022 년 5 월 27 일")</f>
        <v>2022 년 5 월 27 일</v>
      </c>
      <c r="F77" s="3" t="s">
        <v>277</v>
      </c>
      <c r="G77" s="2" t="s">
        <v>278</v>
      </c>
      <c r="H77" s="2" t="str">
        <f>IFERROR(__xludf.DUMMYFUNCTION("GOOGLETRANSLATE(G77,""vi"",""ko"")"),"베트남에서는 디지털 경제는 항상 개발 측면에서 아세안의 정상에 있습니다. Google, Bain (미국) 및 Temasek (싱가포르)의 ""E-Conca Sea 2021""보고서에 따르면 2021 년 베트남의 인터넷 경제는 210 억 달러에 이르렀으며 더 많은 기여를했습니다.")</f>
        <v>베트남에서는 디지털 경제는 항상 개발 측면에서 아세안의 정상에 있습니다. Google, Bain (미국) 및 Temasek (싱가포르)의 "E-Conca Sea 2021"보고서에 따르면 2021 년 베트남의 인터넷 경제는 210 억 달러에 이르렀으며 더 많은 기여를했습니다.</v>
      </c>
    </row>
    <row r="78" ht="15.75" customHeight="1">
      <c r="A78" s="1">
        <v>76.0</v>
      </c>
      <c r="B78" s="2" t="s">
        <v>279</v>
      </c>
      <c r="C78" s="2" t="str">
        <f>IFERROR(__xludf.DUMMYFUNCTION("GOOGLETRANSLATE(B78,""vi"",""ko"")"),"자연 : 생활 공간을 찾는 데 오래된 새로운 기준")</f>
        <v>자연 : 생활 공간을 찾는 데 오래된 새로운 기준</v>
      </c>
      <c r="D78" s="2" t="s">
        <v>276</v>
      </c>
      <c r="E78" s="2" t="str">
        <f>IFERROR(__xludf.DUMMYFUNCTION("GOOGLETRANSLATE(D78,""vi"",""ko"")"),"2022 년 5 월 27 일")</f>
        <v>2022 년 5 월 27 일</v>
      </c>
      <c r="F78" s="3" t="s">
        <v>280</v>
      </c>
      <c r="G78" s="2" t="s">
        <v>281</v>
      </c>
      <c r="H78" s="2" t="str">
        <f>IFERROR(__xludf.DUMMYFUNCTION("GOOGLETRANSLATE(G78,""vi"",""ko"")"),"왜 ""자연""이 점점 인기를 얻는가? 인류의 형성과 발전에 대한 모든 기록은 처음부터 사람들이 자연에 살았다 고 썼다. 그러므로 세계의 4 개의 고대 문명은 모두 형성됩니다.")</f>
        <v>왜 "자연"이 점점 인기를 얻는가? 인류의 형성과 발전에 대한 모든 기록은 처음부터 사람들이 자연에 살았다 고 썼다. 그러므로 세계의 4 개의 고대 문명은 모두 형성됩니다.</v>
      </c>
    </row>
    <row r="79" ht="15.75" customHeight="1">
      <c r="A79" s="1">
        <v>77.0</v>
      </c>
      <c r="B79" s="2" t="s">
        <v>282</v>
      </c>
      <c r="C79" s="2" t="str">
        <f>IFERROR(__xludf.DUMMYFUNCTION("GOOGLETRANSLATE(B79,""vi"",""ko"")"),"분쟁 ""황금 토양""VND 1,800 억 : 항소 세션은 3 일째에 들어 섰습니다.")</f>
        <v>분쟁 "황금 토양"VND 1,800 억 : 항소 세션은 3 일째에 들어 섰습니다.</v>
      </c>
      <c r="D79" s="2" t="s">
        <v>283</v>
      </c>
      <c r="E79" s="2" t="str">
        <f>IFERROR(__xludf.DUMMYFUNCTION("GOOGLETRANSLATE(D79,""vi"",""ko"")"),"2022 년 5 월 25 일")</f>
        <v>2022 년 5 월 25 일</v>
      </c>
      <c r="F79" s="3" t="s">
        <v>284</v>
      </c>
      <c r="G79" s="2" t="s">
        <v>285</v>
      </c>
      <c r="H79" s="2" t="str">
        <f>IFERROR(__xludf.DUMMYFUNCTION("GOOGLETRANSLATE(G79,""vi"",""ko"")"),"Land Ha Hai는 개발 투자 공동 주식 회사 Urban과 SONG DA 산업 공원 (SUDICO)과 회사 간의 계약 양도 계약 및 계약 보상에 대한 분쟁 ""민사 사건의 항소""25/5에 ""재판을 연기""할 것을 두 번 제안했습니다.")</f>
        <v>Land Ha Hai는 개발 투자 공동 주식 회사 Urban과 SONG DA 산업 공원 (SUDICO)과 회사 간의 계약 양도 계약 및 계약 보상에 대한 분쟁 "민사 사건의 항소"25/5에 "재판을 연기"할 것을 두 번 제안했습니다.</v>
      </c>
    </row>
    <row r="80" ht="15.75" customHeight="1">
      <c r="A80" s="1">
        <v>78.0</v>
      </c>
      <c r="B80" s="2" t="s">
        <v>286</v>
      </c>
      <c r="C80" s="2" t="str">
        <f>IFERROR(__xludf.DUMMYFUNCTION("GOOGLETRANSLATE(B80,""vi"",""ko"")"),"Horea는 소포 분할에 대한 규정을 수정할 것을 제안합니다.")</f>
        <v>Horea는 소포 분할에 대한 규정을 수정할 것을 제안합니다.</v>
      </c>
      <c r="D80" s="2" t="s">
        <v>287</v>
      </c>
      <c r="E80" s="2" t="str">
        <f>IFERROR(__xludf.DUMMYFUNCTION("GOOGLETRANSLATE(D80,""vi"",""ko"")"),"2022 년 5 월 24 일")</f>
        <v>2022 년 5 월 24 일</v>
      </c>
      <c r="F80" s="3" t="s">
        <v>288</v>
      </c>
      <c r="G80" s="2" t="s">
        <v>289</v>
      </c>
      <c r="H80" s="2" t="str">
        <f>IFERROR(__xludf.DUMMYFUNCTION("GOOGLETRANSLATE(G80,""vi"",""ko"")"),"Ho Chi Minh City Real Estate Association (HOREA)은 24/5에 불법 세분화 수영의 영향을받는 시장은이 부대가 주거용 소포의 토지 소포의 조항을 수정하기 위해 서면 제안을했다고 말했다. 농업 토지와 비 농지 분할")</f>
        <v>Ho Chi Minh City Real Estate Association (HOREA)은 24/5에 불법 세분화 수영의 영향을받는 시장은이 부대가 주거용 소포의 토지 소포의 조항을 수정하기 위해 서면 제안을했다고 말했다. 농업 토지와 비 농지 분할</v>
      </c>
    </row>
    <row r="81" ht="15.75" customHeight="1">
      <c r="A81" s="1">
        <v>79.0</v>
      </c>
      <c r="B81" s="2" t="s">
        <v>290</v>
      </c>
      <c r="C81" s="2" t="str">
        <f>IFERROR(__xludf.DUMMYFUNCTION("GOOGLETRANSLATE(B81,""vi"",""ko"")"),"Thanh Hoa : 토지와 관련된 이익은 절대 일어나지 않아야합니다.")</f>
        <v>Thanh Hoa : 토지와 관련된 이익은 절대 일어나지 않아야합니다.</v>
      </c>
      <c r="D81" s="2" t="s">
        <v>291</v>
      </c>
      <c r="E81" s="2" t="str">
        <f>IFERROR(__xludf.DUMMYFUNCTION("GOOGLETRANSLATE(D81,""vi"",""ko"")"),"2022 년 5 월 23 일")</f>
        <v>2022 년 5 월 23 일</v>
      </c>
      <c r="F81" s="3" t="s">
        <v>292</v>
      </c>
      <c r="G81" s="2" t="s">
        <v>293</v>
      </c>
      <c r="H81" s="2" t="str">
        <f>IFERROR(__xludf.DUMMYFUNCTION("GOOGLETRANSLATE(G81,""vi"",""ko"")"),"Thanh Hoa Province의 인민위원회의 정보에 따르면, Pham Binh Minh 정부 부총리의 지시를 이행 한이 지방은 최근 작업을 통해 자기 추구 사건을 엄격히 처리하는 방향에 관한 문서를 발표했습니다. 보상. , 지원, 정착.")</f>
        <v>Thanh Hoa Province의 인민위원회의 정보에 따르면, Pham Binh Minh 정부 부총리의 지시를 이행 한이 지방은 최근 작업을 통해 자기 추구 사건을 엄격히 처리하는 방향에 관한 문서를 발표했습니다. 보상. , 지원, 정착.</v>
      </c>
    </row>
    <row r="82" ht="15.75" customHeight="1">
      <c r="A82" s="1">
        <v>80.0</v>
      </c>
      <c r="B82" s="2" t="s">
        <v>294</v>
      </c>
      <c r="C82" s="2" t="str">
        <f>IFERROR(__xludf.DUMMYFUNCTION("GOOGLETRANSLATE(B82,""vi"",""ko"")"),"Sen Land 이사회 회장은 Hoa Binh 부동산 투자의 잠재력에 대해 무엇을 말합니까?")</f>
        <v>Sen Land 이사회 회장은 Hoa Binh 부동산 투자의 잠재력에 대해 무엇을 말합니까?</v>
      </c>
      <c r="D82" s="2" t="s">
        <v>291</v>
      </c>
      <c r="E82" s="2" t="str">
        <f>IFERROR(__xludf.DUMMYFUNCTION("GOOGLETRANSLATE(D82,""vi"",""ko"")"),"2022 년 5 월 23 일")</f>
        <v>2022 년 5 월 23 일</v>
      </c>
      <c r="F82" s="3" t="s">
        <v>295</v>
      </c>
      <c r="G82" s="2" t="s">
        <v>296</v>
      </c>
      <c r="H82" s="2" t="str">
        <f>IFERROR(__xludf.DUMMYFUNCTION("GOOGLETRANSLATE(G82,""vi"",""ko"")"),"Hoa Binh 주 부동산은 지난 시간 동안 인프라를 완료하면서 미국에서 가장 잠재적 인 지역 중 하나로 간주됩니다. 이 장소는 시장이 증가 할 요인을 완전히 수렴합니다. 따라서 오랫동안 투자자들은 항상")</f>
        <v>Hoa Binh 주 부동산은 지난 시간 동안 인프라를 완료하면서 미국에서 가장 잠재적 인 지역 중 하나로 간주됩니다. 이 장소는 시장이 증가 할 요인을 완전히 수렴합니다. 따라서 오랫동안 투자자들은 항상</v>
      </c>
    </row>
    <row r="83" ht="15.75" customHeight="1">
      <c r="A83" s="1">
        <v>81.0</v>
      </c>
      <c r="B83" s="2" t="s">
        <v>297</v>
      </c>
      <c r="C83" s="2" t="str">
        <f>IFERROR(__xludf.DUMMYFUNCTION("GOOGLETRANSLATE(B83,""vi"",""ko"")"),"호치민 시티 : Thien Phat Land Company의 Tan an Hoi KDC 프로젝트가 없습니다.")</f>
        <v>호치민 시티 : Thien Phat Land Company의 Tan an Hoi KDC 프로젝트가 없습니다.</v>
      </c>
      <c r="D83" s="2" t="s">
        <v>298</v>
      </c>
      <c r="E83" s="2" t="str">
        <f>IFERROR(__xludf.DUMMYFUNCTION("GOOGLETRANSLATE(D83,""vi"",""ko"")"),"2022 년 5 월 22 일")</f>
        <v>2022 년 5 월 22 일</v>
      </c>
      <c r="F83" s="3" t="s">
        <v>299</v>
      </c>
      <c r="G83" s="2" t="s">
        <v>300</v>
      </c>
      <c r="H83" s="2" t="str">
        <f>IFERROR(__xludf.DUMMYFUNCTION("GOOGLETRANSLATE(G83,""vi"",""ko"")"),"종이에 40 개가 넘는 종이 공유 ... 최근에, 많은 소셜 네트워킹 사이트 Facebook에서 Google은 주거 프로젝트 (KDC)에 대한 광고를 표시합니다. 호치민시, 부동산 공동 주식 회사")</f>
        <v>종이에 40 개가 넘는 종이 공유 ... 최근에, 많은 소셜 네트워킹 사이트 Facebook에서 Google은 주거 프로젝트 (KDC)에 대한 광고를 표시합니다. 호치민시, 부동산 공동 주식 회사</v>
      </c>
    </row>
    <row r="84" ht="15.75" customHeight="1">
      <c r="A84" s="1">
        <v>82.0</v>
      </c>
      <c r="B84" s="2" t="s">
        <v>301</v>
      </c>
      <c r="C84" s="2" t="str">
        <f>IFERROR(__xludf.DUMMYFUNCTION("GOOGLETRANSLATE(B84,""vi"",""ko"")"),"부동산 사업의 복원 속도 비교")</f>
        <v>부동산 사업의 복원 속도 비교</v>
      </c>
      <c r="D84" s="2" t="s">
        <v>298</v>
      </c>
      <c r="E84" s="2" t="str">
        <f>IFERROR(__xludf.DUMMYFUNCTION("GOOGLETRANSLATE(D84,""vi"",""ko"")"),"2022 년 5 월 22 일")</f>
        <v>2022 년 5 월 22 일</v>
      </c>
      <c r="F84" s="3" t="s">
        <v>302</v>
      </c>
      <c r="G84" s="2" t="s">
        <v>303</v>
      </c>
      <c r="H84" s="2" t="str">
        <f>IFERROR(__xludf.DUMMYFUNCTION("GOOGLETRANSLATE(G84,""vi"",""ko"")"),"1 분기에 2 조 동의 이익과이자의 이익은 2 개의 부동산 사업이 VND 1,000 억 이상의 세금, Vinhomes (MCK : VHM)의 세금 (MCK : VHM) (같은 기간 동안 17% 감소한 Novaland) : NVL) 이익 1,351 억 동동 (7% 증가")</f>
        <v>1 분기에 2 조 동의 이익과이자의 이익은 2 개의 부동산 사업이 VND 1,000 억 이상의 세금, Vinhomes (MCK : VHM)의 세금 (MCK : VHM) (같은 기간 동안 17% 감소한 Novaland) : NVL) 이익 1,351 억 동동 (7% 증가</v>
      </c>
    </row>
    <row r="85" ht="15.75" customHeight="1">
      <c r="A85" s="1">
        <v>83.0</v>
      </c>
      <c r="B85" s="2" t="s">
        <v>304</v>
      </c>
      <c r="C85" s="2" t="str">
        <f>IFERROR(__xludf.DUMMYFUNCTION("GOOGLETRANSLATE(B85,""vi"",""ko"")"),"Vingroup은 관리 및 투자 컨설팅 회사를 설립하기 위해 VND ​​이상 1,000 억 명 이상을 쏟아 부었습니다.")</f>
        <v>Vingroup은 관리 및 투자 컨설팅 회사를 설립하기 위해 VND ​​이상 1,000 억 명 이상을 쏟아 부었습니다.</v>
      </c>
      <c r="D85" s="2" t="s">
        <v>305</v>
      </c>
      <c r="E85" s="2" t="str">
        <f>IFERROR(__xludf.DUMMYFUNCTION("GOOGLETRANSLATE(D85,""vi"",""ko"")"),"2022 년 5 월 21 일")</f>
        <v>2022 년 5 월 21 일</v>
      </c>
      <c r="F85" s="3" t="s">
        <v>306</v>
      </c>
      <c r="G85" s="2" t="s">
        <v>307</v>
      </c>
      <c r="H85" s="2" t="str">
        <f>IFERROR(__xludf.DUMMYFUNCTION("GOOGLETRANSLATE(G85,""vi"",""ko"")"),"Vingroup Group (Hose : Vic)의 이사회는 경영 컨설팅을 전문으로하는 자회사, VS 개발 투자 공동 주식 회사 (VS Company)를 설립하기 위해 VND ​​이상의 자본 기부금을 통과했습니다. 회사 대에는 더 많은 헌장 자본이 있습니다")</f>
        <v>Vingroup Group (Hose : Vic)의 이사회는 경영 컨설팅을 전문으로하는 자회사, VS 개발 투자 공동 주식 회사 (VS Company)를 설립하기 위해 VND ​​이상의 자본 기부금을 통과했습니다. 회사 대에는 더 많은 헌장 자본이 있습니다</v>
      </c>
    </row>
    <row r="86" ht="15.75" customHeight="1">
      <c r="A86" s="1">
        <v>84.0</v>
      </c>
      <c r="B86" s="2" t="s">
        <v>308</v>
      </c>
      <c r="C86" s="2" t="str">
        <f>IFERROR(__xludf.DUMMYFUNCTION("GOOGLETRANSLATE(B86,""vi"",""ko"")"),"선샤인 스카이 시티 - 바쁜 마을의 한가운데에 새로운 고등 레벨 생활 표준을 운영")</f>
        <v>선샤인 스카이 시티 - 바쁜 마을의 한가운데에 새로운 고등 레벨 생활 표준을 운영</v>
      </c>
      <c r="D86" s="2" t="s">
        <v>309</v>
      </c>
      <c r="E86" s="2" t="str">
        <f>IFERROR(__xludf.DUMMYFUNCTION("GOOGLETRANSLATE(D86,""vi"",""ko"")"),"2022 년 5 월 20 일")</f>
        <v>2022 년 5 월 20 일</v>
      </c>
      <c r="F86" s="3" t="s">
        <v>310</v>
      </c>
      <c r="G86" s="2" t="s">
        <v>311</v>
      </c>
      <c r="H86" s="2" t="str">
        <f>IFERROR(__xludf.DUMMYFUNCTION("GOOGLETRANSLATE(G86,""vi"",""ko"")"),"25 년의 설립 및 개발 후, 7 학군은 Ho Chi Minh City의 두 번째 금융 및 무역 센터로 간주됩니다. 1 지구 옆에 Ho Chi Minh City를 도시 지역 Minh로 만드는 비전을 실현하기 위해 - 기간 및 중기, 설정")</f>
        <v>25 년의 설립 및 개발 후, 7 학군은 Ho Chi Minh City의 두 번째 금융 및 무역 센터로 간주됩니다. 1 지구 옆에 Ho Chi Minh City를 도시 지역 Minh로 만드는 비전을 실현하기 위해 - 기간 및 중기, 설정</v>
      </c>
    </row>
    <row r="87" ht="15.75" customHeight="1">
      <c r="A87" s="1">
        <v>85.0</v>
      </c>
      <c r="B87" s="2" t="s">
        <v>312</v>
      </c>
      <c r="C87" s="2" t="str">
        <f>IFERROR(__xludf.DUMMYFUNCTION("GOOGLETRANSLATE(B87,""vi"",""ko"")"),"Ho Chi Minh City People 's Committee 회장 38 프로젝트를 위해 ""제거""를 지시했습니다.")</f>
        <v>Ho Chi Minh City People 's Committee 회장 38 프로젝트를 위해 "제거"를 지시했습니다.</v>
      </c>
      <c r="D87" s="2" t="s">
        <v>313</v>
      </c>
      <c r="E87" s="2" t="str">
        <f>IFERROR(__xludf.DUMMYFUNCTION("GOOGLETRANSLATE(D87,""vi"",""ko"")"),"2022 년 5 월 18 일")</f>
        <v>2022 년 5 월 18 일</v>
      </c>
      <c r="F87" s="3" t="s">
        <v>314</v>
      </c>
      <c r="G87" s="2" t="s">
        <v>315</v>
      </c>
      <c r="H87" s="2" t="str">
        <f>IFERROR(__xludf.DUMMYFUNCTION("GOOGLETRANSLATE(G87,""vi"",""ko"")"),"5 월 16 일 오후, Ho Chi Minh City Real Estate Association (HOREA) 회장 인 Le Hoang Chau는 Ho Chi Minh City People 's Committee Office 가이 도시의 기관에 사업에 대해 긴급 통지를 보냈다고 말했다. “29 개 기업의 일반 보고서 및 권장 사항 (추가)은 시청을 제안합니다.")</f>
        <v>5 월 16 일 오후, Ho Chi Minh City Real Estate Association (HOREA) 회장 인 Le Hoang Chau는 Ho Chi Minh City People 's Committee Office 가이 도시의 기관에 사업에 대해 긴급 통지를 보냈다고 말했다. “29 개 기업의 일반 보고서 및 권장 사항 (추가)은 시청을 제안합니다.</v>
      </c>
    </row>
    <row r="88" ht="15.75" customHeight="1">
      <c r="A88" s="1">
        <v>86.0</v>
      </c>
      <c r="B88" s="2" t="s">
        <v>316</v>
      </c>
      <c r="C88" s="2" t="str">
        <f>IFERROR(__xludf.DUMMYFUNCTION("GOOGLETRANSLATE(B88,""vi"",""ko"")"),"변호사는 Nhat Nam Real Estate에 투자 할 때 위험을 경고합니다.")</f>
        <v>변호사는 Nhat Nam Real Estate에 투자 할 때 위험을 경고합니다.</v>
      </c>
      <c r="D88" s="2" t="s">
        <v>317</v>
      </c>
      <c r="E88" s="2" t="str">
        <f>IFERROR(__xludf.DUMMYFUNCTION("GOOGLETRANSLATE(D88,""vi"",""ko"")"),"2022 년 5 월 17 일")</f>
        <v>2022 년 5 월 17 일</v>
      </c>
      <c r="F88" s="3" t="s">
        <v>318</v>
      </c>
      <c r="G88" s="2" t="s">
        <v>319</v>
      </c>
      <c r="H88" s="2" t="str">
        <f>IFERROR(__xludf.DUMMYFUNCTION("GOOGLETRANSLATE(G88,""vi"",""ko"")"),"최근 NHAT NAM 부동산 거래 투자 공동 주식 회사 (NHAT NAM Real Estate Company -PV)는 ""끔찍한""금리, 최대 168%/사이클, 7%/월의 투자 패키지를 지속적으로 시작했습니다. 높은 값 투자 패키지 (70 억 이상")</f>
        <v>최근 NHAT NAM 부동산 거래 투자 공동 주식 회사 (NHAT NAM Real Estate Company -PV)는 "끔찍한"금리, 최대 168%/사이클, 7%/월의 투자 패키지를 지속적으로 시작했습니다. 높은 값 투자 패키지 (70 억 이상</v>
      </c>
    </row>
    <row r="89" ht="15.75" customHeight="1">
      <c r="A89" s="1">
        <v>87.0</v>
      </c>
      <c r="B89" s="2" t="s">
        <v>320</v>
      </c>
      <c r="C89" s="2" t="str">
        <f>IFERROR(__xludf.DUMMYFUNCTION("GOOGLETRANSLATE(B89,""vi"",""ko"")"),"Bao Phu Residence 프로젝트는 없으며 Dai Phat Corporation은 고객을 속이고 있습니다!?")</f>
        <v>Bao Phu Residence 프로젝트는 없으며 Dai Phat Corporation은 고객을 속이고 있습니다!?</v>
      </c>
      <c r="D89" s="2" t="s">
        <v>317</v>
      </c>
      <c r="E89" s="2" t="str">
        <f>IFERROR(__xludf.DUMMYFUNCTION("GOOGLETRANSLATE(D89,""vi"",""ko"")"),"2022 년 5 월 17 일")</f>
        <v>2022 년 5 월 17 일</v>
      </c>
      <c r="F89" s="3" t="s">
        <v>321</v>
      </c>
      <c r="G89" s="2" t="s">
        <v>322</v>
      </c>
      <c r="H89" s="2" t="str">
        <f>IFERROR(__xludf.DUMMYFUNCTION("GOOGLETRANSLATE(G89,""vi"",""ko"")"),"Dai Phat Corporation의 '매혹적인'별도의 주택이 '거대한'프로젝트에 대한 문제와 관련하여 최근 12 학군의 인민위원회 (Ho Chi Minh City)는 지적 재산 및 혁신 저널에 구체적인 정보를 가지고있었습니다. 따라서 Bao Phu Residence Project는 Vo Thi Lieu -Quoc에 있습니다.")</f>
        <v>Dai Phat Corporation의 '매혹적인'별도의 주택이 '거대한'프로젝트에 대한 문제와 관련하여 최근 12 학군의 인민위원회 (Ho Chi Minh City)는 지적 재산 및 혁신 저널에 구체적인 정보를 가지고있었습니다. 따라서 Bao Phu Residence Project는 Vo Thi Lieu -Quoc에 있습니다.</v>
      </c>
    </row>
    <row r="90" ht="15.75" customHeight="1">
      <c r="A90" s="1">
        <v>88.0</v>
      </c>
      <c r="B90" s="2" t="s">
        <v>323</v>
      </c>
      <c r="C90" s="2" t="str">
        <f>IFERROR(__xludf.DUMMYFUNCTION("GOOGLETRANSLATE(B90,""vi"",""ko"")"),"사회 주택에 오는 것은 Vinhomes가 건설 한 3 억 VND에서 나온 것입니다.")</f>
        <v>사회 주택에 오는 것은 Vinhomes가 건설 한 3 억 VND에서 나온 것입니다.</v>
      </c>
      <c r="D90" s="2" t="s">
        <v>324</v>
      </c>
      <c r="E90" s="2" t="str">
        <f>IFERROR(__xludf.DUMMYFUNCTION("GOOGLETRANSLATE(D90,""vi"",""ko"")"),"2022 년 5 월 16 일")</f>
        <v>2022 년 5 월 16 일</v>
      </c>
      <c r="F90" s="3" t="s">
        <v>325</v>
      </c>
      <c r="G90" s="2" t="s">
        <v>326</v>
      </c>
      <c r="H90" s="2" t="str">
        <f>IFERROR(__xludf.DUMMYFUNCTION("GOOGLETRANSLATE(G90,""vi"",""ko"")"),"Vinhomes의 보도 자료에 따르면이 부대는 향후 5 년 동안 50 만 개의 사회 주택을 완성 할 계획입니다. Happy Home Social Housing 프로젝트는 도시의 Vinhomes에 의해 개발 될 것으로 예상됩니다 : Hanoi, Ho Chi Minh City, Hai Phong, Quang Ninh, Da Nang ...")</f>
        <v>Vinhomes의 보도 자료에 따르면이 부대는 향후 5 년 동안 50 만 개의 사회 주택을 완성 할 계획입니다. Happy Home Social Housing 프로젝트는 도시의 Vinhomes에 의해 개발 될 것으로 예상됩니다 : Hanoi, Ho Chi Minh City, Hai Phong, Quang Ninh, Da Nang ...</v>
      </c>
    </row>
    <row r="91" ht="15.75" customHeight="1">
      <c r="A91" s="1">
        <v>89.0</v>
      </c>
      <c r="B91" s="2" t="s">
        <v>327</v>
      </c>
      <c r="C91" s="2" t="str">
        <f>IFERROR(__xludf.DUMMYFUNCTION("GOOGLETRANSLATE(B91,""vi"",""ko"")"),"거주자 '둘러싸'")</f>
        <v>거주자 '둘러싸'</v>
      </c>
      <c r="D91" s="2" t="s">
        <v>324</v>
      </c>
      <c r="E91" s="2" t="str">
        <f>IFERROR(__xludf.DUMMYFUNCTION("GOOGLETRANSLATE(D91,""vi"",""ko"")"),"2022 년 5 월 16 일")</f>
        <v>2022 년 5 월 16 일</v>
      </c>
      <c r="F91" s="3" t="s">
        <v>328</v>
      </c>
      <c r="G91" s="2" t="s">
        <v>329</v>
      </c>
      <c r="H91" s="2" t="str">
        <f>IFERROR(__xludf.DUMMYFUNCTION("GOOGLETRANSLATE(G91,""vi"",""ko"")"),"Anland Lake View Apartment의 주민들은 항의로 뻗어 있습니다. (이미지 출처 : Facebook) 13/5의 소셜 네트워크에는 Duong Noi Urban 지역 주민들의 많은 이미지가 배너를 뻗어 투자자 Nam Cuong Group에 반대했습니다. 수백 명의 배너가 거주자입니다")</f>
        <v>Anland Lake View Apartment의 주민들은 항의로 뻗어 있습니다. (이미지 출처 : Facebook) 13/5의 소셜 네트워크에는 Duong Noi Urban 지역 주민들의 많은 이미지가 배너를 뻗어 투자자 Nam Cuong Group에 반대했습니다. 수백 명의 배너가 거주자입니다</v>
      </c>
    </row>
    <row r="92" ht="15.75" customHeight="1">
      <c r="A92" s="1">
        <v>90.0</v>
      </c>
      <c r="B92" s="2" t="s">
        <v>330</v>
      </c>
      <c r="C92" s="2" t="str">
        <f>IFERROR(__xludf.DUMMYFUNCTION("GOOGLETRANSLATE(B92,""vi"",""ko"")"),"센터 : Phu Quoc 관광 파도 호황을 환영하는 비즈니스 문제 해결")</f>
        <v>센터 : Phu Quoc 관광 파도 호황을 환영하는 비즈니스 문제 해결</v>
      </c>
      <c r="D92" s="2" t="s">
        <v>324</v>
      </c>
      <c r="E92" s="2" t="str">
        <f>IFERROR(__xludf.DUMMYFUNCTION("GOOGLETRANSLATE(D92,""vi"",""ko"")"),"2022 년 5 월 16 일")</f>
        <v>2022 년 5 월 16 일</v>
      </c>
      <c r="F92" s="3" t="s">
        <v>331</v>
      </c>
      <c r="G92" s="2" t="s">
        <v>332</v>
      </c>
      <c r="H92" s="2" t="str">
        <f>IFERROR(__xludf.DUMMYFUNCTION("GOOGLETRANSLATE(G92,""vi"",""ko"")"),"이 기회를 실현하면서, 많은 투자자들은 오늘날 Phu Quoc의 ""가장 인기있는""Shophouse 프로젝트에서 이익을 극대화하기 위해 사업을 계획하기 시작했습니다. Phu Quoc의 기회를 잡는 것은 부동산의 가장 활기찬 거래 시장이되고 있습니다.")</f>
        <v>이 기회를 실현하면서, 많은 투자자들은 오늘날 Phu Quoc의 "가장 인기있는"Shophouse 프로젝트에서 이익을 극대화하기 위해 사업을 계획하기 시작했습니다. Phu Quoc의 기회를 잡는 것은 부동산의 가장 활기찬 거래 시장이되고 있습니다.</v>
      </c>
    </row>
    <row r="93" ht="15.75" customHeight="1">
      <c r="A93" s="1">
        <v>91.0</v>
      </c>
      <c r="B93" s="2" t="s">
        <v>333</v>
      </c>
      <c r="C93" s="2" t="str">
        <f>IFERROR(__xludf.DUMMYFUNCTION("GOOGLETRANSLATE(B93,""vi"",""ko"")"),"Lotus Residence Project 'Stuck'을 구매하는 고객은 집을 지을 수 없었기 때문에 팔 수 없었습니다.")</f>
        <v>Lotus Residence Project 'Stuck'을 구매하는 고객은 집을 지을 수 없었기 때문에 팔 수 없었습니다.</v>
      </c>
      <c r="D93" s="2" t="s">
        <v>324</v>
      </c>
      <c r="E93" s="2" t="str">
        <f>IFERROR(__xludf.DUMMYFUNCTION("GOOGLETRANSLATE(D93,""vi"",""ko"")"),"2022 년 5 월 16 일")</f>
        <v>2022 년 5 월 16 일</v>
      </c>
      <c r="F93" s="3" t="s">
        <v>334</v>
      </c>
      <c r="G93" s="2" t="s">
        <v>335</v>
      </c>
      <c r="H93" s="2" t="str">
        <f>IFERROR(__xludf.DUMMYFUNCTION("GOOGLETRANSLATE(G93,""vi"",""ko"")"),"2015 년부터 Anh Tuan Investment Joint 주식 회사는 Dao Tri Street (Phu Thuan Ward, Ho Chi Minh City)에 위치한 Lotus Residence Project를 판매합니다. 시민권의 땅. 투자자를 믿으십시오. 많은 사람들이 돈을 사러 왔습니다")</f>
        <v>2015 년부터 Anh Tuan Investment Joint 주식 회사는 Dao Tri Street (Phu Thuan Ward, Ho Chi Minh City)에 위치한 Lotus Residence Project를 판매합니다. 시민권의 땅. 투자자를 믿으십시오. 많은 사람들이 돈을 사러 왔습니다</v>
      </c>
    </row>
    <row r="94" ht="15.75" customHeight="1">
      <c r="A94" s="1">
        <v>92.0</v>
      </c>
      <c r="B94" s="2" t="s">
        <v>336</v>
      </c>
      <c r="C94" s="2" t="str">
        <f>IFERROR(__xludf.DUMMYFUNCTION("GOOGLETRANSLATE(B94,""vi"",""ko"")"),"2023 년 6 월부터 Vinhomes의 사회 주택은 사람들에게 도달 할 것입니다.")</f>
        <v>2023 년 6 월부터 Vinhomes의 사회 주택은 사람들에게 도달 할 것입니다.</v>
      </c>
      <c r="D94" s="2" t="s">
        <v>324</v>
      </c>
      <c r="E94" s="2" t="str">
        <f>IFERROR(__xludf.DUMMYFUNCTION("GOOGLETRANSLATE(D94,""vi"",""ko"")"),"2022 년 5 월 16 일")</f>
        <v>2022 년 5 월 16 일</v>
      </c>
      <c r="F94" s="3" t="s">
        <v>337</v>
      </c>
      <c r="G94" s="2" t="s">
        <v>338</v>
      </c>
      <c r="H94" s="2" t="str">
        <f>IFERROR(__xludf.DUMMYFUNCTION("GOOGLETRANSLATE(G94,""vi"",""ko"")"),"계획된 바와 같이, Vinhomes는 향후 5 년 동안 500,000 개의 사회 주택을 개발하여 수백만 명의 가난한 노동자들에게 ""정착""하려는 희망을 가져올 것입니다. 정보 Vinhomes는 공식적으로 Social Housing (NOXH)에 ""발을 딛는""Pham Thieu Hoa 씨, Vinhomes 회장, Tiet, Tiet,")</f>
        <v>계획된 바와 같이, Vinhomes는 향후 5 년 동안 500,000 개의 사회 주택을 개발하여 수백만 명의 가난한 노동자들에게 "정착"하려는 희망을 가져올 것입니다. 정보 Vinhomes는 공식적으로 Social Housing (NOXH)에 "발을 딛는"Pham Thieu Hoa 씨, Vinhomes 회장, Tiet, Tiet,</v>
      </c>
    </row>
    <row r="95" ht="15.75" customHeight="1">
      <c r="A95" s="1">
        <v>93.0</v>
      </c>
      <c r="B95" s="2" t="s">
        <v>339</v>
      </c>
      <c r="C95" s="2" t="str">
        <f>IFERROR(__xludf.DUMMYFUNCTION("GOOGLETRANSLATE(B95,""vi"",""ko"")"),"하노이의 보상 및 정착 지원에 관한 새로운 규정")</f>
        <v>하노이의 보상 및 정착 지원에 관한 새로운 규정</v>
      </c>
      <c r="D95" s="2" t="s">
        <v>324</v>
      </c>
      <c r="E95" s="2" t="str">
        <f>IFERROR(__xludf.DUMMYFUNCTION("GOOGLETRANSLATE(D95,""vi"",""ko"")"),"2022 년 5 월 16 일")</f>
        <v>2022 년 5 월 16 일</v>
      </c>
      <c r="F95" s="3" t="s">
        <v>340</v>
      </c>
      <c r="G95" s="2" t="s">
        <v>341</v>
      </c>
      <c r="H95" s="2" t="str">
        <f>IFERROR(__xludf.DUMMYFUNCTION("GOOGLETRANSLATE(G95,""vi"",""ko"")"),"6/5에 하노이 인민위원회는 결정 번호 20/2022/QD-UBND 수정 및 보충 조항 2, 26 조, 2017 년 3 월 29 일자 결정 번호 10/2017/QD-UBND와 함께 발행 된 조항 26 조 하노이 인민위원회는 시민 보상위원회의 권한에 따른 내용 조항을 공표합니다.")</f>
        <v>6/5에 하노이 인민위원회는 결정 번호 20/2022/QD-UBND 수정 및 보충 조항 2, 26 조, 2017 년 3 월 29 일자 결정 번호 10/2017/QD-UBND와 함께 발행 된 조항 26 조 하노이 인민위원회는 시민 보상위원회의 권한에 따른 내용 조항을 공표합니다.</v>
      </c>
    </row>
    <row r="96" ht="15.75" customHeight="1">
      <c r="A96" s="1">
        <v>94.0</v>
      </c>
      <c r="B96" s="2" t="s">
        <v>342</v>
      </c>
      <c r="C96" s="2" t="str">
        <f>IFERROR(__xludf.DUMMYFUNCTION("GOOGLETRANSLATE(B96,""vi"",""ko"")"),"관광파, Quy Nhon Sea 부동산은 시장을 가열합니다.")</f>
        <v>관광파, Quy Nhon Sea 부동산은 시장을 가열합니다.</v>
      </c>
      <c r="D96" s="2" t="s">
        <v>343</v>
      </c>
      <c r="E96" s="2" t="str">
        <f>IFERROR(__xludf.DUMMYFUNCTION("GOOGLETRANSLATE(D96,""vi"",""ko"")"),"2022 년 5 월 14 일")</f>
        <v>2022 년 5 월 14 일</v>
      </c>
      <c r="F96" s="3" t="s">
        <v>344</v>
      </c>
      <c r="G96" s="2" t="s">
        <v>345</v>
      </c>
      <c r="H96" s="2" t="str">
        <f>IFERROR(__xludf.DUMMYFUNCTION("GOOGLETRANSLATE(G96,""vi"",""ko"")"),"Quy Nhon- 2022 년 골든 휴가 30/4-1/5의 관광지의 초점은 5 백만 명의 국내 관광객과 총 수익이 2 억 2,000 억 VND에 이르렀으며 베트남 관광에 대한 좋은 신호에 도달했습니다. 단 4 일 만에 많은 관광지가 지적했습니다")</f>
        <v>Quy Nhon- 2022 년 골든 휴가 30/4-1/5의 관광지의 초점은 5 백만 명의 국내 관광객과 총 수익이 2 억 2,000 억 VND에 이르렀으며 베트남 관광에 대한 좋은 신호에 도달했습니다. 단 4 일 만에 많은 관광지가 지적했습니다</v>
      </c>
    </row>
    <row r="97" ht="15.75" customHeight="1">
      <c r="A97" s="1">
        <v>95.0</v>
      </c>
      <c r="B97" s="2" t="s">
        <v>346</v>
      </c>
      <c r="C97" s="2" t="str">
        <f>IFERROR(__xludf.DUMMYFUNCTION("GOOGLETRANSLATE(B97,""vi"",""ko"")"),"태양 뷰티 온센 리조트 단지에서 뜨거운 미네랄 소스 디코딩")</f>
        <v>태양 뷰티 온센 리조트 단지에서 뜨거운 미네랄 소스 디코딩</v>
      </c>
      <c r="D97" s="2" t="s">
        <v>347</v>
      </c>
      <c r="E97" s="2" t="str">
        <f>IFERROR(__xludf.DUMMYFUNCTION("GOOGLETRANSLATE(D97,""vi"",""ko"")"),"2022 년 5 월 13 일")</f>
        <v>2022 년 5 월 13 일</v>
      </c>
      <c r="F97" s="3" t="s">
        <v>348</v>
      </c>
      <c r="G97" s="2" t="s">
        <v>349</v>
      </c>
      <c r="H97" s="2" t="str">
        <f>IFERROR(__xludf.DUMMYFUNCTION("GOOGLETRANSLATE(G97,""vi"",""ko"")"),"넓은 자연의 한가운데에 떨어지는 ""부드러운 피부를 한 번 목욕시켜 두 배의 질병이 사라졌다"". ONSEN- 뜨거운 미네랄 목욕 문화는 오랫동안 떠오르는 태양의 땅에 25,000 개의 뜨거운 미네랄 스프링이 퍼진 일본인의 특징이었습니다. 뜨거운 미네랄 욕조")</f>
        <v>넓은 자연의 한가운데에 떨어지는 "부드러운 피부를 한 번 목욕시켜 두 배의 질병이 사라졌다". ONSEN- 뜨거운 미네랄 목욕 문화는 오랫동안 떠오르는 태양의 땅에 25,000 개의 뜨거운 미네랄 스프링이 퍼진 일본인의 특징이었습니다. 뜨거운 미네랄 욕조</v>
      </c>
    </row>
    <row r="98" ht="15.75" customHeight="1">
      <c r="A98" s="1">
        <v>96.0</v>
      </c>
      <c r="B98" s="2" t="s">
        <v>350</v>
      </c>
      <c r="C98" s="2" t="str">
        <f>IFERROR(__xludf.DUMMYFUNCTION("GOOGLETRANSLATE(B98,""vi"",""ko"")"),"STC Long Thanh의 매력을 디코딩합니다")</f>
        <v>STC Long Thanh의 매력을 디코딩합니다</v>
      </c>
      <c r="D98" s="2" t="s">
        <v>347</v>
      </c>
      <c r="E98" s="2" t="str">
        <f>IFERROR(__xludf.DUMMYFUNCTION("GOOGLETRANSLATE(D98,""vi"",""ko"")"),"2022 년 5 월 13 일")</f>
        <v>2022 년 5 월 13 일</v>
      </c>
      <c r="F98" s="3" t="s">
        <v>351</v>
      </c>
      <c r="G98" s="2" t="s">
        <v>352</v>
      </c>
      <c r="H98" s="2" t="str">
        <f>IFERROR(__xludf.DUMMYFUNCTION("GOOGLETRANSLATE(G98,""vi"",""ko"")"),"STC Long Thanh의 야간 관점은 ""위치, 위치 및 위치""를 투자 할 때 세 가지 기준을 오랫동안 암기 한 두 부동산 투자자가있는 독특한 위치입니다.이 모토는 지난 세기 중반부터 여전히 이용 가능합니다.")</f>
        <v>STC Long Thanh의 야간 관점은 "위치, 위치 및 위치"를 투자 할 때 세 가지 기준을 오랫동안 암기 한 두 부동산 투자자가있는 독특한 위치입니다.이 모토는 지난 세기 중반부터 여전히 이용 가능합니다.</v>
      </c>
    </row>
    <row r="99" ht="15.75" customHeight="1">
      <c r="A99" s="1">
        <v>97.0</v>
      </c>
      <c r="B99" s="2" t="s">
        <v>353</v>
      </c>
      <c r="C99" s="2" t="str">
        <f>IFERROR(__xludf.DUMMYFUNCTION("GOOGLETRANSLATE(B99,""vi"",""ko"")"),"Phu Quoc의 8 건의 건물에서 어떤 슈퍼 하우스가 혜택을 받습니까?")</f>
        <v>Phu Quoc의 8 건의 건물에서 어떤 슈퍼 하우스가 혜택을 받습니까?</v>
      </c>
      <c r="D99" s="2" t="s">
        <v>354</v>
      </c>
      <c r="E99" s="2" t="str">
        <f>IFERROR(__xludf.DUMMYFUNCTION("GOOGLETRANSLATE(D99,""vi"",""ko"")"),"2022 년 5 월 12 일")</f>
        <v>2022 년 5 월 12 일</v>
      </c>
      <c r="F99" s="3" t="s">
        <v>355</v>
      </c>
      <c r="G99" s="2" t="s">
        <v>356</v>
      </c>
      <c r="H99" s="2" t="str">
        <f>IFERROR(__xludf.DUMMYFUNCTION("GOOGLETRANSLATE(G99,""vi"",""ko"")"),"Phu Quoc Shophouse는 Sun Grand City Hillside Residence Project, Mediterranean Town, Phu Quoc Design Shophouse의 정교한 투자 맛을 5 층의 높이와 8m-15m의 2 개의 넓은 얼굴로 보장됩니다. 다수의")</f>
        <v>Phu Quoc Shophouse는 Sun Grand City Hillside Residence Project, Mediterranean Town, Phu Quoc Design Shophouse의 정교한 투자 맛을 5 층의 높이와 8m-15m의 2 개의 넓은 얼굴로 보장됩니다. 다수의</v>
      </c>
    </row>
    <row r="100" ht="15.75" customHeight="1">
      <c r="A100" s="1">
        <v>98.0</v>
      </c>
      <c r="B100" s="2" t="s">
        <v>357</v>
      </c>
      <c r="C100" s="2" t="str">
        <f>IFERROR(__xludf.DUMMYFUNCTION("GOOGLETRANSLATE(B100,""vi"",""ko"")"),"Hon Thom Paradise Island의 상징적 세분은 무엇을 상류층에 끌어들이나요?")</f>
        <v>Hon Thom Paradise Island의 상징적 세분은 무엇을 상류층에 끌어들이나요?</v>
      </c>
      <c r="D100" s="2" t="s">
        <v>358</v>
      </c>
      <c r="E100" s="2" t="str">
        <f>IFERROR(__xludf.DUMMYFUNCTION("GOOGLETRANSLATE(D100,""vi"",""ko"")"),"2022 년 5 월 10 일")</f>
        <v>2022 년 5 월 10 일</v>
      </c>
      <c r="F100" s="3" t="s">
        <v>359</v>
      </c>
      <c r="G100" s="2" t="s">
        <v>360</v>
      </c>
      <c r="H100" s="2" t="str">
        <f>IFERROR(__xludf.DUMMYFUNCTION("GOOGLETRANSLATE(G100,""vi"",""ko"")"),"Sun Iconic Hub의 초점은 Hon Thom Paradise Island의 희귀 다이아몬드와 같습니다. 세일링 베이 세분은 비싼 위치가 위치한 곳으로, 상환 전반에 걸쳐 무역 흐름의 중심으로 위치한 곳입니다. 상징적 인 허브. 세일링 베이 세분")</f>
        <v>Sun Iconic Hub의 초점은 Hon Thom Paradise Island의 희귀 다이아몬드와 같습니다. 세일링 베이 세분은 비싼 위치가 위치한 곳으로, 상환 전반에 걸쳐 무역 흐름의 중심으로 위치한 곳입니다. 상징적 인 허브. 세일링 베이 세분</v>
      </c>
    </row>
    <row r="101" ht="15.75" customHeight="1">
      <c r="A101" s="1">
        <v>99.0</v>
      </c>
      <c r="B101" s="2" t="s">
        <v>361</v>
      </c>
      <c r="C101" s="2" t="str">
        <f>IFERROR(__xludf.DUMMYFUNCTION("GOOGLETRANSLATE(B101,""vi"",""ko"")"),"Ho Chi Minh City 아파트에서 법적 문제와 분쟁을 확인하고 해결했습니다.")</f>
        <v>Ho Chi Minh City 아파트에서 법적 문제와 분쟁을 확인하고 해결했습니다.</v>
      </c>
      <c r="D101" s="2" t="s">
        <v>358</v>
      </c>
      <c r="E101" s="2" t="str">
        <f>IFERROR(__xludf.DUMMYFUNCTION("GOOGLETRANSLATE(D101,""vi"",""ko"")"),"2022 년 5 월 10 일")</f>
        <v>2022 년 5 월 10 일</v>
      </c>
      <c r="F101" s="3" t="s">
        <v>362</v>
      </c>
      <c r="G101" s="2" t="s">
        <v>363</v>
      </c>
      <c r="H101" s="2" t="str">
        <f>IFERROR(__xludf.DUMMYFUNCTION("GOOGLETRANSLATE(G101,""vi"",""ko"")"),"학제 간 검사 팀 Ho Chi Minh City of Construction Department의 대표 인 Messenger와의 교환 에서이 기관은 2022 년 7 월 말 까지이 지역의 아파트 검사 및 평가를 시행하고 있다고 말했다. 검사는")</f>
        <v>학제 간 검사 팀 Ho Chi Minh City of Construction Department의 대표 인 Messenger와의 교환 에서이 기관은 2022 년 7 월 말 까지이 지역의 아파트 검사 및 평가를 시행하고 있다고 말했다. 검사는</v>
      </c>
    </row>
    <row r="102" ht="15.75" customHeight="1">
      <c r="A102" s="1">
        <v>100.0</v>
      </c>
      <c r="B102" s="2" t="s">
        <v>364</v>
      </c>
      <c r="C102" s="2" t="str">
        <f>IFERROR(__xludf.DUMMYFUNCTION("GOOGLETRANSLATE(B102,""vi"",""ko"")"),"법의 겹치고 반복되는 많은 병목 현상이 있습니다.")</f>
        <v>법의 겹치고 반복되는 많은 병목 현상이 있습니다.</v>
      </c>
      <c r="D102" s="2" t="s">
        <v>365</v>
      </c>
      <c r="E102" s="2" t="str">
        <f>IFERROR(__xludf.DUMMYFUNCTION("GOOGLETRANSLATE(D102,""vi"",""ko"")"),"2022 년 5 월 9 일")</f>
        <v>2022 년 5 월 9 일</v>
      </c>
      <c r="F102" s="3" t="s">
        <v>366</v>
      </c>
      <c r="G102" s="2" t="s">
        <v>367</v>
      </c>
      <c r="H102" s="2" t="str">
        <f>IFERROR(__xludf.DUMMYFUNCTION("GOOGLETRANSLATE(G102,""vi"",""ko"")"),"주제별 대화 : 5 월 6 일 오후에 베트남 경제 잡지가 주최 한 ""경제의 부동산 시장에 대한 진정한 인정"", 업계의 많은 주요 전문가들의 참여와 함께 부동산은 중요성과 강점을 논의하는 것을 목표로합니다.")</f>
        <v>주제별 대화 : 5 월 6 일 오후에 베트남 경제 잡지가 주최 한 "경제의 부동산 시장에 대한 진정한 인정", 업계의 많은 주요 전문가들의 참여와 함께 부동산은 중요성과 강점을 논의하는 것을 목표로합니다.</v>
      </c>
    </row>
    <row r="103" ht="15.75" customHeight="1">
      <c r="A103" s="1">
        <v>101.0</v>
      </c>
      <c r="B103" s="2" t="s">
        <v>368</v>
      </c>
      <c r="C103" s="2" t="str">
        <f>IFERROR(__xludf.DUMMYFUNCTION("GOOGLETRANSLATE(B103,""vi"",""ko"")"),"Horea는 부동산 사업을위한 '노력'솔루션을 찾기 위해 제안합니다.")</f>
        <v>Horea는 부동산 사업을위한 '노력'솔루션을 찾기 위해 제안합니다.</v>
      </c>
      <c r="D103" s="2" t="s">
        <v>369</v>
      </c>
      <c r="E103" s="2" t="str">
        <f>IFERROR(__xludf.DUMMYFUNCTION("GOOGLETRANSLATE(D103,""vi"",""ko"")"),"2022 년 5 월 5 일")</f>
        <v>2022 년 5 월 5 일</v>
      </c>
      <c r="F103" s="3" t="s">
        <v>370</v>
      </c>
      <c r="G103" s="2" t="s">
        <v>371</v>
      </c>
      <c r="H103" s="2" t="str">
        <f>IFERROR(__xludf.DUMMYFUNCTION("GOOGLETRANSLATE(G103,""vi"",""ko"")"),"Ho Chi Minh City Real Estate Association (Horea)의 회장 인 Le Hoang Chau 씨는 Horea가 투자에 투자하는 29 개 기업의 일련의 문제와 어려움을 진술 한 Ho Chi Minh City의 인민위원회에 문서를 보냈다고 말했습니다. . 도시의 주택 프로젝트. 정보에 따르면")</f>
        <v>Ho Chi Minh City Real Estate Association (Horea)의 회장 인 Le Hoang Chau 씨는 Horea가 투자에 투자하는 29 개 기업의 일련의 문제와 어려움을 진술 한 Ho Chi Minh City의 인민위원회에 문서를 보냈다고 말했습니다. . 도시의 주택 프로젝트. 정보에 따르면</v>
      </c>
    </row>
    <row r="104" ht="15.75" customHeight="1">
      <c r="A104" s="1">
        <v>102.0</v>
      </c>
      <c r="B104" s="2" t="s">
        <v>372</v>
      </c>
      <c r="C104" s="2" t="str">
        <f>IFERROR(__xludf.DUMMYFUNCTION("GOOGLETRANSLATE(B104,""vi"",""ko"")"),"Shop Villa Golf- Novaworld Phan Thiet의 값 비싼 도로에서 이중 기능적 빌라")</f>
        <v>Shop Villa Golf- Novaworld Phan Thiet의 값 비싼 도로에서 이중 기능적 빌라</v>
      </c>
      <c r="D104" s="2" t="s">
        <v>373</v>
      </c>
      <c r="E104" s="2" t="str">
        <f>IFERROR(__xludf.DUMMYFUNCTION("GOOGLETRANSLATE(D104,""vi"",""ko"")"),"2022 년 5 월 4 일")</f>
        <v>2022 년 5 월 4 일</v>
      </c>
      <c r="F104" s="3" t="s">
        <v>374</v>
      </c>
      <c r="G104" s="2" t="s">
        <v>375</v>
      </c>
      <c r="H104" s="2" t="str">
        <f>IFERROR(__xludf.DUMMYFUNCTION("GOOGLETRANSLATE(G104,""vi"",""ko"")"),"Shop Villa Golf는 특히 Novaworld Phan Thiet에서만 구입할 수있는 독점적 인 36 구 골프 코스를 갖춘 독점 유틸리티를 소유하고 있습니다. 이 제품 라인은 대규모 스케일 부동산 프로젝트에만 나타나며 유틸리티 서비스 시스템에 투자 한 자격이있는 것으로 알려져 있습니다.")</f>
        <v>Shop Villa Golf는 특히 Novaworld Phan Thiet에서만 구입할 수있는 독점적 인 36 구 골프 코스를 갖춘 독점 유틸리티를 소유하고 있습니다. 이 제품 라인은 대규모 스케일 부동산 프로젝트에만 나타나며 유틸리티 서비스 시스템에 투자 한 자격이있는 것으로 알려져 있습니다.</v>
      </c>
    </row>
    <row r="105" ht="15.75" customHeight="1">
      <c r="A105" s="1">
        <v>103.0</v>
      </c>
      <c r="B105" s="2" t="s">
        <v>376</v>
      </c>
      <c r="C105" s="2" t="str">
        <f>IFERROR(__xludf.DUMMYFUNCTION("GOOGLETRANSLATE(B105,""vi"",""ko"")"),"Dai Phat Corporation 'Enchanting'별도의 주택은 '거대한'프로젝트에 참여합니까?")</f>
        <v>Dai Phat Corporation 'Enchanting'별도의 주택은 '거대한'프로젝트에 참여합니까?</v>
      </c>
      <c r="D105" s="2" t="s">
        <v>373</v>
      </c>
      <c r="E105" s="2" t="str">
        <f>IFERROR(__xludf.DUMMYFUNCTION("GOOGLETRANSLATE(D105,""vi"",""ko"")"),"2022 년 5 월 4 일")</f>
        <v>2022 년 5 월 4 일</v>
      </c>
      <c r="F105" s="3" t="s">
        <v>377</v>
      </c>
      <c r="G105" s="2" t="s">
        <v>378</v>
      </c>
      <c r="H105" s="2" t="str">
        <f>IFERROR(__xludf.DUMMYFUNCTION("GOOGLETRANSLATE(G105,""vi"",""ko"")"),"최근 Dai Phat Corporation -Dai Phat Corporation 건설 및 서비스 건설 공동 주식 회사 (Ho Chi Minh City, Thanh Loc Ward, Ho Chi Minh City) Vo Street Thi Lieu의 ""Bao Phu Residence Residential Area""프로젝트 - 국립 고속도로 1A (National Highway 1A). Phu Dong Ward, 12 지구). Quang")</f>
        <v>최근 Dai Phat Corporation -Dai Phat Corporation 건설 및 서비스 건설 공동 주식 회사 (Ho Chi Minh City, Thanh Loc Ward, Ho Chi Minh City) Vo Street Thi Lieu의 "Bao Phu Residence Residential Area"프로젝트 - 국립 고속도로 1A (National Highway 1A). Phu Dong Ward, 12 지구). Quang</v>
      </c>
    </row>
    <row r="106" ht="15.75" customHeight="1">
      <c r="A106" s="1">
        <v>104.0</v>
      </c>
      <c r="B106" s="2" t="s">
        <v>379</v>
      </c>
      <c r="C106" s="2" t="str">
        <f>IFERROR(__xludf.DUMMYFUNCTION("GOOGLETRANSLATE(B106,""vi"",""ko"")"),"TP. HCM은 일련의 긴 분쟁 아파트를 점검합니다")</f>
        <v>TP. HCM은 일련의 긴 분쟁 아파트를 점검합니다</v>
      </c>
      <c r="D106" s="2" t="s">
        <v>373</v>
      </c>
      <c r="E106" s="2" t="str">
        <f>IFERROR(__xludf.DUMMYFUNCTION("GOOGLETRANSLATE(D106,""vi"",""ko"")"),"2022 년 5 월 4 일")</f>
        <v>2022 년 5 월 4 일</v>
      </c>
      <c r="F106" s="3" t="s">
        <v>380</v>
      </c>
      <c r="G106" s="2" t="s">
        <v>381</v>
      </c>
      <c r="H106" s="2" t="str">
        <f>IFERROR(__xludf.DUMMYFUNCTION("GOOGLETRANSLATE(G106,""vi"",""ko"")"),"Ho Chi Minh City 건설부는 2022 년 도시의 아파트 건물 관리 및 아파트 건물의 관리 상황을 점검하는 것에 대한 Ho Chi Minh City의 인민위원회에 보고서를 보냈습니다. 따라서 건설부는 아파트를 점검 할 것입니다. 2005 년부터 현재까지 지리학에 사용되었습니다.")</f>
        <v>Ho Chi Minh City 건설부는 2022 년 도시의 아파트 건물 관리 및 아파트 건물의 관리 상황을 점검하는 것에 대한 Ho Chi Minh City의 인민위원회에 보고서를 보냈습니다. 따라서 건설부는 아파트를 점검 할 것입니다. 2005 년부터 현재까지 지리학에 사용되었습니다.</v>
      </c>
    </row>
    <row r="107" ht="15.75" customHeight="1">
      <c r="A107" s="1">
        <v>105.0</v>
      </c>
      <c r="B107" s="2" t="s">
        <v>382</v>
      </c>
      <c r="C107" s="2" t="str">
        <f>IFERROR(__xludf.DUMMYFUNCTION("GOOGLETRANSLATE(B107,""vi"",""ko"")"),"Quang Nam은 Phu Urban 지역 프로젝트를 위해 14 헥타르 이상의 깨끗한 땅을 배달했습니다.")</f>
        <v>Quang Nam은 Phu Urban 지역 프로젝트를 위해 14 헥타르 이상의 깨끗한 땅을 배달했습니다.</v>
      </c>
      <c r="D107" s="2" t="s">
        <v>373</v>
      </c>
      <c r="E107" s="2" t="str">
        <f>IFERROR(__xludf.DUMMYFUNCTION("GOOGLETRANSLATE(D107,""vi"",""ko"")"),"2022 년 5 월 4 일")</f>
        <v>2022 년 5 월 4 일</v>
      </c>
      <c r="F107" s="3" t="s">
        <v>383</v>
      </c>
      <c r="G107" s="2" t="s">
        <v>384</v>
      </c>
      <c r="H107" s="2" t="str">
        <f>IFERROR(__xludf.DUMMYFUNCTION("GOOGLETRANSLATE(G107,""vi"",""ko"")"),"Quang Nam Province의 Dien Ban Town 인민위원회 부회장 Nguyen Xuan Ha에 따르면이 부대는 첫 번째 단계 토지를 Dai Viet Co., Ltd.에 회수하고 할당하기로 결정했습니다. Phu Urban Area Project, Dien Nam -Dien Ngoc New Urban Area, Ward")</f>
        <v>Quang Nam Province의 Dien Ban Town 인민위원회 부회장 Nguyen Xuan Ha에 따르면이 부대는 첫 번째 단계 토지를 Dai Viet Co., Ltd.에 회수하고 할당하기로 결정했습니다. Phu Urban Area Project, Dien Nam -Dien Ngoc New Urban Area, Ward</v>
      </c>
    </row>
    <row r="108" ht="15.75" customHeight="1">
      <c r="A108" s="1">
        <v>106.0</v>
      </c>
      <c r="B108" s="2" t="s">
        <v>385</v>
      </c>
      <c r="C108" s="2" t="str">
        <f>IFERROR(__xludf.DUMMYFUNCTION("GOOGLETRANSLATE(B108,""vi"",""ko"")"),"부동산 거인의 '참석'은 고무없이 채권을 발행합니다.")</f>
        <v>부동산 거인의 '참석'은 고무없이 채권을 발행합니다.</v>
      </c>
      <c r="D108" s="2" t="s">
        <v>373</v>
      </c>
      <c r="E108" s="2" t="str">
        <f>IFERROR(__xludf.DUMMYFUNCTION("GOOGLETRANSLATE(D108,""vi"",""ko"")"),"2022 년 5 월 4 일")</f>
        <v>2022 년 5 월 4 일</v>
      </c>
      <c r="F108" s="3" t="s">
        <v>386</v>
      </c>
      <c r="G108" s="2" t="s">
        <v>387</v>
      </c>
      <c r="H108" s="2" t="str">
        <f>IFERROR(__xludf.DUMMYFUNCTION("GOOGLETRANSLATE(G108,""vi"",""ko"")"),"Nhu Phat Dat, APEC Group, Nam Long, Khang Dien, DIC Corp. 전문가들은 자체적으로 기업 채권의 위험이 증가하고 있다고 경고했다. 집단이없는 부동산 채권의 거의 절반이 최근 왼쪽 시장에 대한 보고서를 분석했습니다.")</f>
        <v>Nhu Phat Dat, APEC Group, Nam Long, Khang Dien, DIC Corp. 전문가들은 자체적으로 기업 채권의 위험이 증가하고 있다고 경고했다. 집단이없는 부동산 채권의 거의 절반이 최근 왼쪽 시장에 대한 보고서를 분석했습니다.</v>
      </c>
    </row>
    <row r="109" ht="15.75" customHeight="1">
      <c r="A109" s="1">
        <v>107.0</v>
      </c>
      <c r="B109" s="2" t="s">
        <v>388</v>
      </c>
      <c r="C109" s="2" t="str">
        <f>IFERROR(__xludf.DUMMYFUNCTION("GOOGLETRANSLATE(B109,""vi"",""ko"")"),"스마트 하우스 - 2022 년의 추세")</f>
        <v>스마트 하우스 - 2022 년의 추세</v>
      </c>
      <c r="D109" s="2" t="s">
        <v>389</v>
      </c>
      <c r="E109" s="2" t="str">
        <f>IFERROR(__xludf.DUMMYFUNCTION("GOOGLETRANSLATE(D109,""vi"",""ko"")"),"2022 년 4 월 29 일")</f>
        <v>2022 년 4 월 29 일</v>
      </c>
      <c r="F109" s="3" t="s">
        <v>390</v>
      </c>
      <c r="G109" s="2" t="s">
        <v>391</v>
      </c>
      <c r="H109" s="2" t="str">
        <f>IFERROR(__xludf.DUMMYFUNCTION("GOOGLETRANSLATE(G109,""vi"",""ko"")"),"베트남 Smarthome Report 2022 보고서에 따르면 Lumi Vietnam Joint Stock Company는 방금 발표되었으며 2022 년은 Smart Home, Electric Cars 및 Metaverse (Virtual Space Universe)의 해입니다. 특히, 스마트 하우스 (Smarthome)는 소유자가 조명 시스템을 제어/끄는 것을 허용하는 집으로 이해됩니다.")</f>
        <v>베트남 Smarthome Report 2022 보고서에 따르면 Lumi Vietnam Joint Stock Company는 방금 발표되었으며 2022 년은 Smart Home, Electric Cars 및 Metaverse (Virtual Space Universe)의 해입니다. 특히, 스마트 하우스 (Smarthome)는 소유자가 조명 시스템을 제어/끄는 것을 허용하는 집으로 이해됩니다.</v>
      </c>
    </row>
    <row r="110" ht="15.75" customHeight="1">
      <c r="A110" s="1">
        <v>108.0</v>
      </c>
      <c r="B110" s="2" t="s">
        <v>392</v>
      </c>
      <c r="C110" s="2" t="str">
        <f>IFERROR(__xludf.DUMMYFUNCTION("GOOGLETRANSLATE(B110,""vi"",""ko"")"),"Da Nang : 제안서는 Thanh Hoang 주거 지역에 100 채의 주택을 건설하지 않았습니다.")</f>
        <v>Da Nang : 제안서는 Thanh Hoang 주거 지역에 100 채의 주택을 건설하지 않았습니다.</v>
      </c>
      <c r="D110" s="2" t="s">
        <v>393</v>
      </c>
      <c r="E110" s="2" t="str">
        <f>IFERROR(__xludf.DUMMYFUNCTION("GOOGLETRANSLATE(D110,""vi"",""ko"")"),"2022 년 4 월 26 일")</f>
        <v>2022 년 4 월 26 일</v>
      </c>
      <c r="F110" s="3" t="s">
        <v>394</v>
      </c>
      <c r="G110" s="2" t="s">
        <v>395</v>
      </c>
      <c r="H110" s="2" t="str">
        <f>IFERROR(__xludf.DUMMYFUNCTION("GOOGLETRANSLATE(G110,""vi"",""ko"")"),"4 월 23 일, Da Nang City의 Lien Chieu District 인민위원회 부회장 인 Le Nhan 씨는이 부서는 Phu Gia Thinh House Investment Joint Company에게 서면 요청을 보냈다. 주거 프로젝트")</f>
        <v>4 월 23 일, Da Nang City의 Lien Chieu District 인민위원회 부회장 인 Le Nhan 씨는이 부서는 Phu Gia Thinh House Investment Joint Company에게 서면 요청을 보냈다. 주거 프로젝트</v>
      </c>
    </row>
    <row r="111" ht="15.75" customHeight="1">
      <c r="A111" s="1">
        <v>109.0</v>
      </c>
      <c r="B111" s="2" t="s">
        <v>396</v>
      </c>
      <c r="C111" s="2" t="str">
        <f>IFERROR(__xludf.DUMMYFUNCTION("GOOGLETRANSLATE(B111,""vi"",""ko"")"),"Bao Viet Group의 일련의 부동산 프로젝트는 수년 동안 ""버려진""")</f>
        <v>Bao Viet Group의 일련의 부동산 프로젝트는 수년 동안 "버려진"</v>
      </c>
      <c r="D111" s="2" t="s">
        <v>393</v>
      </c>
      <c r="E111" s="2" t="str">
        <f>IFERROR(__xludf.DUMMYFUNCTION("GOOGLETRANSLATE(D111,""vi"",""ko"")"),"2022 년 4 월 26 일")</f>
        <v>2022 년 4 월 26 일</v>
      </c>
      <c r="F111" s="3" t="s">
        <v>397</v>
      </c>
      <c r="G111" s="2" t="s">
        <v>398</v>
      </c>
      <c r="H111" s="2" t="str">
        <f>IFERROR(__xludf.DUMMYFUNCTION("GOOGLETRANSLATE(G111,""vi"",""ko"")"),"수천 M2의 면적을 가진 많은 토지 지역이 있지만 수년에 걸쳐 Bao Viet Group의 일련의 부동산 프로젝트가 버려졌으며, 주 예산을 낭비하는 토지 자원 낭비의 진전 뒤에 수도의 아름다움과 잃어버린")</f>
        <v>수천 M2의 면적을 가진 많은 토지 지역이 있지만 수년에 걸쳐 Bao Viet Group의 일련의 부동산 프로젝트가 버려졌으며, 주 예산을 낭비하는 토지 자원 낭비의 진전 뒤에 수도의 아름다움과 잃어버린</v>
      </c>
    </row>
    <row r="112" ht="15.75" customHeight="1">
      <c r="A112" s="1">
        <v>110.0</v>
      </c>
      <c r="B112" s="2" t="s">
        <v>399</v>
      </c>
      <c r="C112" s="2" t="str">
        <f>IFERROR(__xludf.DUMMYFUNCTION("GOOGLETRANSLATE(B112,""vi"",""ko"")"),"Thu Duc의 집은 송장 사용을 중단해야했습니다.")</f>
        <v>Thu Duc의 집은 송장 사용을 중단해야했습니다.</v>
      </c>
      <c r="D112" s="2" t="s">
        <v>393</v>
      </c>
      <c r="E112" s="2" t="str">
        <f>IFERROR(__xludf.DUMMYFUNCTION("GOOGLETRANSLATE(D112,""vi"",""ko"")"),"2022 년 4 월 26 일")</f>
        <v>2022 년 4 월 26 일</v>
      </c>
      <c r="F112" s="3" t="s">
        <v>400</v>
      </c>
      <c r="G112" s="2" t="s">
        <v>401</v>
      </c>
      <c r="H112" s="2" t="str">
        <f>IFERROR(__xludf.DUMMYFUNCTION("GOOGLETRANSLATE(G112,""vi"",""ko"")"),"2022 년 4 월 22 일 Ho Chi Minh City Tax Department는 Thu Duc 주택 개발 공동 주식 회사 (Hose : TDH)의 정보 공개에 따르면, 송장 사용을 중단함으로써 관리에 대한 행정 결정의 집행에 관한 문서를 회사에 보냈습니다. 그 이유는 아직 회사입니다")</f>
        <v>2022 년 4 월 22 일 Ho Chi Minh City Tax Department는 Thu Duc 주택 개발 공동 주식 회사 (Hose : TDH)의 정보 공개에 따르면, 송장 사용을 중단함으로써 관리에 대한 행정 결정의 집행에 관한 문서를 회사에 보냈습니다. 그 이유는 아직 회사입니다</v>
      </c>
    </row>
    <row r="113" ht="15.75" customHeight="1">
      <c r="A113" s="1">
        <v>111.0</v>
      </c>
      <c r="B113" s="2" t="s">
        <v>402</v>
      </c>
      <c r="C113" s="2" t="str">
        <f>IFERROR(__xludf.DUMMYFUNCTION("GOOGLETRANSLATE(B113,""vi"",""ko"")"),"링크의 삶의 표준을 향상시키기 위해 ""전례없는""유틸리티 - Sun Riverside Village")</f>
        <v>링크의 삶의 표준을 향상시키기 위해 "전례없는"유틸리티 - Sun Riverside Village</v>
      </c>
      <c r="D113" s="2" t="s">
        <v>393</v>
      </c>
      <c r="E113" s="2" t="str">
        <f>IFERROR(__xludf.DUMMYFUNCTION("GOOGLETRANSLATE(D113,""vi"",""ko"")"),"2022 년 4 월 26 일")</f>
        <v>2022 년 4 월 26 일</v>
      </c>
      <c r="F113" s="3" t="s">
        <v>403</v>
      </c>
      <c r="G113" s="2" t="s">
        <v>404</v>
      </c>
      <c r="H113" s="2" t="str">
        <f>IFERROR(__xludf.DUMMYFUNCTION("GOOGLETRANSLATE(G113,""vi"",""ko"")"),"링크 세분은 주민과 숙박을위한 높은 클래스 생활 공간을 제공합니다. 샘 아들 시티 (Thanh Hoa) 지점의 중심에있는 관점 사진 일러스트, 한쪽은 낭만적 인 강이고 한쪽은 사우스 리버대로와 경로입니다.")</f>
        <v>링크 세분은 주민과 숙박을위한 높은 클래스 생활 공간을 제공합니다. 샘 아들 시티 (Thanh Hoa) 지점의 중심에있는 관점 사진 일러스트, 한쪽은 낭만적 인 강이고 한쪽은 사우스 리버대로와 경로입니다.</v>
      </c>
    </row>
    <row r="114" ht="15.75" customHeight="1">
      <c r="A114" s="1">
        <v>112.0</v>
      </c>
      <c r="B114" s="2" t="s">
        <v>405</v>
      </c>
      <c r="C114" s="2" t="str">
        <f>IFERROR(__xludf.DUMMYFUNCTION("GOOGLETRANSLATE(B114,""vi"",""ko"")"),"Project Investor 61 Tran Phu는 새로운 주요 주주가 있습니다.")</f>
        <v>Project Investor 61 Tran Phu는 새로운 주요 주주가 있습니다.</v>
      </c>
      <c r="D114" s="2" t="s">
        <v>406</v>
      </c>
      <c r="E114" s="2" t="str">
        <f>IFERROR(__xludf.DUMMYFUNCTION("GOOGLETRANSLATE(D114,""vi"",""ko"")"),"2022 년 4 월 25 일")</f>
        <v>2022 년 4 월 25 일</v>
      </c>
      <c r="F114" s="3" t="s">
        <v>407</v>
      </c>
      <c r="G114" s="2" t="s">
        <v>408</v>
      </c>
      <c r="H114" s="2" t="str">
        <f>IFERROR(__xludf.DUMMYFUNCTION("GOOGLETRANSLATE(G114,""vi"",""ko"")"),"POST Equip Joint Stock Company (POTEF, HNX : POT)는 개인 인 Duong Trung Loi가 대규모 주식을 구매하고 주요 주주가되기 위해 등록했을 때 주주 비율의 변화를 발표했습니다. 구체적으로, 4 월 20 일, 로이 씨는 2,38 백만 목을 샀습니다.")</f>
        <v>POST Equip Joint Stock Company (POTEF, HNX : POT)는 개인 인 Duong Trung Loi가 대규모 주식을 구매하고 주요 주주가되기 위해 등록했을 때 주주 비율의 변화를 발표했습니다. 구체적으로, 4 월 20 일, 로이 씨는 2,38 백만 목을 샀습니다.</v>
      </c>
    </row>
    <row r="115" ht="15.75" customHeight="1">
      <c r="A115" s="1">
        <v>113.0</v>
      </c>
      <c r="B115" s="2" t="s">
        <v>409</v>
      </c>
      <c r="C115" s="2" t="str">
        <f>IFERROR(__xludf.DUMMYFUNCTION("GOOGLETRANSLATE(B115,""vi"",""ko"")"),"Thanh Hoa는 2.2HHHA 이상 '황금 토양'을 회수하고 토지 펀드 개발 센터에 배정되었습니다.")</f>
        <v>Thanh Hoa는 2.2HHHA 이상 '황금 토양'을 회수하고 토지 펀드 개발 센터에 배정되었습니다.</v>
      </c>
      <c r="D115" s="2" t="s">
        <v>406</v>
      </c>
      <c r="E115" s="2" t="str">
        <f>IFERROR(__xludf.DUMMYFUNCTION("GOOGLETRANSLATE(D115,""vi"",""ko"")"),"2022 년 4 월 25 일")</f>
        <v>2022 년 4 월 25 일</v>
      </c>
      <c r="F115" s="3" t="s">
        <v>410</v>
      </c>
      <c r="G115" s="2" t="s">
        <v>411</v>
      </c>
      <c r="H115" s="2" t="str">
        <f>IFERROR(__xludf.DUMMYFUNCTION("GOOGLETRANSLATE(G115,""vi"",""ko"")"),"Thanh Hoa Province의 인민위원회의 정보에 따르면,이 지방은이 작업에 관한 결정 번호 1322를 발행하여 South의 Nguyen Kim Hoa Development and Development Investment Company (Nguyen Kim Company)의 2.2 헥타르 이상을 회수했습니다. 도시 지역, Thanh Hoa City, Ward")</f>
        <v>Thanh Hoa Province의 인민위원회의 정보에 따르면,이 지방은이 작업에 관한 결정 번호 1322를 발행하여 South의 Nguyen Kim Hoa Development and Development Investment Company (Nguyen Kim Company)의 2.2 헥타르 이상을 회수했습니다. 도시 지역, Thanh Hoa City, Ward</v>
      </c>
    </row>
    <row r="116" ht="15.75" customHeight="1">
      <c r="A116" s="1">
        <v>114.0</v>
      </c>
      <c r="B116" s="2" t="s">
        <v>412</v>
      </c>
      <c r="C116" s="2" t="str">
        <f>IFERROR(__xludf.DUMMYFUNCTION("GOOGLETRANSLATE(B116,""vi"",""ko"")"),"Phu Quoc의 Bai Dai에서 공식적으로 Sun Secret Valley")</f>
        <v>Phu Quoc의 Bai Dai에서 공식적으로 Sun Secret Valley</v>
      </c>
      <c r="D116" s="2" t="s">
        <v>413</v>
      </c>
      <c r="E116" s="2" t="str">
        <f>IFERROR(__xludf.DUMMYFUNCTION("GOOGLETRANSLATE(D116,""vi"",""ko"")"),"2022 년 4 월 23 일")</f>
        <v>2022 년 4 월 23 일</v>
      </c>
      <c r="F116" s="3" t="s">
        <v>414</v>
      </c>
      <c r="G116" s="2" t="s">
        <v>415</v>
      </c>
      <c r="H116" s="2" t="str">
        <f>IFERROR(__xludf.DUMMYFUNCTION("GOOGLETRANSLATE(G116,""vi"",""ko"")"),"개척자 프로젝트는 국제 리조트 - 엔터테인먼트 - 투자 목적지에 Phu Quoc을 만들기위한 여정에서 Sun Group의 야망을위한 기초를 마련했습니다. Sun의 Phu Quoc에 존재하는 반 10 년 이상 땅을 아름답게하는 사명을 선택하십시오.")</f>
        <v>개척자 프로젝트는 국제 리조트 - 엔터테인먼트 - 투자 목적지에 Phu Quoc을 만들기위한 여정에서 Sun Group의 야망을위한 기초를 마련했습니다. Sun의 Phu Quoc에 존재하는 반 10 년 이상 땅을 아름답게하는 사명을 선택하십시오.</v>
      </c>
    </row>
    <row r="117" ht="15.75" customHeight="1">
      <c r="A117" s="1">
        <v>115.0</v>
      </c>
      <c r="B117" s="2" t="s">
        <v>416</v>
      </c>
      <c r="C117" s="2" t="str">
        <f>IFERROR(__xludf.DUMMYFUNCTION("GOOGLETRANSLATE(B117,""vi"",""ko"")"),"Ba Ria -Vung Tau : '매트릭스'개인 토지 음모는 프로젝트와 같은")</f>
        <v>Ba Ria -Vung Tau : '매트릭스'개인 토지 음모는 프로젝트와 같은</v>
      </c>
      <c r="D117" s="2" t="s">
        <v>417</v>
      </c>
      <c r="E117" s="2" t="str">
        <f>IFERROR(__xludf.DUMMYFUNCTION("GOOGLETRANSLATE(D117,""vi"",""ko"")"),"2022 년 4 월 22 일")</f>
        <v>2022 년 4 월 22 일</v>
      </c>
      <c r="F117" s="3" t="s">
        <v>418</v>
      </c>
      <c r="G117" s="2" t="s">
        <v>419</v>
      </c>
      <c r="H117" s="2" t="str">
        <f>IFERROR(__xludf.DUMMYFUNCTION("GOOGLETRANSLATE(G117,""vi"",""ko"")"),"2022 년 4 월 중순, Commune, Dat Do District (Ba Ria -Vung Tau)의 토지 인 경제 환경 저널 (Journal of Economic Environment)의 데이터에 따르면 ""Sea View Garden""이 프로젝트 뒤에 Sea View Garden Project. 또한 광고에 따르면")</f>
        <v>2022 년 4 월 중순, Commune, Dat Do District (Ba Ria -Vung Tau)의 토지 인 경제 환경 저널 (Journal of Economic Environment)의 데이터에 따르면 "Sea View Garden"이 프로젝트 뒤에 Sea View Garden Project. 또한 광고에 따르면</v>
      </c>
    </row>
    <row r="118" ht="15.75" customHeight="1">
      <c r="A118" s="1">
        <v>116.0</v>
      </c>
      <c r="B118" s="2" t="s">
        <v>420</v>
      </c>
      <c r="C118" s="2" t="str">
        <f>IFERROR(__xludf.DUMMYFUNCTION("GOOGLETRANSLATE(B118,""vi"",""ko"")"),"Horea : 부동산 시장을 안정화하기 위해 문제를 제거")</f>
        <v>Horea : 부동산 시장을 안정화하기 위해 문제를 제거</v>
      </c>
      <c r="D118" s="2" t="s">
        <v>421</v>
      </c>
      <c r="E118" s="2" t="str">
        <f>IFERROR(__xludf.DUMMYFUNCTION("GOOGLETRANSLATE(D118,""vi"",""ko"")"),"2022 년 4 월 21 일")</f>
        <v>2022 년 4 월 21 일</v>
      </c>
      <c r="F118" s="3" t="s">
        <v>422</v>
      </c>
      <c r="G118" s="2" t="s">
        <v>423</v>
      </c>
      <c r="H118" s="2" t="str">
        <f>IFERROR(__xludf.DUMMYFUNCTION("GOOGLETRANSLATE(G118,""vi"",""ko"")"),"4 월 20 일, 호치 민 시티 부동산 협회 (Hoea)는 주택 공급 부족을 해결하고 주택 가격을 시장에 안정시키기위한 여러 긴급한 제안으로 총리에게 파견을 보냈다. 부동산 학교. 주택 가격은 20 배 더 높습니다")</f>
        <v>4 월 20 일, 호치 민 시티 부동산 협회 (Hoea)는 주택 공급 부족을 해결하고 주택 가격을 시장에 안정시키기위한 여러 긴급한 제안으로 총리에게 파견을 보냈다. 부동산 학교. 주택 가격은 20 배 더 높습니다</v>
      </c>
    </row>
    <row r="119" ht="15.75" customHeight="1">
      <c r="A119" s="1">
        <v>117.0</v>
      </c>
      <c r="B119" s="2" t="s">
        <v>424</v>
      </c>
      <c r="C119" s="2" t="str">
        <f>IFERROR(__xludf.DUMMYFUNCTION("GOOGLETRANSLATE(B119,""vi"",""ko"")"),"Binh Chanh의 Golden Lotus의 Golden Lotus Project는 '휘파람'이었습니다.")</f>
        <v>Binh Chanh의 Golden Lotus의 Golden Lotus Project는 '휘파람'이었습니다.</v>
      </c>
      <c r="D119" s="2" t="s">
        <v>421</v>
      </c>
      <c r="E119" s="2" t="str">
        <f>IFERROR(__xludf.DUMMYFUNCTION("GOOGLETRANSLATE(D119,""vi"",""ko"")"),"2022 년 4 월 21 일")</f>
        <v>2022 년 4 월 21 일</v>
      </c>
      <c r="F119" s="3" t="s">
        <v>425</v>
      </c>
      <c r="G119" s="2" t="s">
        <v>426</v>
      </c>
      <c r="H119" s="2" t="str">
        <f>IFERROR(__xludf.DUMMYFUNCTION("GOOGLETRANSLATE(G119,""vi"",""ko"")"),"""고스트""프로젝트에는 4,584m2의 면적을 가진 골든로 투스 상업 지역으로도 알려진 특정 쌀 재배지의 인프라가 있습니다. (Land Plot No. 682,지도 시트 No. 20). 그것에, 더")</f>
        <v>"고스트"프로젝트에는 4,584m2의 면적을 가진 골든로 투스 상업 지역으로도 알려진 특정 쌀 재배지의 인프라가 있습니다. (Land Plot No. 682,지도 시트 No. 20). 그것에, 더</v>
      </c>
    </row>
    <row r="120" ht="15.75" customHeight="1">
      <c r="A120" s="1">
        <v>118.0</v>
      </c>
      <c r="B120" s="2" t="s">
        <v>427</v>
      </c>
      <c r="C120" s="2" t="str">
        <f>IFERROR(__xludf.DUMMYFUNCTION("GOOGLETRANSLATE(B120,""vi"",""ko"")"),"사업을 둘러싸고 사회 주택을 건설하는 데 어려움이 있습니다. 제거 방법?")</f>
        <v>사업을 둘러싸고 사회 주택을 건설하는 데 어려움이 있습니다. 제거 방법?</v>
      </c>
      <c r="D120" s="2" t="s">
        <v>421</v>
      </c>
      <c r="E120" s="2" t="str">
        <f>IFERROR(__xludf.DUMMYFUNCTION("GOOGLETRANSLATE(D120,""vi"",""ko"")"),"2022 년 4 월 21 일")</f>
        <v>2022 년 4 월 21 일</v>
      </c>
      <c r="F120" s="3" t="s">
        <v>428</v>
      </c>
      <c r="G120" s="2" t="s">
        <v>429</v>
      </c>
      <c r="H120" s="2" t="str">
        <f>IFERROR(__xludf.DUMMYFUNCTION("GOOGLETRANSLATE(G120,""vi"",""ko"")"),"사회 주택 개발 (사회 주택)의 ""매듭""을 식별하고, 근로자 주택을 식별하고, 이러한 유형의 주택을 개발할 수있는 솔루션을 제안하고, 대상과 피험자의 요구를 충족시키기 위해 해결책에 따라 지원 패키지를 효과적으로 구현하십시오.")</f>
        <v>사회 주택 개발 (사회 주택)의 "매듭"을 식별하고, 근로자 주택을 식별하고, 이러한 유형의 주택을 개발할 수있는 솔루션을 제안하고, 대상과 피험자의 요구를 충족시키기 위해 해결책에 따라 지원 패키지를 효과적으로 구현하십시오.</v>
      </c>
    </row>
    <row r="121" ht="15.75" customHeight="1">
      <c r="A121" s="1">
        <v>119.0</v>
      </c>
      <c r="B121" s="2" t="s">
        <v>430</v>
      </c>
      <c r="C121" s="2" t="str">
        <f>IFERROR(__xludf.DUMMYFUNCTION("GOOGLETRANSLATE(B121,""vi"",""ko"")"),"Hon Thom Paradise Island의 세일링 베이는 ""브랜드 제품""으로 간주됩니다.")</f>
        <v>Hon Thom Paradise Island의 세일링 베이는 "브랜드 제품"으로 간주됩니다.</v>
      </c>
      <c r="D121" s="2" t="s">
        <v>431</v>
      </c>
      <c r="E121" s="2" t="str">
        <f>IFERROR(__xludf.DUMMYFUNCTION("GOOGLETRANSLATE(D121,""vi"",""ko"")"),"2022 년 4 월 20 일")</f>
        <v>2022 년 4 월 20 일</v>
      </c>
      <c r="F121" s="3" t="s">
        <v>432</v>
      </c>
      <c r="G121" s="2" t="s">
        <v>433</v>
      </c>
      <c r="H121" s="2" t="str">
        <f>IFERROR(__xludf.DUMMYFUNCTION("GOOGLETRANSLATE(G121,""vi"",""ko"")"),"특히 ""Hot""Beach ""Hot""에있는 Sun Iconic Hub 구성 요소의 Sailing Bay 세분의 상업용 빌라 및 부티크 호텔 아파트는 2022 년의 ""브랜드 부동산 아이콘""과 같습니다. 센터에서만 사용할 수 있습니다")</f>
        <v>특히 "Hot"Beach "Hot"에있는 Sun Iconic Hub 구성 요소의 Sailing Bay 세분의 상업용 빌라 및 부티크 호텔 아파트는 2022 년의 "브랜드 부동산 아이콘"과 같습니다. 센터에서만 사용할 수 있습니다</v>
      </c>
    </row>
    <row r="122" ht="15.75" customHeight="1">
      <c r="A122" s="1">
        <v>120.0</v>
      </c>
      <c r="B122" s="2" t="s">
        <v>434</v>
      </c>
      <c r="C122" s="2" t="str">
        <f>IFERROR(__xludf.DUMMYFUNCTION("GOOGLETRANSLATE(B122,""vi"",""ko"")"),"Sam Son에서 최초의 High -Rise Apartment Complex 발사")</f>
        <v>Sam Son에서 최초의 High -Rise Apartment Complex 발사</v>
      </c>
      <c r="D122" s="2" t="s">
        <v>435</v>
      </c>
      <c r="E122" s="2" t="str">
        <f>IFERROR(__xludf.DUMMYFUNCTION("GOOGLETRANSLATE(D122,""vi"",""ko"")"),"2022 년 4 월 15 일")</f>
        <v>2022 년 4 월 15 일</v>
      </c>
      <c r="F122" s="3" t="s">
        <v>436</v>
      </c>
      <c r="G122" s="2" t="s">
        <v>437</v>
      </c>
      <c r="H122" s="2" t="str">
        <f>IFERROR(__xludf.DUMMYFUNCTION("GOOGLETRANSLATE(G122,""vi"",""ko"")"),"이 프로젝트는 고급 숙박 시설의 공급을 추가 할뿐만 아니라 Thanh의 높은 클래스 관광 사진을 완성하는 데 중요한 부분을 추가합니다. 베트남에서 가장 넓은 긴대로에 위치한 Sun Grand Boulevard Project의 속편은 인접 해 있습니다.")</f>
        <v>이 프로젝트는 고급 숙박 시설의 공급을 추가 할뿐만 아니라 Thanh의 높은 클래스 관광 사진을 완성하는 데 중요한 부분을 추가합니다. 베트남에서 가장 넓은 긴대로에 위치한 Sun Grand Boulevard Project의 속편은 인접 해 있습니다.</v>
      </c>
    </row>
    <row r="123" ht="15.75" customHeight="1">
      <c r="A123" s="1">
        <v>121.0</v>
      </c>
      <c r="B123" s="2" t="s">
        <v>438</v>
      </c>
      <c r="C123" s="2" t="str">
        <f>IFERROR(__xludf.DUMMYFUNCTION("GOOGLETRANSLATE(B123,""vi"",""ko"")"),"Cam Ranh는 1,600 헥타르의 거주지를 가질 것입니다.")</f>
        <v>Cam Ranh는 1,600 헥타르의 거주지를 가질 것입니다.</v>
      </c>
      <c r="D123" s="2" t="s">
        <v>439</v>
      </c>
      <c r="E123" s="2" t="str">
        <f>IFERROR(__xludf.DUMMYFUNCTION("GOOGLETRANSLATE(D123,""vi"",""ko"")"),"2022 년 4 월 13 일")</f>
        <v>2022 년 4 월 13 일</v>
      </c>
      <c r="F123" s="3" t="s">
        <v>440</v>
      </c>
      <c r="G123" s="2" t="s">
        <v>441</v>
      </c>
      <c r="H123" s="2" t="str">
        <f>IFERROR(__xludf.DUMMYFUNCTION("GOOGLETRANSLATE(G123,""vi"",""ko"")"),"Khanh Hoa 지방 인민위원회는 2030 년까지 Cam Ranh City의 토지 이용 계획을 승인하기로 한 결정에 서명했습니다. Cam Ranh City의 총 자연 지구는 2030 년까지 거의 33,000ha입니다. 특히 농지는 13,917 헥타르에서 150 헥타르 이상 감소했습니다.")</f>
        <v>Khanh Hoa 지방 인민위원회는 2030 년까지 Cam Ranh City의 토지 이용 계획을 승인하기로 한 결정에 서명했습니다. Cam Ranh City의 총 자연 지구는 2030 년까지 거의 33,000ha입니다. 특히 농지는 13,917 헥타르에서 150 헥타르 이상 감소했습니다.</v>
      </c>
    </row>
    <row r="124" ht="15.75" customHeight="1">
      <c r="A124" s="1">
        <v>122.0</v>
      </c>
      <c r="B124" s="2" t="s">
        <v>442</v>
      </c>
      <c r="C124" s="2" t="str">
        <f>IFERROR(__xludf.DUMMYFUNCTION("GOOGLETRANSLATE(B124,""vi"",""ko"")"),"부동산 리조트는 점차 황금 시대로 돌아 왔습니까?")</f>
        <v>부동산 리조트는 점차 황금 시대로 돌아 왔습니까?</v>
      </c>
      <c r="D124" s="2" t="s">
        <v>439</v>
      </c>
      <c r="E124" s="2" t="str">
        <f>IFERROR(__xludf.DUMMYFUNCTION("GOOGLETRANSLATE(D124,""vi"",""ko"")"),"2022 년 4 월 13 일")</f>
        <v>2022 년 4 월 13 일</v>
      </c>
      <c r="F124" s="3" t="s">
        <v>443</v>
      </c>
      <c r="G124" s="2" t="s">
        <v>444</v>
      </c>
      <c r="H124" s="2" t="str">
        <f>IFERROR(__xludf.DUMMYFUNCTION("GOOGLETRANSLATE(G124,""vi"",""ko"")"),"4 월 12 일 아침 세미나 ""리조트 부동산 : 그린 라이트가 켜졌다""는 최근 몇 년 동안 리조트 부동산 부문의 부상과 관련된 많은 정보 와이 유형의 중간 정도의 장기적인 전망과 관련된 많은 정보를 제공했습니다.")</f>
        <v>4 월 12 일 아침 세미나 "리조트 부동산 : 그린 라이트가 켜졌다"는 최근 몇 년 동안 리조트 부동산 부문의 부상과 관련된 많은 정보 와이 유형의 중간 정도의 장기적인 전망과 관련된 많은 정보를 제공했습니다.</v>
      </c>
    </row>
    <row r="125" ht="15.75" customHeight="1">
      <c r="A125" s="1">
        <v>123.0</v>
      </c>
      <c r="B125" s="2" t="s">
        <v>445</v>
      </c>
      <c r="C125" s="2" t="str">
        <f>IFERROR(__xludf.DUMMYFUNCTION("GOOGLETRANSLATE(B125,""vi"",""ko"")"),"Sea Games 31의 골퍼가있는 Dam Vac Golf Course의 Close -Up")</f>
        <v>Sea Games 31의 골퍼가있는 Dam Vac Golf Course의 Close -Up</v>
      </c>
      <c r="D125" s="2" t="s">
        <v>439</v>
      </c>
      <c r="E125" s="2" t="str">
        <f>IFERROR(__xludf.DUMMYFUNCTION("GOOGLETRANSLATE(D125,""vi"",""ko"")"),"2022 년 4 월 13 일")</f>
        <v>2022 년 4 월 13 일</v>
      </c>
      <c r="F125" s="3" t="s">
        <v>446</v>
      </c>
      <c r="G125" s="2" t="s">
        <v>447</v>
      </c>
      <c r="H125" s="2" t="str">
        <f>IFERROR(__xludf.DUMMYFUNCTION("GOOGLETRANSLATE(G125,""vi"",""ko"")"),"Sea Games 31은 2003 년부터 하노이가 주최 한 두 번째입니다. 이것은 많은 매력적인 경쟁을 통해 동남아시아에서 가장 큰 탈착식 이벤트입니다. 문화 스포츠 및 관광부에 따르면 SEA Games 31은 2022 년 5 월 5-23 일 HA에서 열립니다.")</f>
        <v>Sea Games 31은 2003 년부터 하노이가 주최 한 두 번째입니다. 이것은 많은 매력적인 경쟁을 통해 동남아시아에서 가장 큰 탈착식 이벤트입니다. 문화 스포츠 및 관광부에 따르면 SEA Games 31은 2022 년 5 월 5-23 일 HA에서 열립니다.</v>
      </c>
    </row>
    <row r="126" ht="15.75" customHeight="1">
      <c r="A126" s="1">
        <v>124.0</v>
      </c>
      <c r="B126" s="2" t="s">
        <v>448</v>
      </c>
      <c r="C126" s="2" t="str">
        <f>IFERROR(__xludf.DUMMYFUNCTION("GOOGLETRANSLATE(B126,""vi"",""ko"")"),"Viet Joint 주식 회사 : 대규모 입찰 패키지, '드립'절약")</f>
        <v>Viet Joint 주식 회사 : 대규모 입찰 패키지, '드립'절약</v>
      </c>
      <c r="D126" s="2" t="s">
        <v>449</v>
      </c>
      <c r="E126" s="2" t="str">
        <f>IFERROR(__xludf.DUMMYFUNCTION("GOOGLETRANSLATE(D126,""vi"",""ko"")"),"2022 년 4 월 12 일")</f>
        <v>2022 년 4 월 12 일</v>
      </c>
      <c r="F126" s="3" t="s">
        <v>450</v>
      </c>
      <c r="G126" s="2" t="s">
        <v>451</v>
      </c>
      <c r="H126" s="2" t="str">
        <f>IFERROR(__xludf.DUMMYFUNCTION("GOOGLETRANSLATE(G126,""vi"",""ko"")"),"최근 Viet Investment and Development Joint 주식 회사 (Viet Joint Company), Vinh City, Phuc Ward (Nghe AN) Hung Phuc Ward (NGHE AN)는 첫 번째 패키지를 수상했습니다 : WORKS의 전체 건설 및 설치 : 리노베이션, 리노베이션, 업그레이드 스쿨 주택, 건축 새로운 주택 및 보조 품목")</f>
        <v>최근 Viet Investment and Development Joint 주식 회사 (Viet Joint Company), Vinh City, Phuc Ward (Nghe AN) Hung Phuc Ward (NGHE AN)는 첫 번째 패키지를 수상했습니다 : WORKS의 전체 건설 및 설치 : 리노베이션, 리노베이션, 업그레이드 스쿨 주택, 건축 새로운 주택 및 보조 품목</v>
      </c>
    </row>
    <row r="127" ht="15.75" customHeight="1">
      <c r="A127" s="1">
        <v>125.0</v>
      </c>
      <c r="B127" s="2" t="s">
        <v>452</v>
      </c>
      <c r="C127" s="2" t="str">
        <f>IFERROR(__xludf.DUMMYFUNCTION("GOOGLETRANSLATE(B127,""vi"",""ko"")"),"Vinh Phuc는 판매 할 수없는 28 개의 부동산 프로젝트 목록을 게시합니다.")</f>
        <v>Vinh Phuc는 판매 할 수없는 28 개의 부동산 프로젝트 목록을 게시합니다.</v>
      </c>
      <c r="D127" s="2" t="s">
        <v>449</v>
      </c>
      <c r="E127" s="2" t="str">
        <f>IFERROR(__xludf.DUMMYFUNCTION("GOOGLETRANSLATE(D127,""vi"",""ko"")"),"2022 년 4 월 12 일")</f>
        <v>2022 년 4 월 12 일</v>
      </c>
      <c r="F127" s="3" t="s">
        <v>453</v>
      </c>
      <c r="G127" s="2" t="s">
        <v>454</v>
      </c>
      <c r="H127" s="2" t="str">
        <f>IFERROR(__xludf.DUMMYFUNCTION("GOOGLETRANSLATE(G127,""vi"",""ko"")"),"구체적으로, 거래의 위험을 피하고 투명성, 부동산 시장의 건전한 발전을 보장하기 위해, 지역의 보안 상황과 질서의 상황에 영향을 미치지 않기 위해 그룹의 상황을 피하고, 자본을 동원하고, 제품을 판매하는 공무원.")</f>
        <v>구체적으로, 거래의 위험을 피하고 투명성, 부동산 시장의 건전한 발전을 보장하기 위해, 지역의 보안 상황과 질서의 상황에 영향을 미치지 않기 위해 그룹의 상황을 피하고, 자본을 동원하고, 제품을 판매하는 공무원.</v>
      </c>
    </row>
    <row r="128" ht="15.75" customHeight="1">
      <c r="A128" s="1">
        <v>126.0</v>
      </c>
      <c r="B128" s="2" t="s">
        <v>455</v>
      </c>
      <c r="C128" s="2" t="str">
        <f>IFERROR(__xludf.DUMMYFUNCTION("GOOGLETRANSLATE(B128,""vi"",""ko"")"),"중앙 녹지의 부동산의 길")</f>
        <v>중앙 녹지의 부동산의 길</v>
      </c>
      <c r="D128" s="2" t="s">
        <v>449</v>
      </c>
      <c r="E128" s="2" t="str">
        <f>IFERROR(__xludf.DUMMYFUNCTION("GOOGLETRANSLATE(D128,""vi"",""ko"")"),"2022 년 4 월 12 일")</f>
        <v>2022 년 4 월 12 일</v>
      </c>
      <c r="F128" s="3" t="s">
        <v>456</v>
      </c>
      <c r="G128" s="2" t="s">
        <v>457</v>
      </c>
      <c r="H128" s="2" t="str">
        <f>IFERROR(__xludf.DUMMYFUNCTION("GOOGLETRANSLATE(G128,""vi"",""ko"")"),"Green Land Joint Stock Company의 토지 음모 덕분에 2011 년 3 월 말에 Dat Xanh Real Estate Service Contoc Company (CKS : DXS)의 자회사 인 Dat Xanh Group (Code CK : DXG)의 자회사입니다. 초기 헌장 자본은 1.6입니다")</f>
        <v>Green Land Joint Stock Company의 토지 음모 덕분에 2011 년 3 월 말에 Dat Xanh Real Estate Service Contoc Company (CKS : DXS)의 자회사 인 Dat Xanh Group (Code CK : DXG)의 자회사입니다. 초기 헌장 자본은 1.6입니다</v>
      </c>
    </row>
    <row r="129" ht="15.75" customHeight="1">
      <c r="A129" s="1">
        <v>127.0</v>
      </c>
      <c r="B129" s="2" t="s">
        <v>458</v>
      </c>
      <c r="C129" s="2" t="str">
        <f>IFERROR(__xludf.DUMMYFUNCTION("GOOGLETRANSLATE(B129,""vi"",""ko"")"),"부동산 가격은 냉각의 징후가 없습니다")</f>
        <v>부동산 가격은 냉각의 징후가 없습니다</v>
      </c>
      <c r="D129" s="2" t="s">
        <v>459</v>
      </c>
      <c r="E129" s="2" t="str">
        <f>IFERROR(__xludf.DUMMYFUNCTION("GOOGLETRANSLATE(D129,""vi"",""ko"")"),"2022 년 4 월 7 일")</f>
        <v>2022 년 4 월 7 일</v>
      </c>
      <c r="F129" s="3" t="s">
        <v>460</v>
      </c>
      <c r="G129" s="2" t="s">
        <v>461</v>
      </c>
      <c r="H129" s="2" t="str">
        <f>IFERROR(__xludf.DUMMYFUNCTION("GOOGLETRANSLATE(G129,""vi"",""ko"")"),"Batdongsan.com.vn의 보고서에 따르면 2022 년 1 분기에 부동산 가격은 석유 및 금속 가격 상승 및 세계 건축 자재의 영향과 같은 많은 거시 경제적 요인의 영향으로 많은 지역에서 성장을 기록했습니다. . 부동산으로의 현금 흐름")</f>
        <v>Batdongsan.com.vn의 보고서에 따르면 2022 년 1 분기에 부동산 가격은 석유 및 금속 가격 상승 및 세계 건축 자재의 영향과 같은 많은 거시 경제적 요인의 영향으로 많은 지역에서 성장을 기록했습니다. . 부동산으로의 현금 흐름</v>
      </c>
    </row>
    <row r="130" ht="15.75" customHeight="1">
      <c r="A130" s="1">
        <v>128.0</v>
      </c>
      <c r="B130" s="2" t="s">
        <v>462</v>
      </c>
      <c r="C130" s="2" t="str">
        <f>IFERROR(__xludf.DUMMYFUNCTION("GOOGLETRANSLATE(B130,""vi"",""ko"")"),"호치민 시티 : 타운 골든 로터스 프로젝트로 표시된 토지 위반 취급")</f>
        <v>호치민 시티 : 타운 골든 로터스 프로젝트로 표시된 토지 위반 취급</v>
      </c>
      <c r="D130" s="2" t="s">
        <v>463</v>
      </c>
      <c r="E130" s="2" t="str">
        <f>IFERROR(__xludf.DUMMYFUNCTION("GOOGLETRANSLATE(D130,""vi"",""ko"")"),"2022 년 4 월 6 일")</f>
        <v>2022 년 4 월 6 일</v>
      </c>
      <c r="F130" s="3" t="s">
        <v>464</v>
      </c>
      <c r="G130" s="2" t="s">
        <v>465</v>
      </c>
      <c r="H130" s="2" t="str">
        <f>IFERROR(__xludf.DUMMYFUNCTION("GOOGLETRANSLATE(G130,""vi"",""ko"")"),"Golden Lotus Town의 ""Ghost""프로젝트와 관련하여 Vinh Loc A Commune, Binh Chanh 지역에는 많은 실수가 있습니다. Ho Chi Minh City의 Binh Chanh 지역 주민위원회는 결정 9886/QD-Ubnd가 21/2021 일자 토지와 녹색 도로를 회수했다고 말했다.")</f>
        <v>Golden Lotus Town의 "Ghost"프로젝트와 관련하여 Vinh Loc A Commune, Binh Chanh 지역에는 많은 실수가 있습니다. Ho Chi Minh City의 Binh Chanh 지역 주민위원회는 결정 9886/QD-Ubnd가 21/2021 일자 토지와 녹색 도로를 회수했다고 말했다.</v>
      </c>
    </row>
    <row r="131" ht="15.75" customHeight="1">
      <c r="A131" s="1">
        <v>129.0</v>
      </c>
      <c r="B131" s="2" t="s">
        <v>466</v>
      </c>
      <c r="C131" s="2" t="str">
        <f>IFERROR(__xludf.DUMMYFUNCTION("GOOGLETRANSLATE(B131,""vi"",""ko"")"),"투자자들은 Dong Nai로 돌아 왔습니다")</f>
        <v>투자자들은 Dong Nai로 돌아 왔습니다</v>
      </c>
      <c r="D131" s="2" t="s">
        <v>467</v>
      </c>
      <c r="E131" s="2" t="str">
        <f>IFERROR(__xludf.DUMMYFUNCTION("GOOGLETRANSLATE(D131,""vi"",""ko"")"),"2022 년 4 월 5 일")</f>
        <v>2022 년 4 월 5 일</v>
      </c>
      <c r="F131" s="3" t="s">
        <v>468</v>
      </c>
      <c r="G131" s="2" t="s">
        <v>469</v>
      </c>
      <c r="H131" s="2" t="str">
        <f>IFERROR(__xludf.DUMMYFUNCTION("GOOGLETRANSLATE(G131,""vi"",""ko"")"),"그리고 많은 투자자들은 또한 Dong Nai Market으로 돌아와 확고한 수익성을 가진 프로젝트를 찾습니다. 프로젝트를 시행하지 않으면 토지 복구를 곧게 똑바로 세우고, Dong Nai Province의 인민위원회는 Buu Ward에서 토지 취득에 대한 결정을 내 렸습니다.")</f>
        <v>그리고 많은 투자자들은 또한 Dong Nai Market으로 돌아와 확고한 수익성을 가진 프로젝트를 찾습니다. 프로젝트를 시행하지 않으면 토지 복구를 곧게 똑바로 세우고, Dong Nai Province의 인민위원회는 Buu Ward에서 토지 취득에 대한 결정을 내 렸습니다.</v>
      </c>
    </row>
    <row r="132" ht="15.75" customHeight="1">
      <c r="A132" s="1">
        <v>130.0</v>
      </c>
      <c r="B132" s="2" t="s">
        <v>470</v>
      </c>
      <c r="C132" s="2" t="str">
        <f>IFERROR(__xludf.DUMMYFUNCTION("GOOGLETRANSLATE(B132,""vi"",""ko"")"),"Hoian d 'Or : 유산 도시의 새로운 아이콘")</f>
        <v>Hoian d 'Or : 유산 도시의 새로운 아이콘</v>
      </c>
      <c r="D132" s="2" t="s">
        <v>467</v>
      </c>
      <c r="E132" s="2" t="str">
        <f>IFERROR(__xludf.DUMMYFUNCTION("GOOGLETRANSLATE(D132,""vi"",""ko"")"),"2022 년 4 월 5 일")</f>
        <v>2022 년 4 월 5 일</v>
      </c>
      <c r="F132" s="3" t="s">
        <v>471</v>
      </c>
      <c r="G132" s="2" t="s">
        <v>472</v>
      </c>
      <c r="H132" s="2" t="str">
        <f>IFERROR(__xludf.DUMMYFUNCTION("GOOGLETRANSLATE(G132,""vi"",""ko"")"),"이 프로젝트는 Thu Bon River 한가운데에있는 Con Corn Island의 거의 25 헥타르 공간에서 가득 차 있습니다. 총 프로젝트 투자는 약 2,330 억 VND입니다. 금 위치 문화 공간")</f>
        <v>이 프로젝트는 Thu Bon River 한가운데에있는 Con Corn Island의 거의 25 헥타르 공간에서 가득 차 있습니다. 총 프로젝트 투자는 약 2,330 억 VND입니다. 금 위치 문화 공간</v>
      </c>
    </row>
    <row r="133" ht="15.75" customHeight="1">
      <c r="A133" s="1">
        <v>131.0</v>
      </c>
      <c r="B133" s="2" t="s">
        <v>473</v>
      </c>
      <c r="C133" s="2" t="str">
        <f>IFERROR(__xludf.DUMMYFUNCTION("GOOGLETRANSLATE(B133,""vi"",""ko"")"),"2022 년 1 분기에 부동산 세가 급격히 증가했습니다.")</f>
        <v>2022 년 1 분기에 부동산 세가 급격히 증가했습니다.</v>
      </c>
      <c r="D133" s="2" t="s">
        <v>467</v>
      </c>
      <c r="E133" s="2" t="str">
        <f>IFERROR(__xludf.DUMMYFUNCTION("GOOGLETRANSLATE(D133,""vi"",""ko"")"),"2022 년 4 월 5 일")</f>
        <v>2022 년 4 월 5 일</v>
      </c>
      <c r="F133" s="3" t="s">
        <v>474</v>
      </c>
      <c r="G133" s="2" t="s">
        <v>475</v>
      </c>
      <c r="H133" s="2" t="str">
        <f>IFERROR(__xludf.DUMMYFUNCTION("GOOGLETRANSLATE(G133,""vi"",""ko"")"),"그는 방금 2022 년 1 분기에 세무 당국이 관리하는 총 주 예산 수입을보고했다. 따라서 개인 소득세, 토지 임대 및 토지 사용의 징수는 올해 첫 3 개월 동안 가장 높은 성장 수입입니다. 기구")</f>
        <v>그는 방금 2022 년 1 분기에 세무 당국이 관리하는 총 주 예산 수입을보고했다. 따라서 개인 소득세, 토지 임대 및 토지 사용의 징수는 올해 첫 3 개월 동안 가장 높은 성장 수입입니다. 기구</v>
      </c>
    </row>
    <row r="134" ht="15.75" customHeight="1">
      <c r="A134" s="1">
        <v>132.0</v>
      </c>
      <c r="B134" s="2" t="s">
        <v>476</v>
      </c>
      <c r="C134" s="2" t="str">
        <f>IFERROR(__xludf.DUMMYFUNCTION("GOOGLETRANSLATE(B134,""vi"",""ko"")"),"'돈을 쓰기 위해 돈'에 어떤 유형의 부동산 투자가 투자됩니까?")</f>
        <v>'돈을 쓰기 위해 돈'에 어떤 유형의 부동산 투자가 투자됩니까?</v>
      </c>
      <c r="D134" s="2" t="s">
        <v>467</v>
      </c>
      <c r="E134" s="2" t="str">
        <f>IFERROR(__xludf.DUMMYFUNCTION("GOOGLETRANSLATE(D134,""vi"",""ko"")"),"2022 년 4 월 5 일")</f>
        <v>2022 년 4 월 5 일</v>
      </c>
      <c r="F134" s="3" t="s">
        <v>477</v>
      </c>
      <c r="G134" s="2" t="s">
        <v>478</v>
      </c>
      <c r="H134" s="2" t="str">
        <f>IFERROR(__xludf.DUMMYFUNCTION("GOOGLETRANSLATE(G134,""vi"",""ko"")"),"도시 부동산은 인플레이션의 위험이 증가한다는 우려와 함께 대출 금리가 감소한 최고의 투자 채널입니다. 많은 투자자들이 부동산에 ""돈을 쏟아 부었고,이 시장이되었습니다.")</f>
        <v>도시 부동산은 인플레이션의 위험이 증가한다는 우려와 함께 대출 금리가 감소한 최고의 투자 채널입니다. 많은 투자자들이 부동산에 "돈을 쏟아 부었고,이 시장이되었습니다.</v>
      </c>
    </row>
    <row r="135" ht="15.75" customHeight="1">
      <c r="A135" s="1">
        <v>133.0</v>
      </c>
      <c r="B135" s="2" t="s">
        <v>479</v>
      </c>
      <c r="C135" s="2" t="str">
        <f>IFERROR(__xludf.DUMMYFUNCTION("GOOGLETRANSLATE(B135,""vi"",""ko"")"),"교외의 토지가 상승하여 내면의 가격 인상을 능가합니다.")</f>
        <v>교외의 토지가 상승하여 내면의 가격 인상을 능가합니다.</v>
      </c>
      <c r="D135" s="2" t="s">
        <v>467</v>
      </c>
      <c r="E135" s="2" t="str">
        <f>IFERROR(__xludf.DUMMYFUNCTION("GOOGLETRANSLATE(D135,""vi"",""ko"")"),"2022 년 4 월 5 일")</f>
        <v>2022 년 4 월 5 일</v>
      </c>
      <c r="F135" s="3" t="s">
        <v>480</v>
      </c>
      <c r="G135" s="2" t="s">
        <v>481</v>
      </c>
      <c r="H135" s="2" t="str">
        <f>IFERROR(__xludf.DUMMYFUNCTION("GOOGLETRANSLATE(G135,""vi"",""ko"")"),"Services Green Dat Market Research Institute는 현재 시장 정보를 공유하고 관점에서 집중적 인 분석을 이끌어 내기 위해 많은 주요 전문가들의 참여와 함께 2022 년 1 분기에 ""2022 년 1 분기 출판 베트남 부동산 시장 보고서""이벤트를 개최했습니다.")</f>
        <v>Services Green Dat Market Research Institute는 현재 시장 정보를 공유하고 관점에서 집중적 인 분석을 이끌어 내기 위해 많은 주요 전문가들의 참여와 함께 2022 년 1 분기에 "2022 년 1 분기 출판 베트남 부동산 시장 보고서"이벤트를 개최했습니다.</v>
      </c>
    </row>
    <row r="136" ht="15.75" customHeight="1">
      <c r="A136" s="1">
        <v>134.0</v>
      </c>
      <c r="B136" s="2" t="s">
        <v>482</v>
      </c>
      <c r="C136" s="2" t="str">
        <f>IFERROR(__xludf.DUMMYFUNCTION("GOOGLETRANSLATE(B136,""vi"",""ko"")"),"부동산 공급은 풍부하지만 여전히 요구하기에는 충분하지 않습니다.")</f>
        <v>부동산 공급은 풍부하지만 여전히 요구하기에는 충분하지 않습니다.</v>
      </c>
      <c r="D136" s="2" t="s">
        <v>467</v>
      </c>
      <c r="E136" s="2" t="str">
        <f>IFERROR(__xludf.DUMMYFUNCTION("GOOGLETRANSLATE(D136,""vi"",""ko"")"),"2022 년 4 월 5 일")</f>
        <v>2022 년 4 월 5 일</v>
      </c>
      <c r="F136" s="3" t="s">
        <v>483</v>
      </c>
      <c r="G136" s="2" t="s">
        <v>484</v>
      </c>
      <c r="H136" s="2" t="str">
        <f>IFERROR(__xludf.DUMMYFUNCTION("GOOGLETRANSLATE(G136,""vi"",""ko"")"),"2022 년 1 분기에 베트남 부동산 시장의 보고서 ""이 행사에서 공유 된""토지 열 ""은 하노이에서 열렸다. 학교는 하노이의 부동산 시장이 말했다")</f>
        <v>2022 년 1 분기에 베트남 부동산 시장의 보고서 "이 행사에서 공유 된"토지 열 "은 하노이에서 열렸다. 학교는 하노이의 부동산 시장이 말했다</v>
      </c>
    </row>
    <row r="137" ht="15.75" customHeight="1">
      <c r="A137" s="1">
        <v>135.0</v>
      </c>
      <c r="B137" s="2" t="s">
        <v>485</v>
      </c>
      <c r="C137" s="2" t="str">
        <f>IFERROR(__xludf.DUMMYFUNCTION("GOOGLETRANSLATE(B137,""vi"",""ko"")"),"BIDV는 2022 년 4 월 1 일 Ho Chi Minh City에서 항만 인프라 수수료를 수집하도록 조정했습니다.")</f>
        <v>BIDV는 2022 년 4 월 1 일 Ho Chi Minh City에서 항만 인프라 수수료를 수집하도록 조정했습니다.</v>
      </c>
      <c r="D137" s="2" t="s">
        <v>486</v>
      </c>
      <c r="E137" s="2" t="str">
        <f>IFERROR(__xludf.DUMMYFUNCTION("GOOGLETRANSLATE(D137,""vi"",""ko"")"),"2022 년 4 월 2 일")</f>
        <v>2022 년 4 월 2 일</v>
      </c>
      <c r="F137" s="3" t="s">
        <v>487</v>
      </c>
      <c r="G137" s="2" t="s">
        <v>488</v>
      </c>
      <c r="H137" s="2" t="str">
        <f>IFERROR(__xludf.DUMMYFUNCTION("GOOGLETRANSLATE(G137,""vi"",""ko"")"),"2022 년 3 월 25 일, Ho Chi Minh City의 정보 및 통신부와 협력하여 교통부는 항구 인프라 모음 배치에 관한 기자 회견을 열었습니다. 구체적으로, Bidv Binh Dien Saigon은 호치민시의 내륙 수로 항만 당국과 짝을 이루어 항구 인프라 수수료를 징수하고 있습니다.")</f>
        <v>2022 년 3 월 25 일, Ho Chi Minh City의 정보 및 통신부와 협력하여 교통부는 항구 인프라 모음 배치에 관한 기자 회견을 열었습니다. 구체적으로, Bidv Binh Dien Saigon은 호치민시의 내륙 수로 항만 당국과 짝을 이루어 항구 인프라 수수료를 징수하고 있습니다.</v>
      </c>
    </row>
    <row r="138" ht="15.75" customHeight="1">
      <c r="A138" s="1">
        <v>136.0</v>
      </c>
      <c r="B138" s="2" t="s">
        <v>489</v>
      </c>
      <c r="C138" s="2" t="str">
        <f>IFERROR(__xludf.DUMMYFUNCTION("GOOGLETRANSLATE(B138,""vi"",""ko"")"),"번역 시간에 확고한 부동산")</f>
        <v>번역 시간에 확고한 부동산</v>
      </c>
      <c r="D138" s="2" t="s">
        <v>490</v>
      </c>
      <c r="E138" s="2" t="str">
        <f>IFERROR(__xludf.DUMMYFUNCTION("GOOGLETRANSLATE(D138,""vi"",""ko"")"),"2022 년 4 월 1 일")</f>
        <v>2022 년 4 월 1 일</v>
      </c>
      <c r="F138" s="3" t="s">
        <v>491</v>
      </c>
      <c r="G138" s="2" t="s">
        <v>492</v>
      </c>
      <c r="H138" s="2" t="str">
        <f>IFERROR(__xludf.DUMMYFUNCTION("GOOGLETRANSLATE(G138,""vi"",""ko"")"),"2021 년 경제와 관광의 강력한 레버리지 인 Quang Ninh는 지방 경쟁력 측면에서 63 개 주와 도시를 계속 이끌었습니다. 올해는이 주 에서이 타이틀을 유지하는 4 년 연속 정부의 리더십 능력을 보여줄뿐만 아니라")</f>
        <v>2021 년 경제와 관광의 강력한 레버리지 인 Quang Ninh는 지방 경쟁력 측면에서 63 개 주와 도시를 계속 이끌었습니다. 올해는이 주 에서이 타이틀을 유지하는 4 년 연속 정부의 리더십 능력을 보여줄뿐만 아니라</v>
      </c>
    </row>
    <row r="139" ht="15.75" customHeight="1">
      <c r="A139" s="1">
        <v>137.0</v>
      </c>
      <c r="B139" s="2" t="s">
        <v>493</v>
      </c>
      <c r="C139" s="2" t="str">
        <f>IFERROR(__xludf.DUMMYFUNCTION("GOOGLETRANSLATE(B139,""vi"",""ko"")"),"Thanh Hoa : '로트'동 탄 주거 프로젝트의 시작 가격")</f>
        <v>Thanh Hoa : '로트'동 탄 주거 프로젝트의 시작 가격</v>
      </c>
      <c r="D139" s="2" t="s">
        <v>490</v>
      </c>
      <c r="E139" s="2" t="str">
        <f>IFERROR(__xludf.DUMMYFUNCTION("GOOGLETRANSLATE(D139,""vi"",""ko"")"),"2022 년 4 월 1 일")</f>
        <v>2022 년 4 월 1 일</v>
      </c>
      <c r="F139" s="3" t="s">
        <v>494</v>
      </c>
      <c r="G139" s="2" t="s">
        <v>495</v>
      </c>
      <c r="H139" s="2" t="str">
        <f>IFERROR(__xludf.DUMMYFUNCTION("GOOGLETRANSLATE(G139,""vi"",""ko"")"),"3 월 30 일, Thanh Hoa Province의 인민위원회는 Thanh Hoa City Dong Tan Ward에서 주거 프로젝트의 토지 이용을 경매하기 위해 시작 가격을 승인하는 결정 번호 1091/QD-UBND를 발행했습니다. 따라서 프로젝트 토지는 1/500 규모의 상세한 계획에 속합니다.")</f>
        <v>3 월 30 일, Thanh Hoa Province의 인민위원회는 Thanh Hoa City Dong Tan Ward에서 주거 프로젝트의 토지 이용을 경매하기 위해 시작 가격을 승인하는 결정 번호 1091/QD-UBND를 발행했습니다. 따라서 프로젝트 토지는 1/500 규모의 상세한 계획에 속합니다.</v>
      </c>
    </row>
    <row r="140" ht="15.75" customHeight="1">
      <c r="A140" s="1">
        <v>138.0</v>
      </c>
      <c r="B140" s="2" t="s">
        <v>496</v>
      </c>
      <c r="C140" s="2" t="str">
        <f>IFERROR(__xludf.DUMMYFUNCTION("GOOGLETRANSLATE(B140,""vi"",""ko"")"),"Thanh Hoa의 태양 아름다움 온천 뜨거운 미네랄 리조트 인구의 매력")</f>
        <v>Thanh Hoa의 태양 아름다움 온천 뜨거운 미네랄 리조트 인구의 매력</v>
      </c>
      <c r="D140" s="2" t="s">
        <v>497</v>
      </c>
      <c r="E140" s="2" t="str">
        <f>IFERROR(__xludf.DUMMYFUNCTION("GOOGLETRANSLATE(D140,""vi"",""ko"")"),"2022 년 3 월 29 일")</f>
        <v>2022 년 3 월 29 일</v>
      </c>
      <c r="F140" s="3" t="s">
        <v>498</v>
      </c>
      <c r="G140" s="2" t="s">
        <v>499</v>
      </c>
      <c r="H140" s="2" t="str">
        <f>IFERROR(__xludf.DUMMYFUNCTION("GOOGLETRANSLATE(G140,""vi"",""ko"")"),"""HOT""공식 Hot Mineral Real Estate ""가 밝혀진 것처럼""2022 년 3 월부터 Sun Beauty Onsen Hot Resort Complex는 차이, 차이가있는 차이 덕분에 북부 부동산 시장에서 열병을 일으켰습니다. 부동산 프로젝트")</f>
        <v>"HOT"공식 Hot Mineral Real Estate "가 밝혀진 것처럼"2022 년 3 월부터 Sun Beauty Onsen Hot Resort Complex는 차이, 차이가있는 차이 덕분에 북부 부동산 시장에서 열병을 일으켰습니다. 부동산 프로젝트</v>
      </c>
    </row>
    <row r="141" ht="15.75" customHeight="1">
      <c r="A141" s="1">
        <v>139.0</v>
      </c>
      <c r="B141" s="2" t="s">
        <v>500</v>
      </c>
      <c r="C141" s="2" t="str">
        <f>IFERROR(__xludf.DUMMYFUNCTION("GOOGLETRANSLATE(B141,""vi"",""ko"")"),"황금 토양을 소유하기위한 일련의 부동산 거인 175 Nguyen Thai Hoc : 소유자의 잠재")</f>
        <v>황금 토양을 소유하기위한 일련의 부동산 거인 175 Nguyen Thai Hoc : 소유자의 잠재</v>
      </c>
      <c r="D141" s="2" t="s">
        <v>497</v>
      </c>
      <c r="E141" s="2" t="str">
        <f>IFERROR(__xludf.DUMMYFUNCTION("GOOGLETRANSLATE(D141,""vi"",""ko"")"),"2022 년 3 월 29 일")</f>
        <v>2022 년 3 월 29 일</v>
      </c>
      <c r="F141" s="3" t="s">
        <v>501</v>
      </c>
      <c r="G141" s="2" t="s">
        <v>502</v>
      </c>
      <c r="H141" s="2" t="str">
        <f>IFERROR(__xludf.DUMMYFUNCTION("GOOGLETRANSLATE(G141,""vi"",""ko"")"),"최근 건설부는 Plaza Progressive Project의 전체 지상 및 건축 계획을 조정하기 위해 하노이 시티 인민위원회에 문서를 보냈다 (No. 175 Nguyen Thai Hoc, Ba Dinh District, Hanoi). 이 사역은 하노이 수도의 일반적인 계획에 따르면")</f>
        <v>최근 건설부는 Plaza Progressive Project의 전체 지상 및 건축 계획을 조정하기 위해 하노이 시티 인민위원회에 문서를 보냈다 (No. 175 Nguyen Thai Hoc, Ba Dinh District, Hanoi). 이 사역은 하노이 수도의 일반적인 계획에 따르면</v>
      </c>
    </row>
    <row r="142" ht="15.75" customHeight="1">
      <c r="A142" s="1">
        <v>140.0</v>
      </c>
      <c r="B142" s="2" t="s">
        <v>503</v>
      </c>
      <c r="C142" s="2" t="str">
        <f>IFERROR(__xludf.DUMMYFUNCTION("GOOGLETRANSLATE(B142,""vi"",""ko"")"),"Thanh Hoa : 5 개의 토지 음모, Yen Dinh District에서 주거 프로젝트 No. 01의 계획을 깨는 징후")</f>
        <v>Thanh Hoa : 5 개의 토지 음모, Yen Dinh District에서 주거 프로젝트 No. 01의 계획을 깨는 징후</v>
      </c>
      <c r="D142" s="2" t="s">
        <v>497</v>
      </c>
      <c r="E142" s="2" t="str">
        <f>IFERROR(__xludf.DUMMYFUNCTION("GOOGLETRANSLATE(D142,""vi"",""ko"")"),"2022 년 3 월 29 일")</f>
        <v>2022 년 3 월 29 일</v>
      </c>
      <c r="F142" s="3" t="s">
        <v>504</v>
      </c>
      <c r="G142" s="2" t="s">
        <v>505</v>
      </c>
      <c r="H142" s="2" t="str">
        <f>IFERROR(__xludf.DUMMYFUNCTION("GOOGLETRANSLATE(G142,""vi"",""ko"")"),"이 집은 Vu Ngoc Thuong 씨 - 영구 엔 딘 (Yen Dinh) 지구 부 차관보 (Vu Ngoc Thuong)가 계획이 조정되지 않았을 때 5 개의 토지 음모에 적합한 5 개의 토지 음모를 지은 것으로 알려져 있습니다. 주거 지역의 기술 인프라 프로젝트 No. 01은 지역 조정 계획에 따라 있습니다.")</f>
        <v>이 집은 Vu Ngoc Thuong 씨 - 영구 엔 딘 (Yen Dinh) 지구 부 차관보 (Vu Ngoc Thuong)가 계획이 조정되지 않았을 때 5 개의 토지 음모에 적합한 5 개의 토지 음모를 지은 것으로 알려져 있습니다. 주거 지역의 기술 인프라 프로젝트 No. 01은 지역 조정 계획에 따라 있습니다.</v>
      </c>
    </row>
    <row r="143" ht="15.75" customHeight="1">
      <c r="A143" s="1">
        <v>141.0</v>
      </c>
      <c r="B143" s="2" t="s">
        <v>506</v>
      </c>
      <c r="C143" s="2" t="str">
        <f>IFERROR(__xludf.DUMMYFUNCTION("GOOGLETRANSLATE(B143,""vi"",""ko"")"),"부동산 거래 상황 강화 두 가격 : 탈세 트릭 차단")</f>
        <v>부동산 거래 상황 강화 두 가격 : 탈세 트릭 차단</v>
      </c>
      <c r="D143" s="2" t="s">
        <v>497</v>
      </c>
      <c r="E143" s="2" t="str">
        <f>IFERROR(__xludf.DUMMYFUNCTION("GOOGLETRANSLATE(D143,""vi"",""ko"")"),"2022 년 3 월 29 일")</f>
        <v>2022 년 3 월 29 일</v>
      </c>
      <c r="F143" s="3" t="s">
        <v>507</v>
      </c>
      <c r="G143" s="2" t="s">
        <v>508</v>
      </c>
      <c r="H143" s="2" t="str">
        <f>IFERROR(__xludf.DUMMYFUNCTION("GOOGLETRANSLATE(G143,""vi"",""ko"")"),"공산당 신문과의 대화, 중소 규모의 법인 세무국 부국장, 개별 사업가구 (총세 국) Ly Thi Hoai Huong은 오늘날 부동산 이전 활동의 관리가 오늘 만나는 많은 어려움을 겪고 있다고 말했습니다. 많은 관련")</f>
        <v>공산당 신문과의 대화, 중소 규모의 법인 세무국 부국장, 개별 사업가구 (총세 국) Ly Thi Hoai Huong은 오늘날 부동산 이전 활동의 관리가 오늘 만나는 많은 어려움을 겪고 있다고 말했습니다. 많은 관련</v>
      </c>
    </row>
    <row r="144" ht="15.75" customHeight="1">
      <c r="A144" s="1">
        <v>142.0</v>
      </c>
      <c r="B144" s="2" t="s">
        <v>509</v>
      </c>
      <c r="C144" s="2" t="str">
        <f>IFERROR(__xludf.DUMMYFUNCTION("GOOGLETRANSLATE(B144,""vi"",""ko"")"),"비정상 경매 104 Gia Lai의 토지 로트 : '황새'의 위험은 이익을 위해 토지 가격을 날려 버립니다.")</f>
        <v>비정상 경매 104 Gia Lai의 토지 로트 : '황새'의 위험은 이익을 위해 토지 가격을 날려 버립니다.</v>
      </c>
      <c r="D144" s="2" t="s">
        <v>497</v>
      </c>
      <c r="E144" s="2" t="str">
        <f>IFERROR(__xludf.DUMMYFUNCTION("GOOGLETRANSLATE(D144,""vi"",""ko"")"),"2022 년 3 월 29 일")</f>
        <v>2022 년 3 월 29 일</v>
      </c>
      <c r="F144" s="3" t="s">
        <v>510</v>
      </c>
      <c r="G144" s="2" t="s">
        <v>511</v>
      </c>
      <c r="H144" s="2" t="str">
        <f>IFERROR(__xludf.DUMMYFUNCTION("GOOGLETRANSLATE(G144,""vi"",""ko"")"),"3 월 25 일과 26 일, Pleiku City, Gia Lai Province 및 경매 유닛은 3 월 25 일과 26 일에 많은 ""왜곡 된""경매 업체 인 Dai Phat Private Auction Enterprise이며, 주거 지역 건설을위한 상세한 계획 영역에서 경매 토지 이용을 조직합니다.")</f>
        <v>3 월 25 일과 26 일, Pleiku City, Gia Lai Province 및 경매 유닛은 3 월 25 일과 26 일에 많은 "왜곡 된"경매 업체 인 Dai Phat Private Auction Enterprise이며, 주거 지역 건설을위한 상세한 계획 영역에서 경매 토지 이용을 조직합니다.</v>
      </c>
    </row>
    <row r="145" ht="15.75" customHeight="1">
      <c r="A145" s="1">
        <v>143.0</v>
      </c>
      <c r="B145" s="2" t="s">
        <v>512</v>
      </c>
      <c r="C145" s="2" t="str">
        <f>IFERROR(__xludf.DUMMYFUNCTION("GOOGLETRANSLATE(B145,""vi"",""ko"")"),"Dat Xanh Group은 Binh Phuoc의 새로운 프로젝트에 투자하기 위해 6,800 억 VND를 보냈습니다.")</f>
        <v>Dat Xanh Group은 Binh Phuoc의 새로운 프로젝트에 투자하기 위해 6,800 억 VND를 보냈습니다.</v>
      </c>
      <c r="D145" s="2" t="s">
        <v>513</v>
      </c>
      <c r="E145" s="2" t="str">
        <f>IFERROR(__xludf.DUMMYFUNCTION("GOOGLETRANSLATE(D145,""vi"",""ko"")"),"2022 년 3 월 24 일")</f>
        <v>2022 년 3 월 24 일</v>
      </c>
      <c r="F145" s="3" t="s">
        <v>514</v>
      </c>
      <c r="G145" s="2" t="s">
        <v>515</v>
      </c>
      <c r="H145" s="2" t="str">
        <f>IFERROR(__xludf.DUMMYFUNCTION("GOOGLETRANSLATE(G145,""vi"",""ko"")"),"DAT XANH Group Contor Stock Company (DXG)는 Binh Phuoc의 프로젝트에 투자하기 위해 Capital Dat Capital Contor Stock Company의 정책을 통해 발표했습니다. 투자 프로젝트의 예상 투자는 약 200 헥타르이며, 주식의 권리 또는 양도를받는 형태로 구현됩니다.")</f>
        <v>DAT XANH Group Contor Stock Company (DXG)는 Binh Phuoc의 프로젝트에 투자하기 위해 Capital Dat Capital Contor Stock Company의 정책을 통해 발표했습니다. 투자 프로젝트의 예상 투자는 약 200 헥타르이며, 주식의 권리 또는 양도를받는 형태로 구현됩니다.</v>
      </c>
    </row>
    <row r="146" ht="15.75" customHeight="1">
      <c r="A146" s="1">
        <v>144.0</v>
      </c>
      <c r="B146" s="2" t="s">
        <v>516</v>
      </c>
      <c r="C146" s="2" t="str">
        <f>IFERROR(__xludf.DUMMYFUNCTION("GOOGLETRANSLATE(B146,""vi"",""ko"")"),"Bamboo Capital은 Hoi AN BCG 토지에 5 천억 개의 프로젝트 자본을 옮겼습니다.")</f>
        <v>Bamboo Capital은 Hoi AN BCG 토지에 5 천억 개의 프로젝트 자본을 옮겼습니다.</v>
      </c>
      <c r="D146" s="2" t="s">
        <v>513</v>
      </c>
      <c r="E146" s="2" t="str">
        <f>IFERROR(__xludf.DUMMYFUNCTION("GOOGLETRANSLATE(D146,""vi"",""ko"")"),"2022 년 3 월 24 일")</f>
        <v>2022 년 3 월 24 일</v>
      </c>
      <c r="F146" s="3" t="s">
        <v>517</v>
      </c>
      <c r="G146" s="2" t="s">
        <v>518</v>
      </c>
      <c r="H146" s="2" t="str">
        <f>IFERROR(__xludf.DUMMYFUNCTION("GOOGLETRANSLATE(G146,""vi"",""ko"")"),"Bamboo Capital Contor Stock Company (주식 코드 : BCG)의 이사회는 모든 자본을 양도하기위한 결의안을 통과 시켰습니다. 대나무 자본은 부동산 부문을 전문으로합니다. 숫자")</f>
        <v>Bamboo Capital Contor Stock Company (주식 코드 : BCG)의 이사회는 모든 자본을 양도하기위한 결의안을 통과 시켰습니다. 대나무 자본은 부동산 부문을 전문으로합니다. 숫자</v>
      </c>
    </row>
    <row r="147" ht="15.75" customHeight="1">
      <c r="A147" s="1">
        <v>145.0</v>
      </c>
      <c r="B147" s="2" t="s">
        <v>519</v>
      </c>
      <c r="C147" s="2" t="str">
        <f>IFERROR(__xludf.DUMMYFUNCTION("GOOGLETRANSLATE(B147,""vi"",""ko"")"),"부동산 투자자의 현금 흐름은 어디에서 흐르고 있습니까?")</f>
        <v>부동산 투자자의 현금 흐름은 어디에서 흐르고 있습니까?</v>
      </c>
      <c r="D147" s="2" t="s">
        <v>513</v>
      </c>
      <c r="E147" s="2" t="str">
        <f>IFERROR(__xludf.DUMMYFUNCTION("GOOGLETRANSLATE(D147,""vi"",""ko"")"),"2022 년 3 월 24 일")</f>
        <v>2022 년 3 월 24 일</v>
      </c>
      <c r="F147" s="3" t="s">
        <v>520</v>
      </c>
      <c r="G147" s="2" t="s">
        <v>521</v>
      </c>
      <c r="H147" s="2" t="str">
        <f>IFERROR(__xludf.DUMMYFUNCTION("GOOGLETRANSLATE(G147,""vi"",""ko"")"),"질병 변동의 우아함에 대한 ""새로운 정의""에 대한 세그먼트 라인은 사치와 관련된 개념을 변화시켰다. 부동산 투자자는 지속 가능한 건강, 치유 경험, 연결성을 찾기 시작합니다.")</f>
        <v>질병 변동의 우아함에 대한 "새로운 정의"에 대한 세그먼트 라인은 사치와 관련된 개념을 변화시켰다. 부동산 투자자는 지속 가능한 건강, 치유 경험, 연결성을 찾기 시작합니다.</v>
      </c>
    </row>
    <row r="148" ht="15.75" customHeight="1">
      <c r="A148" s="1">
        <v>146.0</v>
      </c>
      <c r="B148" s="2" t="s">
        <v>522</v>
      </c>
      <c r="C148" s="2" t="str">
        <f>IFERROR(__xludf.DUMMYFUNCTION("GOOGLETRANSLATE(B148,""vi"",""ko"")"),"Sun Group은 공식적으로 Sun Iconic Hub - Hon Thom Paradise Island의 첫 번째 구성 요소를 출시했습니다.")</f>
        <v>Sun Group은 공식적으로 Sun Iconic Hub - Hon Thom Paradise Island의 첫 번째 구성 요소를 출시했습니다.</v>
      </c>
      <c r="D148" s="2" t="s">
        <v>513</v>
      </c>
      <c r="E148" s="2" t="str">
        <f>IFERROR(__xludf.DUMMYFUNCTION("GOOGLETRANSLATE(D148,""vi"",""ko"")"),"2022 년 3 월 24 일")</f>
        <v>2022 년 3 월 24 일</v>
      </c>
      <c r="F148" s="3" t="s">
        <v>523</v>
      </c>
      <c r="G148" s="2" t="s">
        <v>524</v>
      </c>
      <c r="H148" s="2" t="str">
        <f>IFERROR(__xludf.DUMMYFUNCTION("GOOGLETRANSLATE(G148,""vi"",""ko"")"),"이 장소는 클래스 경험과 투자 기회가 높은 상업 단지가되기위한 지향적이며, 비즈니스는 고객을위한 1-0-2 개를 보유하고 있으며, 거주자가 될 수있는 기회를 가져다 줄 수있는 상위 여권입니다. Hon Hon Island의 첫 번째.")</f>
        <v>이 장소는 클래스 경험과 투자 기회가 높은 상업 단지가되기위한 지향적이며, 비즈니스는 고객을위한 1-0-2 개를 보유하고 있으며, 거주자가 될 수있는 기회를 가져다 줄 수있는 상위 여권입니다. Hon Hon Island의 첫 번째.</v>
      </c>
    </row>
    <row r="149" ht="15.75" customHeight="1">
      <c r="A149" s="1">
        <v>147.0</v>
      </c>
      <c r="B149" s="2" t="s">
        <v>525</v>
      </c>
      <c r="C149" s="2" t="str">
        <f>IFERROR(__xludf.DUMMYFUNCTION("GOOGLETRANSLATE(B149,""vi"",""ko"")"),"Binh Duong : Dau Tieng 지구의 사람들이 왜 토지 신문의 수를 ""혼란스럽게 만들었습니까?")</f>
        <v>Binh Duong : Dau Tieng 지구의 사람들이 왜 토지 신문의 수를 "혼란스럽게 만들었습니까?</v>
      </c>
      <c r="D149" s="2" t="s">
        <v>513</v>
      </c>
      <c r="E149" s="2" t="str">
        <f>IFERROR(__xludf.DUMMYFUNCTION("GOOGLETRANSLATE(D149,""vi"",""ko"")"),"2022 년 3 월 24 일")</f>
        <v>2022 년 3 월 24 일</v>
      </c>
      <c r="F149" s="3" t="s">
        <v>526</v>
      </c>
      <c r="G149" s="2" t="s">
        <v>527</v>
      </c>
      <c r="H149" s="2" t="str">
        <f>IFERROR(__xludf.DUMMYFUNCTION("GOOGLETRANSLATE(G149,""vi"",""ko"")"),"광고 비디오 사람들은 서로 혼란스러워 주택 절차를 제출합니다. 3 월 22 일, Binh Duong Province Dau Tieng District 인민위원회 회장 인 Nguyen Phuong Linh 씨는 메신저와 함께 한 사람들의 이미지가 아침 일찍 모였습니다.")</f>
        <v>광고 비디오 사람들은 서로 혼란스러워 주택 절차를 제출합니다. 3 월 22 일, Binh Duong Province Dau Tieng District 인민위원회 회장 인 Nguyen Phuong Linh 씨는 메신저와 함께 한 사람들의 이미지가 아침 일찍 모였습니다.</v>
      </c>
    </row>
    <row r="150" ht="15.75" customHeight="1">
      <c r="A150" s="1">
        <v>148.0</v>
      </c>
      <c r="B150" s="2" t="s">
        <v>528</v>
      </c>
      <c r="C150" s="2" t="str">
        <f>IFERROR(__xludf.DUMMYFUNCTION("GOOGLETRANSLATE(B150,""vi"",""ko"")"),"지방의 부모들은 도시에서 집을 사기 위해 돌진했습니다. thu duc")</f>
        <v>지방의 부모들은 도시에서 집을 사기 위해 돌진했습니다. thu duc</v>
      </c>
      <c r="D150" s="2" t="s">
        <v>529</v>
      </c>
      <c r="E150" s="2" t="str">
        <f>IFERROR(__xludf.DUMMYFUNCTION("GOOGLETRANSLATE(D150,""vi"",""ko"")"),"2022 년 3 월 23 일")</f>
        <v>2022 년 3 월 23 일</v>
      </c>
      <c r="F150" s="3" t="s">
        <v>530</v>
      </c>
      <c r="G150" s="2" t="s">
        <v>531</v>
      </c>
      <c r="H150" s="2" t="str">
        <f>IFERROR(__xludf.DUMMYFUNCTION("GOOGLETRANSLATE(G150,""vi"",""ko"")"),"그러한 특별한 입장을 보유하고 있는데, 오늘날 남부 지방의 부모들이 오늘 도시에서 집을 사기 위해 서두르는 이유를 이해하는 것은 어렵지 않습니다. Thu Duc는 아이들이 학교에 가기위한 것입니다. 아이들이 주택을 구입하여 주택을 구매할 수있는 경향")</f>
        <v>그러한 특별한 입장을 보유하고 있는데, 오늘날 남부 지방의 부모들이 오늘 도시에서 집을 사기 위해 서두르는 이유를 이해하는 것은 어렵지 않습니다. Thu Duc는 아이들이 학교에 가기위한 것입니다. 아이들이 주택을 구입하여 주택을 구매할 수있는 경향</v>
      </c>
    </row>
    <row r="151" ht="15.75" customHeight="1">
      <c r="A151" s="1">
        <v>149.0</v>
      </c>
      <c r="B151" s="2" t="s">
        <v>532</v>
      </c>
      <c r="C151" s="2" t="str">
        <f>IFERROR(__xludf.DUMMYFUNCTION("GOOGLETRANSLATE(B151,""vi"",""ko"")"),"Vietcombank의``황금 토양 '의 5,000m2 이상이 회수되지 않고 13 년 동안 버려졌습니다.")</f>
        <v>Vietcombank의``황금 토양 '의 5,000m2 이상이 회수되지 않고 13 년 동안 버려졌습니다.</v>
      </c>
      <c r="D151" s="2" t="s">
        <v>533</v>
      </c>
      <c r="E151" s="2" t="str">
        <f>IFERROR(__xludf.DUMMYFUNCTION("GOOGLETRANSLATE(D151,""vi"",""ko"")"),"2022 년 3 월 21 일")</f>
        <v>2022 년 3 월 21 일</v>
      </c>
      <c r="F151" s="3" t="s">
        <v>534</v>
      </c>
      <c r="G151" s="2" t="s">
        <v>535</v>
      </c>
      <c r="H151" s="2" t="str">
        <f>IFERROR(__xludf.DUMMYFUNCTION("GOOGLETRANSLATE(G151,""vi"",""ko"")"),"Thuyet, Thuyet, Pham Van Bach (Capital Knowledge Palace 반대편)가 3 개의 외관과 함께 새로운 도시 지역 (Kau Giay Cua Vietnam의 Thum van Bach)의 교차로에 위치한 5,000m2 이상의 황금 땅입니다. 대외 무역 공동 주식 상업 은행 (Vietcombank)")</f>
        <v>Thuyet, Thuyet, Pham Van Bach (Capital Knowledge Palace 반대편)가 3 개의 외관과 함께 새로운 도시 지역 (Kau Giay Cua Vietnam의 Thum van Bach)의 교차로에 위치한 5,000m2 이상의 황금 땅입니다. 대외 무역 공동 주식 상업 은행 (Vietcombank)</v>
      </c>
    </row>
    <row r="152" ht="15.75" customHeight="1">
      <c r="A152" s="1">
        <v>150.0</v>
      </c>
      <c r="B152" s="2" t="s">
        <v>536</v>
      </c>
      <c r="C152" s="2" t="str">
        <f>IFERROR(__xludf.DUMMYFUNCTION("GOOGLETRANSLATE(B152,""vi"",""ko"")"),"두 번째 Geleximco Group은 베트남에서 10 위의 주요 부동산 개발자에게 도달했습니다.")</f>
        <v>두 번째 Geleximco Group은 베트남에서 10 위의 주요 부동산 개발자에게 도달했습니다.</v>
      </c>
      <c r="D152" s="2" t="s">
        <v>537</v>
      </c>
      <c r="E152" s="2" t="str">
        <f>IFERROR(__xludf.DUMMYFUNCTION("GOOGLETRANSLATE(D152,""vi"",""ko"")"),"2022 년 3 월 18 일")</f>
        <v>2022 년 3 월 18 일</v>
      </c>
      <c r="F152" s="3" t="s">
        <v>538</v>
      </c>
      <c r="G152" s="2" t="s">
        <v>539</v>
      </c>
      <c r="H152" s="2" t="str">
        <f>IFERROR(__xludf.DUMMYFUNCTION("GOOGLETRANSLATE(G152,""vi"",""ko"")"),"2021-2022 년 부동산 브랜드의 축하 행사는 베트남 부동산 전자 잡지 (Reatimes)와 베트남 부동산 연구소 (VIRES)가 주최하여 지속 가능한 개발에 탁월한 기여를하는 비즈니스를 기리기 위해 주최했습니다.")</f>
        <v>2021-2022 년 부동산 브랜드의 축하 행사는 베트남 부동산 전자 잡지 (Reatimes)와 베트남 부동산 연구소 (VIRES)가 주최하여 지속 가능한 개발에 탁월한 기여를하는 비즈니스를 기리기 위해 주최했습니다.</v>
      </c>
    </row>
    <row r="153" ht="15.75" customHeight="1">
      <c r="A153" s="1">
        <v>151.0</v>
      </c>
      <c r="B153" s="2" t="s">
        <v>540</v>
      </c>
      <c r="C153" s="2" t="str">
        <f>IFERROR(__xludf.DUMMYFUNCTION("GOOGLETRANSLATE(B153,""vi"",""ko"")"),"Van Phu -Invest는 2021 년 베트남의 주요 부동산 브랜드로 영광을 누 렸습니다.")</f>
        <v>Van Phu -Invest는 2021 년 베트남의 주요 부동산 브랜드로 영광을 누 렸습니다.</v>
      </c>
      <c r="D153" s="2" t="s">
        <v>537</v>
      </c>
      <c r="E153" s="2" t="str">
        <f>IFERROR(__xludf.DUMMYFUNCTION("GOOGLETRANSLATE(D153,""vi"",""ko"")"),"2022 년 3 월 18 일")</f>
        <v>2022 년 3 월 18 일</v>
      </c>
      <c r="F153" s="3" t="s">
        <v>541</v>
      </c>
      <c r="G153" s="2" t="s">
        <v>542</v>
      </c>
      <c r="H153" s="2" t="str">
        <f>IFERROR(__xludf.DUMMYFUNCTION("GOOGLETRANSLATE(G153,""vi"",""ko"")"),"2022 년 3 월 15 일, 2021-2022 년 초에 부동산 브랜드를 기리기위한 행사에서 하노이 국립 컨벤션 센터에서 개최 된 Van Phu -Invest는 2021 년 베트남의 주요 부동산 개발로 두 가지 상위 10 개 카테고리에서 영광을 얻었습니다.")</f>
        <v>2022 년 3 월 15 일, 2021-2022 년 초에 부동산 브랜드를 기리기위한 행사에서 하노이 국립 컨벤션 센터에서 개최 된 Van Phu -Invest는 2021 년 베트남의 주요 부동산 개발로 두 가지 상위 10 개 카테고리에서 영광을 얻었습니다.</v>
      </c>
    </row>
    <row r="154" ht="15.75" customHeight="1">
      <c r="A154" s="1">
        <v>152.0</v>
      </c>
      <c r="B154" s="2" t="s">
        <v>543</v>
      </c>
      <c r="C154" s="2" t="str">
        <f>IFERROR(__xludf.DUMMYFUNCTION("GOOGLETRANSLATE(B154,""vi"",""ko"")"),"Hoa Lan 주거 프로젝트 경매 : 피해는 누구입니까?")</f>
        <v>Hoa Lan 주거 프로젝트 경매 : 피해는 누구입니까?</v>
      </c>
      <c r="D154" s="2" t="s">
        <v>544</v>
      </c>
      <c r="E154" s="2" t="str">
        <f>IFERROR(__xludf.DUMMYFUNCTION("GOOGLETRANSLATE(D154,""vi"",""ko"")"),"2022 년 3 월 17 일")</f>
        <v>2022 년 3 월 17 일</v>
      </c>
      <c r="F154" s="3" t="s">
        <v>545</v>
      </c>
      <c r="G154" s="2" t="s">
        <v>546</v>
      </c>
      <c r="H154" s="2" t="str">
        <f>IFERROR(__xludf.DUMMYFUNCTION("GOOGLETRANSLATE(G154,""vi"",""ko"")"),"이전에, 호치민시에있는 고조파 인민위원회의 항의에 따르면, 호치민시에있는 고도의 인민 법원은 김 오안 (Kim Oanh Company)의 재판에 대한 우승 결과를 인식하는 첫 번째 스탠스와 항소 판단을 모두 취소했다. . 대법원의 항의가 승인되면 Kim Company")</f>
        <v>이전에, 호치민시에있는 고조파 인민위원회의 항의에 따르면, 호치민시에있는 고도의 인민 법원은 김 오안 (Kim Oanh Company)의 재판에 대한 우승 결과를 인식하는 첫 번째 스탠스와 항소 판단을 모두 취소했다. . 대법원의 항의가 승인되면 Kim Company</v>
      </c>
    </row>
    <row r="155" ht="15.75" customHeight="1">
      <c r="A155" s="1">
        <v>153.0</v>
      </c>
      <c r="B155" s="2" t="s">
        <v>547</v>
      </c>
      <c r="C155" s="2" t="str">
        <f>IFERROR(__xludf.DUMMYFUNCTION("GOOGLETRANSLATE(B155,""vi"",""ko"")"),"van Phu -Invest : Tam이라는 단어로 시작하여 Tin이라는 단어 덕분에 성공")</f>
        <v>van Phu -Invest : Tam이라는 단어로 시작하여 Tin이라는 단어 덕분에 성공</v>
      </c>
      <c r="D155" s="2" t="s">
        <v>544</v>
      </c>
      <c r="E155" s="2" t="str">
        <f>IFERROR(__xludf.DUMMYFUNCTION("GOOGLETRANSLATE(D155,""vi"",""ko"")"),"2022 년 3 월 17 일")</f>
        <v>2022 년 3 월 17 일</v>
      </c>
      <c r="F155" s="3" t="s">
        <v>548</v>
      </c>
      <c r="G155" s="2" t="s">
        <v>549</v>
      </c>
      <c r="H155" s="2" t="str">
        <f>IFERROR(__xludf.DUMMYFUNCTION("GOOGLETRANSLATE(G155,""vi"",""ko"")"),"2022 년 2 월 Batdongsan.com.vn의 부동산 소비자의 심리적 보고서에 따르면, 고객의 최대 84%가 투자자의 좋은 평판을 믿고 있습니다. 이 그림은 Prestige가 모션 제품을 선택하기로 한 결정에 영향을 미치는 매우 중요한 기준임을 보여줍니다.")</f>
        <v>2022 년 2 월 Batdongsan.com.vn의 부동산 소비자의 심리적 보고서에 따르면, 고객의 최대 84%가 투자자의 좋은 평판을 믿고 있습니다. 이 그림은 Prestige가 모션 제품을 선택하기로 한 결정에 영향을 미치는 매우 중요한 기준임을 보여줍니다.</v>
      </c>
    </row>
    <row r="156" ht="15.75" customHeight="1">
      <c r="A156" s="1">
        <v>154.0</v>
      </c>
      <c r="B156" s="2" t="s">
        <v>550</v>
      </c>
      <c r="C156" s="2" t="str">
        <f>IFERROR(__xludf.DUMMYFUNCTION("GOOGLETRANSLATE(B156,""vi"",""ko"")"),"Yen Hoa Ward의 5.2HA 계획 조정 제안")</f>
        <v>Yen Hoa Ward의 5.2HA 계획 조정 제안</v>
      </c>
      <c r="D156" s="2" t="s">
        <v>551</v>
      </c>
      <c r="E156" s="2" t="str">
        <f>IFERROR(__xludf.DUMMYFUNCTION("GOOGLETRANSLATE(D156,""vi"",""ko"")"),"2022 년 3 월 16 일")</f>
        <v>2022 년 3 월 16 일</v>
      </c>
      <c r="F156" s="3" t="s">
        <v>552</v>
      </c>
      <c r="G156" s="2" t="s">
        <v>553</v>
      </c>
      <c r="H156" s="2" t="str">
        <f>IFERROR(__xludf.DUMMYFUNCTION("GOOGLETRANSLATE(G156,""vi"",""ko"")"),"계획 조정 ... 최근의 물방울, 편집 사무소는 5.2HA 지역 인 Yen Hoa Ward (CAU GIAY District)의 사람들 로부터이 지역의 건설 계획의 부적합에 대해 피드백을 받았습니다. 사람들의 성찰에 따르면 위의 언급 도시 지역이 승인되었습니다.")</f>
        <v>계획 조정 ... 최근의 물방울, 편집 사무소는 5.2HA 지역 인 Yen Hoa Ward (CAU GIAY District)의 사람들 로부터이 지역의 건설 계획의 부적합에 대해 피드백을 받았습니다. 사람들의 성찰에 따르면 위의 언급 도시 지역이 승인되었습니다.</v>
      </c>
    </row>
    <row r="157" ht="15.75" customHeight="1">
      <c r="A157" s="1">
        <v>155.0</v>
      </c>
      <c r="B157" s="2" t="s">
        <v>554</v>
      </c>
      <c r="C157" s="2" t="str">
        <f>IFERROR(__xludf.DUMMYFUNCTION("GOOGLETRANSLATE(B157,""vi"",""ko"")"),"Shophouse Europe을위한 좋은 기회는 관광 시즌 2022를 운영하고 환영 할 준비가되었습니다.")</f>
        <v>Shophouse Europe을위한 좋은 기회는 관광 시즌 2022를 운영하고 환영 할 준비가되었습니다.</v>
      </c>
      <c r="D157" s="2" t="s">
        <v>551</v>
      </c>
      <c r="E157" s="2" t="str">
        <f>IFERROR(__xludf.DUMMYFUNCTION("GOOGLETRANSLATE(D157,""vi"",""ko"")"),"2022 년 3 월 16 일")</f>
        <v>2022 년 3 월 16 일</v>
      </c>
      <c r="F157" s="3" t="s">
        <v>555</v>
      </c>
      <c r="G157" s="2" t="s">
        <v>556</v>
      </c>
      <c r="H157" s="2" t="str">
        <f>IFERROR(__xludf.DUMMYFUNCTION("GOOGLETRANSLATE(G157,""vi"",""ko"")"),"HA Long Tourism과 최근 음력 새해 휴가 중 ""개막 일""의 걱정, Northern Tourism Capital -Quang Ninh는 13,000 턴으로 Ha Long Dat Bay의 방문객 수를 백만 명 이상 방문했습니다. 지방 관광부 국장에 따르면")</f>
        <v>HA Long Tourism과 최근 음력 새해 휴가 중 "개막 일"의 걱정, Northern Tourism Capital -Quang Ninh는 13,000 턴으로 Ha Long Dat Bay의 방문객 수를 백만 명 이상 방문했습니다. 지방 관광부 국장에 따르면</v>
      </c>
    </row>
    <row r="158" ht="15.75" customHeight="1">
      <c r="A158" s="1">
        <v>156.0</v>
      </c>
      <c r="B158" s="2" t="s">
        <v>557</v>
      </c>
      <c r="C158" s="2" t="str">
        <f>IFERROR(__xludf.DUMMYFUNCTION("GOOGLETRANSLATE(B158,""vi"",""ko"")"),"[Masterise Group의 초상화] 레슨 2 : 저렴한 자본 흐름은 Techcombank의 부동산 야망을 촉진합니다.")</f>
        <v>[Masterise Group의 초상화] 레슨 2 : 저렴한 자본 흐름은 Techcombank의 부동산 야망을 촉진합니다.</v>
      </c>
      <c r="D158" s="2" t="s">
        <v>551</v>
      </c>
      <c r="E158" s="2" t="str">
        <f>IFERROR(__xludf.DUMMYFUNCTION("GOOGLETRANSLATE(D158,""vi"",""ko"")"),"2022 년 3 월 16 일")</f>
        <v>2022 년 3 월 16 일</v>
      </c>
      <c r="F158" s="3" t="s">
        <v>558</v>
      </c>
      <c r="G158" s="2" t="s">
        <v>559</v>
      </c>
      <c r="H158" s="2" t="str">
        <f>IFERROR(__xludf.DUMMYFUNCTION("GOOGLETRANSLATE(G158,""vi"",""ko"")"),"Masterise Masterise Group의 신흥 Thao Dien Investment. Sacombank Kieu Huu Dung의 전 회장의 운영 기간에 따라 Thao Dien은 Ho Chi Minh City의 일부 아파트 프로젝트에 투자하여 Masteri Thao Dien, Masteri an Phu, M-one과 같은 일부 아파트 프로젝트에 투자했습니다.")</f>
        <v>Masterise Masterise Group의 신흥 Thao Dien Investment. Sacombank Kieu Huu Dung의 전 회장의 운영 기간에 따라 Thao Dien은 Ho Chi Minh City의 일부 아파트 프로젝트에 투자하여 Masteri Thao Dien, Masteri an Phu, M-one과 같은 일부 아파트 프로젝트에 투자했습니다.</v>
      </c>
    </row>
    <row r="159" ht="15.75" customHeight="1">
      <c r="A159" s="1">
        <v>157.0</v>
      </c>
      <c r="B159" s="2" t="s">
        <v>560</v>
      </c>
      <c r="C159" s="2" t="str">
        <f>IFERROR(__xludf.DUMMYFUNCTION("GOOGLETRANSLATE(B159,""vi"",""ko"")"),"리조트 부동산은 연초에 공급과 수요를 증가시킵니다.")</f>
        <v>리조트 부동산은 연초에 공급과 수요를 증가시킵니다.</v>
      </c>
      <c r="D159" s="2" t="s">
        <v>561</v>
      </c>
      <c r="E159" s="2" t="str">
        <f>IFERROR(__xludf.DUMMYFUNCTION("GOOGLETRANSLATE(D159,""vi"",""ko"")"),"2022 년 3 월 14 일")</f>
        <v>2022 년 3 월 14 일</v>
      </c>
      <c r="F159" s="3" t="s">
        <v>562</v>
      </c>
      <c r="G159" s="2" t="s">
        <v>563</v>
      </c>
      <c r="H159" s="2" t="str">
        <f>IFERROR(__xludf.DUMMYFUNCTION("GOOGLETRANSLATE(G159,""vi"",""ko"")"),"2022 년 첫 2 개월 동안 Dkra Vietnam의 최신 보고서에 따르면, 리조트 부동산 부문은 Ho Chi Minh City 시장과 인접 지방의 거의 모든 유형의 성장을 기록했습니다. 구체적으로, 리조트 빌라의 세그먼트와 함께 5 개의 예상")</f>
        <v>2022 년 첫 2 개월 동안 Dkra Vietnam의 최신 보고서에 따르면, 리조트 부동산 부문은 Ho Chi Minh City 시장과 인접 지방의 거의 모든 유형의 성장을 기록했습니다. 구체적으로, 리조트 빌라의 세그먼트와 함께 5 개의 예상</v>
      </c>
    </row>
    <row r="160" ht="15.75" customHeight="1">
      <c r="A160" s="1">
        <v>158.0</v>
      </c>
      <c r="B160" s="2" t="s">
        <v>564</v>
      </c>
      <c r="C160" s="2" t="str">
        <f>IFERROR(__xludf.DUMMYFUNCTION("GOOGLETRANSLATE(B160,""vi"",""ko"")"),"하노이 아파트의 가격이 연초부터 급격히 증가한 이유")</f>
        <v>하노이 아파트의 가격이 연초부터 급격히 증가한 이유</v>
      </c>
      <c r="D160" s="2" t="s">
        <v>565</v>
      </c>
      <c r="E160" s="2" t="str">
        <f>IFERROR(__xludf.DUMMYFUNCTION("GOOGLETRANSLATE(D160,""vi"",""ko"")"),"2022 년 3 월 11 일")</f>
        <v>2022 년 3 월 11 일</v>
      </c>
      <c r="F160" s="3" t="s">
        <v>566</v>
      </c>
      <c r="G160" s="2" t="s">
        <v>567</v>
      </c>
      <c r="H160" s="2" t="str">
        <f>IFERROR(__xludf.DUMMYFUNCTION("GOOGLETRANSLATE(G160,""vi"",""ko"")"),"새로운 가격 접지는 경제 생활에 따라 설립되며, 하노이 아파트의 가격은 연초에 상승합니다. 하노이에서 판매를 위해 개장하는 일부 프로젝트에서 가격은 2021 년에 비해 상승하는 경향이 있습니다. 일반적으로 9 개의 프로젝트 (No. 9 Pham.")</f>
        <v>새로운 가격 접지는 경제 생활에 따라 설립되며, 하노이 아파트의 가격은 연초에 상승합니다. 하노이에서 판매를 위해 개장하는 일부 프로젝트에서 가격은 2021 년에 비해 상승하는 경향이 있습니다. 일반적으로 9 개의 프로젝트 (No. 9 Pham.</v>
      </c>
    </row>
    <row r="161" ht="15.75" customHeight="1">
      <c r="A161" s="1">
        <v>159.0</v>
      </c>
      <c r="B161" s="2" t="s">
        <v>568</v>
      </c>
      <c r="C161" s="2" t="str">
        <f>IFERROR(__xludf.DUMMYFUNCTION("GOOGLETRANSLATE(B161,""vi"",""ko"")"),"Meysenses Lucia Bai Lu- 번영하는 목적지")</f>
        <v>Meysenses Lucia Bai Lu- 번영하는 목적지</v>
      </c>
      <c r="D161" s="2" t="s">
        <v>569</v>
      </c>
      <c r="E161" s="2" t="str">
        <f>IFERROR(__xludf.DUMMYFUNCTION("GOOGLETRANSLATE(D161,""vi"",""ko"")"),"2022 년 3 월 10 일")</f>
        <v>2022 년 3 월 10 일</v>
      </c>
      <c r="F161" s="3" t="s">
        <v>570</v>
      </c>
      <c r="G161" s="2" t="s">
        <v>571</v>
      </c>
      <c r="H161" s="2" t="str">
        <f>IFERROR(__xludf.DUMMYFUNCTION("GOOGLETRANSLATE(G161,""vi"",""ko"")"),"부동산 분야의 Tan A Dai Thanh 그룹의 여정은 프로젝트 메이즈에 대한 정보에 대한 정보에 대해 시장의 특별한 관심을 다시 얻었습니다. Lucia Bai Lu- 리조트의 중심지, 첫 번째 사계절의 힘을 유지합니다.")</f>
        <v>부동산 분야의 Tan A Dai Thanh 그룹의 여정은 프로젝트 메이즈에 대한 정보에 대한 정보에 대해 시장의 특별한 관심을 다시 얻었습니다. Lucia Bai Lu- 리조트의 중심지, 첫 번째 사계절의 힘을 유지합니다.</v>
      </c>
    </row>
    <row r="162" ht="15.75" customHeight="1">
      <c r="A162" s="1">
        <v>160.0</v>
      </c>
      <c r="B162" s="2" t="s">
        <v>572</v>
      </c>
      <c r="C162" s="2" t="str">
        <f>IFERROR(__xludf.DUMMYFUNCTION("GOOGLETRANSLATE(B162,""vi"",""ko"")"),"Sun Property 브랜드 부동산의 차이")</f>
        <v>Sun Property 브랜드 부동산의 차이</v>
      </c>
      <c r="D162" s="2" t="s">
        <v>573</v>
      </c>
      <c r="E162" s="2" t="str">
        <f>IFERROR(__xludf.DUMMYFUNCTION("GOOGLETRANSLATE(D162,""vi"",""ko"")"),"2022 년 3 월 9 일")</f>
        <v>2022 년 3 월 9 일</v>
      </c>
      <c r="F162" s="3" t="s">
        <v>574</v>
      </c>
      <c r="G162" s="2" t="s">
        <v>575</v>
      </c>
      <c r="H162" s="2" t="str">
        <f>IFERROR(__xludf.DUMMYFUNCTION("GOOGLETRANSLATE(G162,""vi"",""ko"")"),"Sun Property Real Estate의 명성과 매력을 만드는 이유는 무엇입니까? Sun Property의 부동산은 모든 목적지에서 생명 가치를 승화시키는 데 도움이됩니다. (사진 : SG). Nguyen Ngoc Thuy Linh 씨 - Sun Property의 총괄 책임자 :“10 년 이상 Sun Property는 신체에 지속되었습니다.")</f>
        <v>Sun Property Real Estate의 명성과 매력을 만드는 이유는 무엇입니까? Sun Property의 부동산은 모든 목적지에서 생명 가치를 승화시키는 데 도움이됩니다. (사진 : SG). Nguyen Ngoc Thuy Linh 씨 - Sun Property의 총괄 책임자 :“10 년 이상 Sun Property는 신체에 지속되었습니다.</v>
      </c>
    </row>
    <row r="163" ht="15.75" customHeight="1">
      <c r="A163" s="1">
        <v>161.0</v>
      </c>
      <c r="B163" s="2" t="s">
        <v>576</v>
      </c>
      <c r="C163" s="2" t="str">
        <f>IFERROR(__xludf.DUMMYFUNCTION("GOOGLETRANSLATE(B163,""vi"",""ko"")"),"Phat Dat는 2022 년에 3,600 억 VND 이상의 이익을 목표로합니다.")</f>
        <v>Phat Dat는 2022 년에 3,600 억 VND 이상의 이익을 목표로합니다.</v>
      </c>
      <c r="D163" s="2" t="s">
        <v>573</v>
      </c>
      <c r="E163" s="2" t="str">
        <f>IFERROR(__xludf.DUMMYFUNCTION("GOOGLETRANSLATE(D163,""vi"",""ko"")"),"2022 년 3 월 9 일")</f>
        <v>2022 년 3 월 9 일</v>
      </c>
      <c r="F163" s="3" t="s">
        <v>577</v>
      </c>
      <c r="G163" s="2" t="s">
        <v>578</v>
      </c>
      <c r="H163" s="2" t="str">
        <f>IFERROR(__xludf.DUMMYFUNCTION("GOOGLETRANSLATE(G163,""vi"",""ko"")"),"PHAT DAT 부동산 개발 공동 주식 회사 (HOSE : PDR)는 최근 2022 년 연례 주주 회의의 연례 계획을 발표했습니다. 회의 프로그램은 사업 계획과 관련된 보고서와 2022 년의 회사 운영을 승인 할 것으로 예상됩니다. 에게")</f>
        <v>PHAT DAT 부동산 개발 공동 주식 회사 (HOSE : PDR)는 최근 2022 년 연례 주주 회의의 연례 계획을 발표했습니다. 회의 프로그램은 사업 계획과 관련된 보고서와 2022 년의 회사 운영을 승인 할 것으로 예상됩니다. 에게</v>
      </c>
    </row>
    <row r="164" ht="15.75" customHeight="1">
      <c r="A164" s="1">
        <v>162.0</v>
      </c>
      <c r="B164" s="2" t="s">
        <v>579</v>
      </c>
      <c r="C164" s="2" t="str">
        <f>IFERROR(__xludf.DUMMYFUNCTION("GOOGLETRANSLATE(B164,""vi"",""ko"")"),"부동산 시장의 이유는 번역 시즌 동안 '최대 절전 모드'가 아닙니다.")</f>
        <v>부동산 시장의 이유는 번역 시즌 동안 '최대 절전 모드'가 아닙니다.</v>
      </c>
      <c r="D164" s="2" t="s">
        <v>573</v>
      </c>
      <c r="E164" s="2" t="str">
        <f>IFERROR(__xludf.DUMMYFUNCTION("GOOGLETRANSLATE(D164,""vi"",""ko"")"),"2022 년 3 월 9 일")</f>
        <v>2022 년 3 월 9 일</v>
      </c>
      <c r="F164" s="3" t="s">
        <v>580</v>
      </c>
      <c r="G164" s="2" t="s">
        <v>581</v>
      </c>
      <c r="H164" s="2" t="str">
        <f>IFERROR(__xludf.DUMMYFUNCTION("GOOGLETRANSLATE(G164,""vi"",""ko"")"),"검색 수요의 80%는 2022 년의 음력 이후 지금까지 Ho Chi Minh City, Hanoi 및 전국의 많은 지방 및 도시가 F0 사례를 빠르게 증가시켜 거래소를 유발했습니다. 부동산 (부동산). 그리고 조직과 개인")</f>
        <v>검색 수요의 80%는 2022 년의 음력 이후 지금까지 Ho Chi Minh City, Hanoi 및 전국의 많은 지방 및 도시가 F0 사례를 빠르게 증가시켜 거래소를 유발했습니다. 부동산 (부동산). 그리고 조직과 개인</v>
      </c>
    </row>
    <row r="165" ht="15.75" customHeight="1">
      <c r="A165" s="1">
        <v>163.0</v>
      </c>
      <c r="B165" s="2" t="s">
        <v>582</v>
      </c>
      <c r="C165" s="2" t="str">
        <f>IFERROR(__xludf.DUMMYFUNCTION("GOOGLETRANSLATE(B165,""vi"",""ko"")"),"Sun Group은 공식적으로 Hon Thom Paradise : Hon Thom Paradise Island를 시작했습니다.")</f>
        <v>Sun Group은 공식적으로 Hon Thom Paradise : Hon Thom Paradise Island를 시작했습니다.</v>
      </c>
      <c r="D165" s="2" t="s">
        <v>583</v>
      </c>
      <c r="E165" s="2" t="str">
        <f>IFERROR(__xludf.DUMMYFUNCTION("GOOGLETRANSLATE(D165,""vi"",""ko"")"),"2022 년 3 월 8 일")</f>
        <v>2022 년 3 월 8 일</v>
      </c>
      <c r="F165" s="3" t="s">
        <v>584</v>
      </c>
      <c r="G165" s="2" t="s">
        <v>585</v>
      </c>
      <c r="H165" s="2" t="str">
        <f>IFERROR(__xludf.DUMMYFUNCTION("GOOGLETRANSLATE(G165,""vi"",""ko"")"),"Hon Thom Paradise Island는 일련의 유틸리티, 높은 클래스 서비스로 호화로운 건물을 모으고, Phu Quoc -Vietnam을 세계에 등록하는 새로운 상징 인 새로운 즐거움의 가치를 확립 할 것입니다. 슈퍼 복잡한 엔터테인먼트")</f>
        <v>Hon Thom Paradise Island는 일련의 유틸리티, 높은 클래스 서비스로 호화로운 건물을 모으고, Phu Quoc -Vietnam을 세계에 등록하는 새로운 상징 인 새로운 즐거움의 가치를 확립 할 것입니다. 슈퍼 복잡한 엔터테인먼트</v>
      </c>
    </row>
    <row r="166" ht="15.75" customHeight="1">
      <c r="A166" s="1">
        <v>164.0</v>
      </c>
      <c r="B166" s="2" t="s">
        <v>586</v>
      </c>
      <c r="C166" s="2" t="str">
        <f>IFERROR(__xludf.DUMMYFUNCTION("GOOGLETRANSLATE(B166,""vi"",""ko"")"),"Bao Loc의 Second Home이 그 어느 때보 다 뜨거워지는 이유는 무엇입니까?")</f>
        <v>Bao Loc의 Second Home이 그 어느 때보 다 뜨거워지는 이유는 무엇입니까?</v>
      </c>
      <c r="D166" s="2" t="s">
        <v>587</v>
      </c>
      <c r="E166" s="2" t="str">
        <f>IFERROR(__xludf.DUMMYFUNCTION("GOOGLETRANSLATE(D166,""vi"",""ko"")"),"2022 년 3 월 7 일")</f>
        <v>2022 년 3 월 7 일</v>
      </c>
      <c r="F166" s="3" t="s">
        <v>588</v>
      </c>
      <c r="G166" s="2" t="s">
        <v>589</v>
      </c>
      <c r="H166" s="2" t="str">
        <f>IFERROR(__xludf.DUMMYFUNCTION("GOOGLETRANSLATE(G166,""vi"",""ko"")"),"Ho Chi Minh City에 살기에 이상적인 장소는 Covid-19를 번역 한 T.Q.H 씨가 번역을 피하기 위해 두 번째 리조트를 찾고 싶어했습니다. 그는 사이공의 해안 지역에서 부동산을 사는 것을 여러 번 여행하고 배웠으며 마침내 한 조각을 사기로 결정했습니다.")</f>
        <v>Ho Chi Minh City에 살기에 이상적인 장소는 Covid-19를 번역 한 T.Q.H 씨가 번역을 피하기 위해 두 번째 리조트를 찾고 싶어했습니다. 그는 사이공의 해안 지역에서 부동산을 사는 것을 여러 번 여행하고 배웠으며 마침내 한 조각을 사기로 결정했습니다.</v>
      </c>
    </row>
    <row r="167" ht="15.75" customHeight="1">
      <c r="A167" s="1">
        <v>165.0</v>
      </c>
      <c r="B167" s="2" t="s">
        <v>590</v>
      </c>
      <c r="C167" s="2" t="str">
        <f>IFERROR(__xludf.DUMMYFUNCTION("GOOGLETRANSLATE(B167,""vi"",""ko"")"),"Lam Dong : 분리 및 음모의 현탁액 고려")</f>
        <v>Lam Dong : 분리 및 음모의 현탁액 고려</v>
      </c>
      <c r="D167" s="2" t="s">
        <v>587</v>
      </c>
      <c r="E167" s="2" t="str">
        <f>IFERROR(__xludf.DUMMYFUNCTION("GOOGLETRANSLATE(D167,""vi"",""ko"")"),"2022 년 3 월 7 일")</f>
        <v>2022 년 3 월 7 일</v>
      </c>
      <c r="F167" s="3" t="s">
        <v>591</v>
      </c>
      <c r="G167" s="2" t="s">
        <v>592</v>
      </c>
      <c r="H167" s="2" t="str">
        <f>IFERROR(__xludf.DUMMYFUNCTION("GOOGLETRANSLATE(G167,""vi"",""ko"")"),"3 월 4 일, 자연 자원 환경부 (TN-MT) Lam Dong의 이사 인 Huynh Ngoc Hai는 주민위원회에 서명하여 도로 지역이 수령 및 정착을 고려하고 정지 할 것을 제안하는 문서에 서명했습니다. 토지를 기증하는 사람들")</f>
        <v>3 월 4 일, 자연 자원 환경부 (TN-MT) Lam Dong의 이사 인 Huynh Ngoc Hai는 주민위원회에 서명하여 도로 지역이 수령 및 정착을 고려하고 정지 할 것을 제안하는 문서에 서명했습니다. 토지를 기증하는 사람들</v>
      </c>
    </row>
    <row r="168" ht="15.75" customHeight="1">
      <c r="A168" s="1">
        <v>166.0</v>
      </c>
      <c r="B168" s="2" t="s">
        <v>593</v>
      </c>
      <c r="C168" s="2" t="str">
        <f>IFERROR(__xludf.DUMMYFUNCTION("GOOGLETRANSLATE(B168,""vi"",""ko"")"),"Gift 8.3 Eternal, Metro Star 기부 다이아몬드 기부 8.3 컵 여성이 여성을 구매하기 위해 15 억 컵")</f>
        <v>Gift 8.3 Eternal, Metro Star 기부 다이아몬드 기부 8.3 컵 여성이 여성을 구매하기 위해 15 억 컵</v>
      </c>
      <c r="D168" s="2" t="s">
        <v>594</v>
      </c>
      <c r="E168" s="2" t="str">
        <f>IFERROR(__xludf.DUMMYFUNCTION("GOOGLETRANSLATE(D168,""vi"",""ko"")"),"2022 년 3 월 5 일")</f>
        <v>2022 년 3 월 5 일</v>
      </c>
      <c r="F168" s="3" t="s">
        <v>595</v>
      </c>
      <c r="G168" s="2" t="s">
        <v>596</v>
      </c>
      <c r="H168" s="2" t="str">
        <f>IFERROR(__xludf.DUMMYFUNCTION("GOOGLETRANSLATE(G168,""vi"",""ko"")"),"또한 Metro Station No. 10 -Metro Line 1에 매우 제한된 수의 Shophouse가있는 소유자는 개인 및 가족을위한 지속 가능한 비즈니스 특권을 누릴 가치가있는 소유자 여야합니다. 이 프로그램은 3에만 적용됩니다")</f>
        <v>또한 Metro Station No. 10 -Metro Line 1에 매우 제한된 수의 Shophouse가있는 소유자는 개인 및 가족을위한 지속 가능한 비즈니스 특권을 누릴 가치가있는 소유자 여야합니다. 이 프로그램은 3에만 적용됩니다</v>
      </c>
    </row>
    <row r="169" ht="15.75" customHeight="1">
      <c r="A169" s="1">
        <v>167.0</v>
      </c>
      <c r="B169" s="2" t="s">
        <v>597</v>
      </c>
      <c r="C169" s="2" t="str">
        <f>IFERROR(__xludf.DUMMYFUNCTION("GOOGLETRANSLATE(B169,""vi"",""ko"")"),"Sun Group이 투자 한 '일본 스타일 리조트 타운'의 거대한 규모 공개")</f>
        <v>Sun Group이 투자 한 '일본 스타일 리조트 타운'의 거대한 규모 공개</v>
      </c>
      <c r="D169" s="2" t="s">
        <v>598</v>
      </c>
      <c r="E169" s="2" t="str">
        <f>IFERROR(__xludf.DUMMYFUNCTION("GOOGLETRANSLATE(D169,""vi"",""ko"")"),"2022 년 3 월 4 일")</f>
        <v>2022 년 3 월 4 일</v>
      </c>
      <c r="F169" s="3" t="s">
        <v>599</v>
      </c>
      <c r="G169" s="2" t="s">
        <v>600</v>
      </c>
      <c r="H169" s="2" t="str">
        <f>IFERROR(__xludf.DUMMYFUNCTION("GOOGLETRANSLATE(G169,""vi"",""ko"")"),"Sun Group은 South Phu Quoc에있는 피상적이고 화려한 지중해 마을에 압도 된 후 최근 Quang Hanh (Cam Pha, Quang Ninh)에서 ""Resort Town Style Japan""수업을 만드는 ""Super Acreable""계획을 갑자기 공개했습니다. 아무것도 아님")</f>
        <v>Sun Group은 South Phu Quoc에있는 피상적이고 화려한 지중해 마을에 압도 된 후 최근 Quang Hanh (Cam Pha, Quang Ninh)에서 "Resort Town Style Japan"수업을 만드는 "Super Acreable"계획을 갑자기 공개했습니다. 아무것도 아님</v>
      </c>
    </row>
    <row r="170" ht="15.75" customHeight="1">
      <c r="A170" s="1">
        <v>168.0</v>
      </c>
      <c r="B170" s="2" t="s">
        <v>601</v>
      </c>
      <c r="C170" s="2" t="str">
        <f>IFERROR(__xludf.DUMMYFUNCTION("GOOGLETRANSLATE(B170,""vi"",""ko"")"),"투자 센터의 다국적 아파트")</f>
        <v>투자 센터의 다국적 아파트</v>
      </c>
      <c r="D170" s="2" t="s">
        <v>598</v>
      </c>
      <c r="E170" s="2" t="str">
        <f>IFERROR(__xludf.DUMMYFUNCTION("GOOGLETRANSLATE(D170,""vi"",""ko"")"),"2022 년 3 월 4 일")</f>
        <v>2022 년 3 월 4 일</v>
      </c>
      <c r="F170" s="3" t="s">
        <v>602</v>
      </c>
      <c r="G170" s="2" t="s">
        <v>603</v>
      </c>
      <c r="H170" s="2" t="str">
        <f>IFERROR(__xludf.DUMMYFUNCTION("GOOGLETRANSLATE(G170,""vi"",""ko"")"),"Ho Chi Minh City의 설문 조사 보고서에 따르면 중앙 아파트의 가격은 끊임없이 확대되고 있으며, 부동산은 전염병의 영향에도 불구하고 2021 년에 새로운 절정을 지속적으로 설립합니다. 특히, 중앙 지구의 주택 가격은 시장 충격에 대한 기록을 만들었습니다. 예를 들어")</f>
        <v>Ho Chi Minh City의 설문 조사 보고서에 따르면 중앙 아파트의 가격은 끊임없이 확대되고 있으며, 부동산은 전염병의 영향에도 불구하고 2021 년에 새로운 절정을 지속적으로 설립합니다. 특히, 중앙 지구의 주택 가격은 시장 충격에 대한 기록을 만들었습니다. 예를 들어</v>
      </c>
    </row>
    <row r="171" ht="15.75" customHeight="1">
      <c r="A171" s="1">
        <v>169.0</v>
      </c>
      <c r="B171" s="2" t="s">
        <v>604</v>
      </c>
      <c r="C171" s="2" t="str">
        <f>IFERROR(__xludf.DUMMYFUNCTION("GOOGLETRANSLATE(B171,""vi"",""ko"")"),"부동산 투자자는 이익을 위해 Shophouse를 구매하기로 선택합니까?")</f>
        <v>부동산 투자자는 이익을 위해 Shophouse를 구매하기로 선택합니까?</v>
      </c>
      <c r="D171" s="2" t="s">
        <v>598</v>
      </c>
      <c r="E171" s="2" t="str">
        <f>IFERROR(__xludf.DUMMYFUNCTION("GOOGLETRANSLATE(D171,""vi"",""ko"")"),"2022 년 3 월 4 일")</f>
        <v>2022 년 3 월 4 일</v>
      </c>
      <c r="F171" s="3" t="s">
        <v>605</v>
      </c>
      <c r="G171" s="2" t="s">
        <v>606</v>
      </c>
      <c r="H171" s="2" t="str">
        <f>IFERROR(__xludf.DUMMYFUNCTION("GOOGLETRANSLATE(G171,""vi"",""ko"")"),"투자자가 이익을 늘리기 위해 목표로하는 궁극적 인 목표 인 Shophouse와 함께 수익성있는 Shophouse를 선택하는 황금 기준. 이익은 먼저 직접 비즈니스 활동이나 하위로 비롯된 후 가격 인상 가능성에서 비롯됩니다.")</f>
        <v>투자자가 이익을 늘리기 위해 목표로하는 궁극적 인 목표 인 Shophouse와 함께 수익성있는 Shophouse를 선택하는 황금 기준. 이익은 먼저 직접 비즈니스 활동이나 하위로 비롯된 후 가격 인상 가능성에서 비롯됩니다.</v>
      </c>
    </row>
    <row r="172" ht="15.75" customHeight="1">
      <c r="A172" s="1">
        <v>170.0</v>
      </c>
      <c r="B172" s="2" t="s">
        <v>607</v>
      </c>
      <c r="C172" s="2" t="str">
        <f>IFERROR(__xludf.DUMMYFUNCTION("GOOGLETRANSLATE(B172,""vi"",""ko"")"),"Binh Thuan은 토지 관리 및 사용에서 위반 처리를 강화합니다.")</f>
        <v>Binh Thuan은 토지 관리 및 사용에서 위반 처리를 강화합니다.</v>
      </c>
      <c r="D172" s="2" t="s">
        <v>598</v>
      </c>
      <c r="E172" s="2" t="str">
        <f>IFERROR(__xludf.DUMMYFUNCTION("GOOGLETRANSLATE(D172,""vi"",""ko"")"),"2022 년 3 월 4 일")</f>
        <v>2022 년 3 월 4 일</v>
      </c>
      <c r="F172" s="3" t="s">
        <v>608</v>
      </c>
      <c r="G172" s="2" t="s">
        <v>609</v>
      </c>
      <c r="H172" s="2" t="str">
        <f>IFERROR(__xludf.DUMMYFUNCTION("GOOGLETRANSLATE(G172,""vi"",""ko"")"),"3 월 3 일, Binh Thuan People 's Committee의 부회장 인 Phan Van Dang은 방금 관리 이유, 토지 사용에 대한 토지 관리, 건설 명령 및 위반 처리에 관한 공식 서신 번호 491/UBND-KT에 서명했습니다. 따라서 최근에는이 지역에서")</f>
        <v>3 월 3 일, Binh Thuan People 's Committee의 부회장 인 Phan Van Dang은 방금 관리 이유, 토지 사용에 대한 토지 관리, 건설 명령 및 위반 처리에 관한 공식 서신 번호 491/UBND-KT에 서명했습니다. 따라서 최근에는이 지역에서</v>
      </c>
    </row>
    <row r="173" ht="15.75" customHeight="1">
      <c r="A173" s="1">
        <v>171.0</v>
      </c>
      <c r="B173" s="2" t="s">
        <v>610</v>
      </c>
      <c r="C173" s="2" t="str">
        <f>IFERROR(__xludf.DUMMYFUNCTION("GOOGLETRANSLATE(B173,""vi"",""ko"")"),"Quang Tri : Vinh Linh District에서 7,100 억 동금의 5 개 리조트 프로젝트")</f>
        <v>Quang Tri : Vinh Linh District에서 7,100 억 동금의 5 개 리조트 프로젝트</v>
      </c>
      <c r="D173" s="2" t="s">
        <v>598</v>
      </c>
      <c r="E173" s="2" t="str">
        <f>IFERROR(__xludf.DUMMYFUNCTION("GOOGLETRANSLATE(D173,""vi"",""ko"")"),"2022 년 3 월 4 일")</f>
        <v>2022 년 3 월 4 일</v>
      </c>
      <c r="F173" s="3" t="s">
        <v>611</v>
      </c>
      <c r="G173" s="2" t="s">
        <v>612</v>
      </c>
      <c r="H173" s="2" t="str">
        <f>IFERROR(__xludf.DUMMYFUNCTION("GOOGLETRANSLATE(G173,""vi"",""ko"")"),"따라서, Quang Tri Province의 Vinh Linh 지구에있는 도시 지역의 5 개의 도시 지역, 생태 관광 및 리조트의 5 개 프로젝트는 총 7,182 억 Dong의 투자를 보유하고 있으며 수년간 투자 정책에 대한 라이센스가 부여되었지만 아직 느리게 진행되었습니다. 규정 준수")</f>
        <v>따라서, Quang Tri Province의 Vinh Linh 지구에있는 도시 지역의 5 개의 도시 지역, 생태 관광 및 리조트의 5 개 프로젝트는 총 7,182 억 Dong의 투자를 보유하고 있으며 수년간 투자 정책에 대한 라이센스가 부여되었지만 아직 느리게 진행되었습니다. 규정 준수</v>
      </c>
    </row>
    <row r="174" ht="15.75" customHeight="1">
      <c r="A174" s="1">
        <v>172.0</v>
      </c>
      <c r="B174" s="2" t="s">
        <v>613</v>
      </c>
      <c r="C174" s="2" t="str">
        <f>IFERROR(__xludf.DUMMYFUNCTION("GOOGLETRANSLATE(B174,""vi"",""ko"")"),"Long Thanh STC 프로젝트는 기름진 투자자를 끌어들입니다")</f>
        <v>Long Thanh STC 프로젝트는 기름진 투자자를 끌어들입니다</v>
      </c>
      <c r="D174" s="2" t="s">
        <v>598</v>
      </c>
      <c r="E174" s="2" t="str">
        <f>IFERROR(__xludf.DUMMYFUNCTION("GOOGLETRANSLATE(D174,""vi"",""ko"")"),"2022 년 3 월 4 일")</f>
        <v>2022 년 3 월 4 일</v>
      </c>
      <c r="F174" s="3" t="s">
        <v>614</v>
      </c>
      <c r="G174" s="2" t="s">
        <v>615</v>
      </c>
      <c r="H174" s="2" t="str">
        <f>IFERROR(__xludf.DUMMYFUNCTION("GOOGLETRANSLATE(G174,""vi"",""ko"")"),"공항 지역의 도시 부동산 - 정부의 동 Nai 센터 사이의 밝은 투자 지점은 동남아시아에서 가장 큰 규모로 Long Thanh 공항의 슈퍼 프로젝트 1 단계 1 단계를 시급히 투자하고 있습니다. 세트")</f>
        <v>공항 지역의 도시 부동산 - 정부의 동 Nai 센터 사이의 밝은 투자 지점은 동남아시아에서 가장 큰 규모로 Long Thanh 공항의 슈퍼 프로젝트 1 단계 1 단계를 시급히 투자하고 있습니다. 세트</v>
      </c>
    </row>
    <row r="175" ht="15.75" customHeight="1">
      <c r="A175" s="1">
        <v>173.0</v>
      </c>
      <c r="B175" s="2" t="s">
        <v>616</v>
      </c>
      <c r="C175" s="2" t="str">
        <f>IFERROR(__xludf.DUMMYFUNCTION("GOOGLETRANSLATE(B175,""vi"",""ko"")"),"총세 점수는 3 개의 트릭 '저녁'부동산 이체 세금이 있습니다.")</f>
        <v>총세 점수는 3 개의 트릭 '저녁'부동산 이체 세금이 있습니다.</v>
      </c>
      <c r="D175" s="2" t="s">
        <v>617</v>
      </c>
      <c r="E175" s="2" t="str">
        <f>IFERROR(__xludf.DUMMYFUNCTION("GOOGLETRANSLATE(D175,""vi"",""ko"")"),"2022 년 3 월 3 일")</f>
        <v>2022 년 3 월 3 일</v>
      </c>
      <c r="F175" s="3" t="s">
        <v>618</v>
      </c>
      <c r="G175" s="2" t="s">
        <v>619</v>
      </c>
      <c r="H175" s="2" t="str">
        <f>IFERROR(__xludf.DUMMYFUNCTION("GOOGLETRANSLATE(G175,""vi"",""ko"")"),"2 월 28 일, 총세 국 (재무부)의 웹 사이트에 게시 된 정보에 따르면, 지난 시간 동안, 총세 국은 세무 당국에 경찰 기관과 조정하도록 지시했다. 사례 조사")</f>
        <v>2 월 28 일, 총세 국 (재무부)의 웹 사이트에 게시 된 정보에 따르면, 지난 시간 동안, 총세 국은 세무 당국에 경찰 기관과 조정하도록 지시했다. 사례 조사</v>
      </c>
    </row>
    <row r="176" ht="15.75" customHeight="1">
      <c r="A176" s="1">
        <v>174.0</v>
      </c>
      <c r="B176" s="2" t="s">
        <v>620</v>
      </c>
      <c r="C176" s="2" t="str">
        <f>IFERROR(__xludf.DUMMYFUNCTION("GOOGLETRANSLATE(B176,""vi"",""ko"")"),"Anland Lakeview의 Nam Cuong 'God'는 왜 본부 앞에서 배너를 스트레칭 하는가?")</f>
        <v>Anland Lakeview의 Nam Cuong 'God'는 왜 본부 앞에서 배너를 스트레칭 하는가?</v>
      </c>
      <c r="D176" s="2" t="s">
        <v>621</v>
      </c>
      <c r="E176" s="2" t="str">
        <f>IFERROR(__xludf.DUMMYFUNCTION("GOOGLETRANSLATE(D176,""vi"",""ko"")"),"2022 년 3 월 2 일")</f>
        <v>2022 년 3 월 2 일</v>
      </c>
      <c r="F176" s="3" t="s">
        <v>622</v>
      </c>
      <c r="G176" s="2" t="s">
        <v>623</v>
      </c>
      <c r="H176" s="2" t="str">
        <f>IFERROR(__xludf.DUMMYFUNCTION("GOOGLETRANSLATE(G176,""vi"",""ko"")"),"Anland Lakeview Project는 Duong Noi 1 Urban 지역의 중심부에 위치한 Astronomical Park의 Bach Hop Thuy Lake와 가까운 주요 위치를 가지고 있습니다. 이 프로젝트에는 투자자가 Nam Cuong Group입니다. 이 프로젝트는 육상 지역에 건축됩니다 : 15,766 m2")</f>
        <v>Anland Lakeview Project는 Duong Noi 1 Urban 지역의 중심부에 위치한 Astronomical Park의 Bach Hop Thuy Lake와 가까운 주요 위치를 가지고 있습니다. 이 프로젝트에는 투자자가 Nam Cuong Group입니다. 이 프로젝트는 육상 지역에 건축됩니다 : 15,766 m2</v>
      </c>
    </row>
    <row r="177" ht="15.75" customHeight="1">
      <c r="A177" s="1">
        <v>175.0</v>
      </c>
      <c r="B177" s="2" t="s">
        <v>624</v>
      </c>
      <c r="C177" s="2" t="str">
        <f>IFERROR(__xludf.DUMMYFUNCTION("GOOGLETRANSLATE(B177,""vi"",""ko"")"),"기업은 새로운 규정에 따라 아파트 구매 계약을 등록하고 다시 등록해야합니다.")</f>
        <v>기업은 새로운 규정에 따라 아파트 구매 계약을 등록하고 다시 등록해야합니다.</v>
      </c>
      <c r="D177" s="2" t="s">
        <v>621</v>
      </c>
      <c r="E177" s="2" t="str">
        <f>IFERROR(__xludf.DUMMYFUNCTION("GOOGLETRANSLATE(D177,""vi"",""ko"")"),"2022 년 3 월 2 일")</f>
        <v>2022 년 3 월 2 일</v>
      </c>
      <c r="F177" s="3" t="s">
        <v>625</v>
      </c>
      <c r="G177" s="2" t="s">
        <v>626</v>
      </c>
      <c r="H177" s="2" t="str">
        <f>IFERROR(__xludf.DUMMYFUNCTION("GOOGLETRANSLATE(G177,""vi"",""ko"")"),"최근, 경쟁 및 소비자 보호국의 양식 및 일반 거래 조건에 따른 계약 관리 부서 (산업 및 무역부)는 법령의 영향에 따라 아파트 구매 계약 아파트를 등록하고 다시 등록 할 의무를 안내했습니다.")</f>
        <v>최근, 경쟁 및 소비자 보호국의 양식 및 일반 거래 조건에 따른 계약 관리 부서 (산업 및 무역부)는 법령의 영향에 따라 아파트 구매 계약 아파트를 등록하고 다시 등록 할 의무를 안내했습니다.</v>
      </c>
    </row>
    <row r="178" ht="15.75" customHeight="1">
      <c r="A178" s="1">
        <v>176.0</v>
      </c>
      <c r="B178" s="2" t="s">
        <v>627</v>
      </c>
      <c r="C178" s="2" t="str">
        <f>IFERROR(__xludf.DUMMYFUNCTION("GOOGLETRANSLATE(B178,""vi"",""ko"")"),"Khang Dien은 Thu Duc의 프로젝트를 위해 3,500 억 동을 추가로 펌핑했습니다.")</f>
        <v>Khang Dien은 Thu Duc의 프로젝트를 위해 3,500 억 동을 추가로 펌핑했습니다.</v>
      </c>
      <c r="D178" s="2" t="s">
        <v>621</v>
      </c>
      <c r="E178" s="2" t="str">
        <f>IFERROR(__xludf.DUMMYFUNCTION("GOOGLETRANSLATE(D178,""vi"",""ko"")"),"2022 년 3 월 2 일")</f>
        <v>2022 년 3 월 2 일</v>
      </c>
      <c r="F178" s="3" t="s">
        <v>628</v>
      </c>
      <c r="G178" s="2" t="s">
        <v>629</v>
      </c>
      <c r="H178" s="2" t="str">
        <f>IFERROR(__xludf.DUMMYFUNCTION("GOOGLETRANSLATE(G178,""vi"",""ko"")"),"Khang Dien Housing Investment and Business Joint Stock Company (Hose : KDH)는 Gia Phuoc Real Estate Business Co., Ltd. 따라서 Khang Dien은 거의 349.65 억 Dong을 부을 계획입니다.")</f>
        <v>Khang Dien Housing Investment and Business Joint Stock Company (Hose : KDH)는 Gia Phuoc Real Estate Business Co., Ltd. 따라서 Khang Dien은 거의 349.65 억 Dong을 부을 계획입니다.</v>
      </c>
    </row>
    <row r="179" ht="15.75" customHeight="1">
      <c r="A179" s="1">
        <v>177.0</v>
      </c>
      <c r="B179" s="2" t="s">
        <v>630</v>
      </c>
      <c r="C179" s="2" t="str">
        <f>IFERROR(__xludf.DUMMYFUNCTION("GOOGLETRANSLATE(B179,""vi"",""ko"")"),"VAN PHU -Invest는 많은 지방과 도시에서 TET 심기를 시작하여 녹색 도시 공간을 만들었습니다.")</f>
        <v>VAN PHU -Invest는 많은 지방과 도시에서 TET 심기를 시작하여 녹색 도시 공간을 만들었습니다.</v>
      </c>
      <c r="D179" s="2" t="s">
        <v>631</v>
      </c>
      <c r="E179" s="2" t="str">
        <f>IFERROR(__xludf.DUMMYFUNCTION("GOOGLETRANSLATE(D179,""vi"",""ko"")"),"2022 년 2 월 28 일")</f>
        <v>2022 년 2 월 28 일</v>
      </c>
      <c r="F179" s="3" t="s">
        <v>632</v>
      </c>
      <c r="G179" s="2" t="s">
        <v>633</v>
      </c>
      <c r="H179" s="2" t="str">
        <f>IFERROR(__xludf.DUMMYFUNCTION("GOOGLETRANSLATE(G179,""vi"",""ko"")"),"Van Phu의 리더십 Terra에서 투자 된 나무 심기 나무 - Hung Project는 2022 년 봄 나무 심기 행사에 참석했습니다. 회사 리더와 함께 이사회")</f>
        <v>Van Phu의 리더십 Terra에서 투자 된 나무 심기 나무 - Hung Project는 2022 년 봄 나무 심기 행사에 참석했습니다. 회사 리더와 함께 이사회</v>
      </c>
    </row>
    <row r="180" ht="15.75" customHeight="1">
      <c r="A180" s="1">
        <v>178.0</v>
      </c>
      <c r="B180" s="2" t="s">
        <v>634</v>
      </c>
      <c r="C180" s="2" t="str">
        <f>IFERROR(__xludf.DUMMYFUNCTION("GOOGLETRANSLATE(B180,""vi"",""ko"")"),"Sun Property는 일련의 새로운 아이콘이있는 고급 부동산이 필요합니다.")</f>
        <v>Sun Property는 일련의 새로운 아이콘이있는 고급 부동산이 필요합니다.</v>
      </c>
      <c r="D180" s="2" t="s">
        <v>631</v>
      </c>
      <c r="E180" s="2" t="str">
        <f>IFERROR(__xludf.DUMMYFUNCTION("GOOGLETRANSLATE(D180,""vi"",""ko"")"),"2022 년 2 월 28 일")</f>
        <v>2022 년 2 월 28 일</v>
      </c>
      <c r="F180" s="3" t="s">
        <v>635</v>
      </c>
      <c r="G180" s="2" t="s">
        <v>636</v>
      </c>
      <c r="H180" s="2" t="str">
        <f>IFERROR(__xludf.DUMMYFUNCTION("GOOGLETRANSLATE(G180,""vi"",""ko"")"),"Sun Group은 Da Nang의 관광 관광의 Golden Bridge 기호 뒤에있는 상징을 구성하는 많은 새로운 작품을 만들어 많은 토지의 전형적인 이미지가되었습니다. 그것들은 건축의 아름다움, 문화 이야기를 결정하는 프로젝트입니다.")</f>
        <v>Sun Group은 Da Nang의 관광 관광의 Golden Bridge 기호 뒤에있는 상징을 구성하는 많은 새로운 작품을 만들어 많은 토지의 전형적인 이미지가되었습니다. 그것들은 건축의 아름다움, 문화 이야기를 결정하는 프로젝트입니다.</v>
      </c>
    </row>
    <row r="181" ht="15.75" customHeight="1">
      <c r="A181" s="1">
        <v>179.0</v>
      </c>
      <c r="B181" s="2" t="s">
        <v>637</v>
      </c>
      <c r="C181" s="2" t="str">
        <f>IFERROR(__xludf.DUMMYFUNCTION("GOOGLETRANSLATE(B181,""vi"",""ko"")"),"Thanh 국가에서 어떤 주요 프로젝트가 완전한 ""Hot Mineral Mineral""을 즐길 수 있습니까?")</f>
        <v>Thanh 국가에서 어떤 주요 프로젝트가 완전한 "Hot Mineral Mineral"을 즐길 수 있습니까?</v>
      </c>
      <c r="D181" s="2" t="s">
        <v>638</v>
      </c>
      <c r="E181" s="2" t="str">
        <f>IFERROR(__xludf.DUMMYFUNCTION("GOOGLETRANSLATE(D181,""vi"",""ko"")"),"2022 년 2 월 26 일")</f>
        <v>2022 년 2 월 26 일</v>
      </c>
      <c r="F181" s="3" t="s">
        <v>639</v>
      </c>
      <c r="G181" s="2" t="s">
        <v>640</v>
      </c>
      <c r="H181" s="2" t="str">
        <f>IFERROR(__xludf.DUMMYFUNCTION("GOOGLETRANSLATE(G181,""vi"",""ko"")"),"Quang Yen Hot Mineral Source (Quang Xuong)의 드문 값은 곧 투자 및 악용 될 예정이며, 처음으로 일본 표준 Hot Mineral Resort 단지를 통해 Thanh HOA의 주요 관광 제품을 제기 할 것입니다. 청소년 광물의 공급원을 향상시킵니다")</f>
        <v>Quang Yen Hot Mineral Source (Quang Xuong)의 드문 값은 곧 투자 및 악용 될 예정이며, 처음으로 일본 표준 Hot Mineral Resort 단지를 통해 Thanh HOA의 주요 관광 제품을 제기 할 것입니다. 청소년 광물의 공급원을 향상시킵니다</v>
      </c>
    </row>
    <row r="182" ht="15.75" customHeight="1">
      <c r="A182" s="1">
        <v>180.0</v>
      </c>
      <c r="B182" s="2" t="s">
        <v>641</v>
      </c>
      <c r="C182" s="2" t="str">
        <f>IFERROR(__xludf.DUMMYFUNCTION("GOOGLETRANSLATE(B182,""vi"",""ko"")"),"Sun Property 부동산 - 상류층의 ""지리""")</f>
        <v>Sun Property 부동산 - 상류층의 "지리"</v>
      </c>
      <c r="D182" s="2" t="s">
        <v>642</v>
      </c>
      <c r="E182" s="2" t="str">
        <f>IFERROR(__xludf.DUMMYFUNCTION("GOOGLETRANSLATE(D182,""vi"",""ko"")"),"2022 년 2 월 24 일")</f>
        <v>2022 년 2 월 24 일</v>
      </c>
      <c r="F182" s="3" t="s">
        <v>643</v>
      </c>
      <c r="G182" s="2" t="s">
        <v>644</v>
      </c>
      <c r="H182" s="2" t="str">
        <f>IFERROR(__xludf.DUMMYFUNCTION("GOOGLETRANSLATE(G182,""vi"",""ko"")"),"지속 가능한 수익성을 갖춘 리조트 관광과 관련된 고급 부동산의 개발을 중단 할뿐만 아니라 Sun Property (Sun Group 회원)는 고객에게 상위 가치가 승화 된 삶의 ""황금""관광의 토지, 리조트, 리조트, 리조트, 리조트, 리조트, 리조트, 리조트, 리조트, 리조트,")</f>
        <v>지속 가능한 수익성을 갖춘 리조트 관광과 관련된 고급 부동산의 개발을 중단 할뿐만 아니라 Sun Property (Sun Group 회원)는 고객에게 상위 가치가 승화 된 삶의 "황금"관광의 토지, 리조트, 리조트, 리조트, 리조트, 리조트, 리조트, 리조트, 리조트, 리조트,</v>
      </c>
    </row>
    <row r="183" ht="15.75" customHeight="1">
      <c r="A183" s="1">
        <v>181.0</v>
      </c>
      <c r="B183" s="2" t="s">
        <v>645</v>
      </c>
      <c r="C183" s="2" t="str">
        <f>IFERROR(__xludf.DUMMYFUNCTION("GOOGLETRANSLATE(B183,""vi"",""ko"")"),"Vinhomes Ocean Park에서 P1 The Pavilion Apartment Tower 출시")</f>
        <v>Vinhomes Ocean Park에서 P1 The Pavilion Apartment Tower 출시</v>
      </c>
      <c r="D183" s="2" t="s">
        <v>642</v>
      </c>
      <c r="E183" s="2" t="str">
        <f>IFERROR(__xludf.DUMMYFUNCTION("GOOGLETRANSLATE(D183,""vi"",""ko"")"),"2022 년 2 월 24 일")</f>
        <v>2022 년 2 월 24 일</v>
      </c>
      <c r="F183" s="3" t="s">
        <v>646</v>
      </c>
      <c r="G183" s="2" t="s">
        <v>647</v>
      </c>
      <c r="H183" s="2" t="str">
        <f>IFERROR(__xludf.DUMMYFUNCTION("GOOGLETRANSLATE(G183,""vi"",""ko"")"),"파빌리온 세분화의 세 번째 타워가 공식적으로 판매를 위해 개장했을 때, P1은 다양한 트래픽을 연결하는 위치와 능력의 ""황금 우위""를 상속합니다. P1 건물의 기슭에있는 Ly Thanh Tong의 동맥 도로는 길이 3.5km, 폭이 40m이며 6 개의 차선에 충분합니다.")</f>
        <v>파빌리온 세분화의 세 번째 타워가 공식적으로 판매를 위해 개장했을 때, P1은 다양한 트래픽을 연결하는 위치와 능력의 "황금 우위"를 상속합니다. P1 건물의 기슭에있는 Ly Thanh Tong의 동맥 도로는 길이 3.5km, 폭이 40m이며 6 개의 차선에 충분합니다.</v>
      </c>
    </row>
    <row r="184" ht="15.75" customHeight="1">
      <c r="A184" s="1">
        <v>182.0</v>
      </c>
      <c r="B184" s="2" t="s">
        <v>648</v>
      </c>
      <c r="C184" s="2" t="str">
        <f>IFERROR(__xludf.DUMMYFUNCTION("GOOGLETRANSLATE(B184,""vi"",""ko"")"),"Van Phu -Invest : Tam이라는 단어는 장기 투자 자산입니다.")</f>
        <v>Van Phu -Invest : Tam이라는 단어는 장기 투자 자산입니다.</v>
      </c>
      <c r="D184" s="2" t="s">
        <v>649</v>
      </c>
      <c r="E184" s="2" t="str">
        <f>IFERROR(__xludf.DUMMYFUNCTION("GOOGLETRANSLATE(D184,""vi"",""ko"")"),"2022 년 2 월 23 일")</f>
        <v>2022 년 2 월 23 일</v>
      </c>
      <c r="F184" s="3" t="s">
        <v>650</v>
      </c>
      <c r="G184" s="2" t="s">
        <v>651</v>
      </c>
      <c r="H184" s="2" t="str">
        <f>IFERROR(__xludf.DUMMYFUNCTION("GOOGLETRANSLATE(G184,""vi"",""ko"")"),"Van Phu 브랜드 제작에 대한 전문적이고 전용 - 투자 (그림 : Van Phu -Victoria Project) ""공동 시장의 맥락에서 전문성과 헌신으로""Covid -19의 DAI 번역에 의해 크게 영향을받습니다. 프로젝트 "", 밴")</f>
        <v>Van Phu 브랜드 제작에 대한 전문적이고 전용 - 투자 (그림 : Van Phu -Victoria Project) "공동 시장의 맥락에서 전문성과 헌신으로"Covid -19의 DAI 번역에 의해 크게 영향을받습니다. 프로젝트 ", 밴</v>
      </c>
    </row>
    <row r="185" ht="15.75" customHeight="1">
      <c r="A185" s="1">
        <v>183.0</v>
      </c>
      <c r="B185" s="2" t="s">
        <v>652</v>
      </c>
      <c r="C185" s="2" t="str">
        <f>IFERROR(__xludf.DUMMYFUNCTION("GOOGLETRANSLATE(B185,""vi"",""ko"")"),"웰빙 두 번째 집 : 2022 년 투자자를위한 견해가없는 매력")</f>
        <v>웰빙 두 번째 집 : 2022 년 투자자를위한 견해가없는 매력</v>
      </c>
      <c r="D185" s="2" t="s">
        <v>649</v>
      </c>
      <c r="E185" s="2" t="str">
        <f>IFERROR(__xludf.DUMMYFUNCTION("GOOGLETRANSLATE(D185,""vi"",""ko"")"),"2022 년 2 월 23 일")</f>
        <v>2022 년 2 월 23 일</v>
      </c>
      <c r="F185" s="3" t="s">
        <v>653</v>
      </c>
      <c r="G185" s="2" t="s">
        <v>654</v>
      </c>
      <c r="H185" s="2" t="str">
        <f>IFERROR(__xludf.DUMMYFUNCTION("GOOGLETRANSLATE(G185,""vi"",""ko"")"),"Wellness Second Home : 매력적인 부동산 유형은 지난시기에 Global Real Estate Market의 성장 키워드에 대해 이야기 할 수 없지만 ""두 번째 집""과 ""두 번째 집)과""부동산 건강 관리 ""라는 두 가지 뛰어난 키워드를 언급 할 수는 없습니다. ”(건강). 웰니스 부동산은 시대를 환영합니다")</f>
        <v>Wellness Second Home : 매력적인 부동산 유형은 지난시기에 Global Real Estate Market의 성장 키워드에 대해 이야기 할 수 없지만 "두 번째 집"과 "두 번째 집)과"부동산 건강 관리 "라는 두 가지 뛰어난 키워드를 언급 할 수는 없습니다. ”(건강). 웰니스 부동산은 시대를 환영합니다</v>
      </c>
    </row>
    <row r="186" ht="15.75" customHeight="1">
      <c r="A186" s="1">
        <v>184.0</v>
      </c>
      <c r="B186" s="2" t="s">
        <v>655</v>
      </c>
      <c r="C186" s="2" t="str">
        <f>IFERROR(__xludf.DUMMYFUNCTION("GOOGLETRANSLATE(B186,""vi"",""ko"")"),"Hang Bo Ward : 사람들은 존재의 TTD 위반을 반영합니까?")</f>
        <v>Hang Bo Ward : 사람들은 존재의 TTD 위반을 반영합니까?</v>
      </c>
      <c r="D186" s="2" t="s">
        <v>649</v>
      </c>
      <c r="E186" s="2" t="str">
        <f>IFERROR(__xludf.DUMMYFUNCTION("GOOGLETRANSLATE(D186,""vi"",""ko"")"),"2022 년 2 월 23 일")</f>
        <v>2022 년 2 월 23 일</v>
      </c>
      <c r="F186" s="3" t="s">
        <v>656</v>
      </c>
      <c r="G186" s="2" t="s">
        <v>657</v>
      </c>
      <c r="H186" s="2" t="str">
        <f>IFERROR(__xludf.DUMMYFUNCTION("GOOGLETRANSLATE(G186,""vi"",""ko"")"),"당위원회의 결의안을 구체화하기 위해 하노이 당위원회는 2021-2025 년의 장식 및 도시 개발 및 도시 경제에 대한 지침 03을 발행했습니다.이 도시는 문제 해결에 중점을 둘 것입니다.")</f>
        <v>당위원회의 결의안을 구체화하기 위해 하노이 당위원회는 2021-2025 년의 장식 및 도시 개발 및 도시 경제에 대한 지침 03을 발행했습니다.이 도시는 문제 해결에 중점을 둘 것입니다.</v>
      </c>
    </row>
    <row r="187" ht="15.75" customHeight="1">
      <c r="A187" s="1">
        <v>185.0</v>
      </c>
      <c r="B187" s="2" t="s">
        <v>658</v>
      </c>
      <c r="C187" s="2" t="str">
        <f>IFERROR(__xludf.DUMMYFUNCTION("GOOGLETRANSLATE(B187,""vi"",""ko"")"),"Sun Property는 Phu Quoc의 Sky Apartment Tower를 시작했습니다.")</f>
        <v>Sun Property는 Phu Quoc의 Sky Apartment Tower를 시작했습니다.</v>
      </c>
      <c r="D187" s="2" t="s">
        <v>659</v>
      </c>
      <c r="E187" s="2" t="str">
        <f>IFERROR(__xludf.DUMMYFUNCTION("GOOGLETRANSLATE(D187,""vi"",""ko"")"),"2022 년 2 월 21 일")</f>
        <v>2022 년 2 월 21 일</v>
      </c>
      <c r="F187" s="3" t="s">
        <v>660</v>
      </c>
      <c r="G187" s="2" t="s">
        <v>661</v>
      </c>
      <c r="H187" s="2" t="str">
        <f>IFERROR(__xludf.DUMMYFUNCTION("GOOGLETRANSLATE(G187,""vi"",""ko"")"),"이것은 또한 Sun Grand City Hillside Residence의 모든 높은 수준의 경험 가치를 소유하고있는 세분화입니다. 시장과 고객이 현재 찾고있는 시장을 ""만족시킬""할 것입니다. 그 전에 바다 하위 부문이 시장에 도입되었습니다.")</f>
        <v>이것은 또한 Sun Grand City Hillside Residence의 모든 높은 수준의 경험 가치를 소유하고있는 세분화입니다. 시장과 고객이 현재 찾고있는 시장을 "만족시킬"할 것입니다. 그 전에 바다 하위 부문이 시장에 도입되었습니다.</v>
      </c>
    </row>
    <row r="188" ht="15.75" customHeight="1">
      <c r="A188" s="1">
        <v>186.0</v>
      </c>
      <c r="B188" s="2" t="s">
        <v>662</v>
      </c>
      <c r="C188" s="2" t="str">
        <f>IFERROR(__xludf.DUMMYFUNCTION("GOOGLETRANSLATE(B188,""vi"",""ko"")"),"STC Long Thanh Project의 런칭 행사에서 폭발")</f>
        <v>STC Long Thanh Project의 런칭 행사에서 폭발</v>
      </c>
      <c r="D188" s="2" t="s">
        <v>663</v>
      </c>
      <c r="E188" s="2" t="str">
        <f>IFERROR(__xludf.DUMMYFUNCTION("GOOGLETRANSLATE(D188,""vi"",""ko"")"),"2022 년 2 월 20 일")</f>
        <v>2022 년 2 월 20 일</v>
      </c>
      <c r="F188" s="3" t="s">
        <v>664</v>
      </c>
      <c r="G188" s="2" t="s">
        <v>665</v>
      </c>
      <c r="H188" s="2" t="str">
        <f>IFERROR(__xludf.DUMMYFUNCTION("GOOGLETRANSLATE(G188,""vi"",""ko"")"),"Long Thanh STC 프로젝트의 런칭 행사는 3 개의 공식 유통 업체의 600 명 이상의 열광적 인 전사를 모았습니다 : East -West Land, Thu Thiem Real and Smart Home. STC Long Thanh 프로젝트의 관점. 게다가, 행사에서 투자자는 시리즈를 소개했습니다.")</f>
        <v>Long Thanh STC 프로젝트의 런칭 행사는 3 개의 공식 유통 업체의 600 명 이상의 열광적 인 전사를 모았습니다 : East -West Land, Thu Thiem Real and Smart Home. STC Long Thanh 프로젝트의 관점. 게다가, 행사에서 투자자는 시리즈를 소개했습니다.</v>
      </c>
    </row>
    <row r="189" ht="15.75" customHeight="1">
      <c r="A189" s="1">
        <v>187.0</v>
      </c>
      <c r="B189" s="2" t="s">
        <v>666</v>
      </c>
      <c r="C189" s="2" t="str">
        <f>IFERROR(__xludf.DUMMYFUNCTION("GOOGLETRANSLATE(B189,""vi"",""ko"")"),"링크는 번역 후 투자자의 새로운 '맛'을 포착합니다.")</f>
        <v>링크는 번역 후 투자자의 새로운 '맛'을 포착합니다.</v>
      </c>
      <c r="D189" s="2" t="s">
        <v>663</v>
      </c>
      <c r="E189" s="2" t="str">
        <f>IFERROR(__xludf.DUMMYFUNCTION("GOOGLETRANSLATE(D189,""vi"",""ko"")"),"2022 년 2 월 20 일")</f>
        <v>2022 년 2 월 20 일</v>
      </c>
      <c r="F189" s="3" t="s">
        <v>667</v>
      </c>
      <c r="G189" s="2" t="s">
        <v>668</v>
      </c>
      <c r="H189" s="2" t="str">
        <f>IFERROR(__xludf.DUMMYFUNCTION("GOOGLETRANSLATE(G189,""vi"",""ko"")"),"전염병은 GWI (Global Health Institute)의 부동산에 대한 수요를 변화시킨다. 전염병은 사람들이 생활 환경의 요소를 최상위에두고 신체적, 정신적 건강에 유익 할뿐만 아니라 노동 효율성을 향상 시킨다는 것을 나타낸다. 선택의 추세")</f>
        <v>전염병은 GWI (Global Health Institute)의 부동산에 대한 수요를 변화시킨다. 전염병은 사람들이 생활 환경의 요소를 최상위에두고 신체적, 정신적 건강에 유익 할뿐만 아니라 노동 효율성을 향상 시킨다는 것을 나타낸다. 선택의 추세</v>
      </c>
    </row>
    <row r="190" ht="15.75" customHeight="1">
      <c r="A190" s="1">
        <v>188.0</v>
      </c>
      <c r="B190" s="2" t="s">
        <v>669</v>
      </c>
      <c r="C190" s="2" t="str">
        <f>IFERROR(__xludf.DUMMYFUNCTION("GOOGLETRANSLATE(B190,""vi"",""ko"")"),"발렌타인 2022 : 세계에서 가장 인상적인 고백은 99,999 장미로 하노이에서 열렸습니다.")</f>
        <v>발렌타인 2022 : 세계에서 가장 인상적인 고백은 99,999 장미로 하노이에서 열렸습니다.</v>
      </c>
      <c r="D190" s="2" t="s">
        <v>670</v>
      </c>
      <c r="E190" s="2" t="str">
        <f>IFERROR(__xludf.DUMMYFUNCTION("GOOGLETRANSLATE(D190,""vi"",""ko"")"),"2022 년 2 월 16 일")</f>
        <v>2022 년 2 월 16 일</v>
      </c>
      <c r="F190" s="3" t="s">
        <v>671</v>
      </c>
      <c r="G190" s="2" t="s">
        <v>672</v>
      </c>
      <c r="H190" s="2" t="str">
        <f>IFERROR(__xludf.DUMMYFUNCTION("GOOGLETRANSLATE(G190,""vi"",""ko"")"),"발렌타인 데이, 2 월 14 일 아침, 하노이 사람들은 수도 도로가 갑자기 거대한 꽃 숲의 모습으로 아름답고 화려 해 졌을 때 흥분과 놀라움을 숨길 수 없었습니다. 이 거대한 꽃 숲은 Ecopark에 의해 99,999면으로 만들어졌습니다.")</f>
        <v>발렌타인 데이, 2 월 14 일 아침, 하노이 사람들은 수도 도로가 갑자기 거대한 꽃 숲의 모습으로 아름답고 화려 해 졌을 때 흥분과 놀라움을 숨길 수 없었습니다. 이 거대한 꽃 숲은 Ecopark에 의해 99,999면으로 만들어졌습니다.</v>
      </c>
    </row>
    <row r="191" ht="15.75" customHeight="1">
      <c r="A191" s="1">
        <v>189.0</v>
      </c>
      <c r="B191" s="2" t="s">
        <v>673</v>
      </c>
      <c r="C191" s="2" t="str">
        <f>IFERROR(__xludf.DUMMYFUNCTION("GOOGLETRANSLATE(B191,""vi"",""ko"")"),"Ho Chi Minh City : 아파트에 대한 수요는 급격히 증가하고 있습니다.")</f>
        <v>Ho Chi Minh City : 아파트에 대한 수요는 급격히 증가하고 있습니다.</v>
      </c>
      <c r="D191" s="2" t="s">
        <v>670</v>
      </c>
      <c r="E191" s="2" t="str">
        <f>IFERROR(__xludf.DUMMYFUNCTION("GOOGLETRANSLATE(D191,""vi"",""ko"")"),"2022 년 2 월 16 일")</f>
        <v>2022 년 2 월 16 일</v>
      </c>
      <c r="F191" s="3" t="s">
        <v>674</v>
      </c>
      <c r="G191" s="2" t="s">
        <v>675</v>
      </c>
      <c r="H191" s="2" t="str">
        <f>IFERROR(__xludf.DUMMYFUNCTION("GOOGLETRANSLATE(G191,""vi"",""ko"")"),"시장이 열렬 해졌고, ""맛있는 상품""은 연구 개발 담당 이사 인 Nguyen Hoang의 물결을 넘겨 주려고했다. 입력 비용은 2021 년 내내 증가했습니다. 또한 분기부터")</f>
        <v>시장이 열렬 해졌고, "맛있는 상품"은 연구 개발 담당 이사 인 Nguyen Hoang의 물결을 넘겨 주려고했다. 입력 비용은 2021 년 내내 증가했습니다. 또한 분기부터</v>
      </c>
    </row>
    <row r="192" ht="15.75" customHeight="1">
      <c r="A192" s="1">
        <v>190.0</v>
      </c>
      <c r="B192" s="2" t="s">
        <v>676</v>
      </c>
      <c r="C192" s="2" t="str">
        <f>IFERROR(__xludf.DUMMYFUNCTION("GOOGLETRANSLATE(B192,""vi"",""ko"")"),"Ha do Group은 행정 위반으로 제재되었습니다")</f>
        <v>Ha do Group은 행정 위반으로 제재되었습니다</v>
      </c>
      <c r="D192" s="2" t="s">
        <v>677</v>
      </c>
      <c r="E192" s="2" t="str">
        <f>IFERROR(__xludf.DUMMYFUNCTION("GOOGLETRANSLATE(D192,""vi"",""ko"")"),"2022 년 2 월 11 일")</f>
        <v>2022 년 2 월 11 일</v>
      </c>
      <c r="F192" s="3" t="s">
        <v>678</v>
      </c>
      <c r="G192" s="2" t="s">
        <v>679</v>
      </c>
      <c r="H192" s="2" t="str">
        <f>IFERROR(__xludf.DUMMYFUNCTION("GOOGLETRANSLATE(G192,""vi"",""ko"")"),"구체적으로, 기업은 VAT 위반을 저지른다. 회사는 회사가 사업 주소 통지 (이전 송장, 세무 당국의 통지 시간)를 통해 기업의 상품 및 서비스 구매에 대한 투입 VAT 공제를 선언합니다.")</f>
        <v>구체적으로, 기업은 VAT 위반을 저지른다. 회사는 회사가 사업 주소 통지 (이전 송장, 세무 당국의 통지 시간)를 통해 기업의 상품 및 서비스 구매에 대한 투입 VAT 공제를 선언합니다.</v>
      </c>
    </row>
    <row r="193" ht="15.75" customHeight="1">
      <c r="A193" s="1">
        <v>191.0</v>
      </c>
      <c r="B193" s="2" t="s">
        <v>680</v>
      </c>
      <c r="C193" s="2" t="str">
        <f>IFERROR(__xludf.DUMMYFUNCTION("GOOGLETRANSLATE(B193,""vi"",""ko"")"),"TET 이후 투자 현금 흐름은 어디에서 어려울까요?")</f>
        <v>TET 이후 투자 현금 흐름은 어디에서 어려울까요?</v>
      </c>
      <c r="D193" s="2" t="s">
        <v>681</v>
      </c>
      <c r="E193" s="2" t="str">
        <f>IFERROR(__xludf.DUMMYFUNCTION("GOOGLETRANSLATE(D193,""vi"",""ko"")"),"2022 년 2 월 10 일")</f>
        <v>2022 년 2 월 10 일</v>
      </c>
      <c r="F193" s="3" t="s">
        <v>682</v>
      </c>
      <c r="G193" s="2" t="s">
        <v>683</v>
      </c>
      <c r="H193" s="2" t="str">
        <f>IFERROR(__xludf.DUMMYFUNCTION("GOOGLETRANSLATE(G193,""vi"",""ko"")"),"2021 년 마지막 달에 많은 잠재력을 기록한 돈을 기록한 후, 연속 리조트 부동산 시장은 11 월에 약 73%의 소비율로 441 대에 해당하며 8 배 이상 8 배 이상의 소비율로 번성했습니다. 전월과 비교 한 시간. 성장")</f>
        <v>2021 년 마지막 달에 많은 잠재력을 기록한 돈을 기록한 후, 연속 리조트 부동산 시장은 11 월에 약 73%의 소비율로 441 대에 해당하며 8 배 이상 8 배 이상의 소비율로 번성했습니다. 전월과 비교 한 시간. 성장</v>
      </c>
    </row>
    <row r="194" ht="15.75" customHeight="1">
      <c r="A194" s="1">
        <v>192.0</v>
      </c>
      <c r="B194" s="2" t="s">
        <v>684</v>
      </c>
      <c r="C194" s="2" t="str">
        <f>IFERROR(__xludf.DUMMYFUNCTION("GOOGLETRANSLATE(B194,""vi"",""ko"")"),"Dat Xanh의 재고는 거의 12,000 억에 달했습니다")</f>
        <v>Dat Xanh의 재고는 거의 12,000 억에 달했습니다</v>
      </c>
      <c r="D194" s="2" t="s">
        <v>681</v>
      </c>
      <c r="E194" s="2" t="str">
        <f>IFERROR(__xludf.DUMMYFUNCTION("GOOGLETRANSLATE(D194,""vi"",""ko"")"),"2022 년 2 월 10 일")</f>
        <v>2022 년 2 월 10 일</v>
      </c>
      <c r="F194" s="3" t="s">
        <v>685</v>
      </c>
      <c r="G194" s="2" t="s">
        <v>686</v>
      </c>
      <c r="H194" s="2" t="str">
        <f>IFERROR(__xludf.DUMMYFUNCTION("GOOGLETRANSLATE(G194,""vi"",""ko"")"),"DAT XANH Group은 2021 년 4 분기에 VND 2,264 억의 순 매출로 작년 같은 기간 동안 123% 증가한 비즈니스 결과를 발표했습니다. 이번 분기의 수익에 대한 가장 큰 기여는 VND 86 억에서 급격히 증가하면 아파트와 토지 음모의 판매입니다.")</f>
        <v>DAT XANH Group은 2021 년 4 분기에 VND 2,264 억의 순 매출로 작년 같은 기간 동안 123% 증가한 비즈니스 결과를 발표했습니다. 이번 분기의 수익에 대한 가장 큰 기여는 VND 86 억에서 급격히 증가하면 아파트와 토지 음모의 판매입니다.</v>
      </c>
    </row>
    <row r="195" ht="15.75" customHeight="1">
      <c r="A195" s="1">
        <v>193.0</v>
      </c>
      <c r="B195" s="2" t="s">
        <v>687</v>
      </c>
      <c r="C195" s="2" t="str">
        <f>IFERROR(__xludf.DUMMYFUNCTION("GOOGLETRANSLATE(B195,""vi"",""ko"")"),"STC LONG THENH- 동 나이의 새로운 삶의 초점")</f>
        <v>STC LONG THENH- 동 나이의 새로운 삶의 초점</v>
      </c>
      <c r="D195" s="2" t="s">
        <v>681</v>
      </c>
      <c r="E195" s="2" t="str">
        <f>IFERROR(__xludf.DUMMYFUNCTION("GOOGLETRANSLATE(D195,""vi"",""ko"")"),"2022 년 2 월 10 일")</f>
        <v>2022 년 2 월 10 일</v>
      </c>
      <c r="F195" s="3" t="s">
        <v>688</v>
      </c>
      <c r="G195" s="2" t="s">
        <v>689</v>
      </c>
      <c r="H195" s="2" t="str">
        <f>IFERROR(__xludf.DUMMYFUNCTION("GOOGLETRANSLATE(G195,""vi"",""ko"")"),"STC Long Thanh Complex Urban 지역은 다이아몬드 위치로, STC Long Thanh를 매년 1 억 명의 승객을 수용 할 수있는 Long Thanh 국제 공항에 가까운 탁월한 강점과 STC Long Thanh를 연결하는 방법을 포장합니다. DT 769의 축에 상품이 있습니다")</f>
        <v>STC Long Thanh Complex Urban 지역은 다이아몬드 위치로, STC Long Thanh를 매년 1 억 명의 승객을 수용 할 수있는 Long Thanh 국제 공항에 가까운 탁월한 강점과 STC Long Thanh를 연결하는 방법을 포장합니다. DT 769의 축에 상품이 있습니다</v>
      </c>
    </row>
    <row r="196" ht="15.75" customHeight="1">
      <c r="A196" s="1">
        <v>194.0</v>
      </c>
      <c r="B196" s="2" t="s">
        <v>690</v>
      </c>
      <c r="C196" s="2" t="str">
        <f>IFERROR(__xludf.DUMMYFUNCTION("GOOGLETRANSLATE(B196,""vi"",""ko"")"),"유행성 때문에 임대 부동산은 어렵고 기업은 새로운 방향을 찾습니다.")</f>
        <v>유행성 때문에 임대 부동산은 어렵고 기업은 새로운 방향을 찾습니다.</v>
      </c>
      <c r="D196" s="2" t="s">
        <v>691</v>
      </c>
      <c r="E196" s="2" t="str">
        <f>IFERROR(__xludf.DUMMYFUNCTION("GOOGLETRANSLATE(D196,""vi"",""ko"")"),"2022 년 2 월 8 일")</f>
        <v>2022 년 2 월 8 일</v>
      </c>
      <c r="F196" s="3" t="s">
        <v>692</v>
      </c>
      <c r="G196" s="2" t="s">
        <v>693</v>
      </c>
      <c r="H196" s="2" t="str">
        <f>IFERROR(__xludf.DUMMYFUNCTION("GOOGLETRANSLATE(G196,""vi"",""ko"")"),"2021 년 초부터 Covid-19 전염병은 남부 지방에 나타나기 시작하여 전파되어 많은 산업이 직접 영향을받습니다. 특히, 사무실 임대, 아파트 및 공장 분야는 강력하게 ""급락했다"". 2021 년 4 월부터 호치민 시티에서 번역 성폭행")</f>
        <v>2021 년 초부터 Covid-19 전염병은 남부 지방에 나타나기 시작하여 전파되어 많은 산업이 직접 영향을받습니다. 특히, 사무실 임대, 아파트 및 공장 분야는 강력하게 "급락했다". 2021 년 4 월부터 호치민 시티에서 번역 성폭행</v>
      </c>
    </row>
    <row r="197" ht="15.75" customHeight="1">
      <c r="A197" s="1">
        <v>195.0</v>
      </c>
      <c r="B197" s="2" t="s">
        <v>694</v>
      </c>
      <c r="C197" s="2" t="str">
        <f>IFERROR(__xludf.DUMMYFUNCTION("GOOGLETRANSLATE(B197,""vi"",""ko"")"),"Sun Riverside Village 도시 지역의 황금 교차 위치에서의 매력")</f>
        <v>Sun Riverside Village 도시 지역의 황금 교차 위치에서의 매력</v>
      </c>
      <c r="D197" s="2" t="s">
        <v>695</v>
      </c>
      <c r="E197" s="2" t="str">
        <f>IFERROR(__xludf.DUMMYFUNCTION("GOOGLETRANSLATE(D197,""vi"",""ko"")"),"2022 년 2 월 7 일")</f>
        <v>2022 년 2 월 7 일</v>
      </c>
      <c r="F197" s="3" t="s">
        <v>696</v>
      </c>
      <c r="G197" s="2" t="s">
        <v>697</v>
      </c>
      <c r="H197" s="2" t="str">
        <f>IFERROR(__xludf.DUMMYFUNCTION("GOOGLETRANSLATE(G197,""vi"",""ko"")"),"이 지역의 무역 중심은 두 개의 강과 1 개의 바다로 둘러싸여 있으며 Sun Riverside Village는 Sam Son Coastal City의 번화 한 무역 지점의 중심에 위치하고 있으며 하노이 및 북부 지방과 연결하기에 편리합니다. Thanh City로 이사합니다")</f>
        <v>이 지역의 무역 중심은 두 개의 강과 1 개의 바다로 둘러싸여 있으며 Sun Riverside Village는 Sam Son Coastal City의 번화 한 무역 지점의 중심에 위치하고 있으며 하노이 및 북부 지방과 연결하기에 편리합니다. Thanh City로 이사합니다</v>
      </c>
    </row>
    <row r="198" ht="15.75" customHeight="1">
      <c r="A198" s="1">
        <v>196.0</v>
      </c>
      <c r="B198" s="2" t="s">
        <v>698</v>
      </c>
      <c r="C198" s="2" t="str">
        <f>IFERROR(__xludf.DUMMYFUNCTION("GOOGLETRANSLATE(B198,""vi"",""ko"")"),"Sun Signature Gallery- 20 세기 중반의 예술적 색상의 ""천국""")</f>
        <v>Sun Signature Gallery- 20 세기 중반의 예술적 색상의 "천국"</v>
      </c>
      <c r="D198" s="2" t="s">
        <v>699</v>
      </c>
      <c r="E198" s="2" t="str">
        <f>IFERROR(__xludf.DUMMYFUNCTION("GOOGLETRANSLATE(D198,""vi"",""ko"")"),"2022 년 1 월 28 일")</f>
        <v>2022 년 1 월 28 일</v>
      </c>
      <c r="F198" s="3" t="s">
        <v>700</v>
      </c>
      <c r="G198" s="2" t="s">
        <v>701</v>
      </c>
      <c r="H198" s="2" t="str">
        <f>IFERROR(__xludf.DUMMYFUNCTION("GOOGLETRANSLATE(G198,""vi"",""ko"")"),"세기 중반 현대 ""박물관""중반 세기는 공식적으로 NGOC 섬의 중심부에 Sun Signature Gallery라고 불립니다. Sun Signature Gallery는 Hon Thom 케이블카 스테이션 근처에 위치하고 있습니다.")</f>
        <v>세기 중반 현대 "박물관"중반 세기는 공식적으로 NGOC 섬의 중심부에 Sun Signature Gallery라고 불립니다. Sun Signature Gallery는 Hon Thom 케이블카 스테이션 근처에 위치하고 있습니다.</v>
      </c>
    </row>
    <row r="199" ht="15.75" customHeight="1">
      <c r="A199" s="1">
        <v>197.0</v>
      </c>
      <c r="B199" s="2" t="s">
        <v>702</v>
      </c>
      <c r="C199" s="2" t="str">
        <f>IFERROR(__xludf.DUMMYFUNCTION("GOOGLETRANSLATE(B199,""vi"",""ko"")"),"2022 년 소매 부동산 시장의 어떤 트렌드?")</f>
        <v>2022 년 소매 부동산 시장의 어떤 트렌드?</v>
      </c>
      <c r="D199" s="2" t="s">
        <v>703</v>
      </c>
      <c r="E199" s="2" t="str">
        <f>IFERROR(__xludf.DUMMYFUNCTION("GOOGLETRANSLATE(D199,""vi"",""ko"")"),"2022 년 1 월 27 일")</f>
        <v>2022 년 1 월 27 일</v>
      </c>
      <c r="F199" s="3" t="s">
        <v>704</v>
      </c>
      <c r="G199" s="2" t="s">
        <v>705</v>
      </c>
      <c r="H199" s="2" t="str">
        <f>IFERROR(__xludf.DUMMYFUNCTION("GOOGLETRANSLATE(G199,""vi"",""ko"")"),"지난해 지속되는 비즈니스 상황을 채우는 데 어려움을 겪으면 상품과 서비스의 소매가 부정적인 성장을 일으켰습니다. 2021 년 부문의 매출은 작년 같은 기간 동안 3.8% 감소한 4,790 억 Vnd에 달했다. 거기에,")</f>
        <v>지난해 지속되는 비즈니스 상황을 채우는 데 어려움을 겪으면 상품과 서비스의 소매가 부정적인 성장을 일으켰습니다. 2021 년 부문의 매출은 작년 같은 기간 동안 3.8% 감소한 4,790 억 Vnd에 달했다. 거기에,</v>
      </c>
    </row>
    <row r="200" ht="15.75" customHeight="1">
      <c r="A200" s="1">
        <v>198.0</v>
      </c>
      <c r="B200" s="2" t="s">
        <v>706</v>
      </c>
      <c r="C200" s="2" t="str">
        <f>IFERROR(__xludf.DUMMYFUNCTION("GOOGLETRANSLATE(B200,""vi"",""ko"")"),"2 프로젝트에서 Nam Long의 인벤토리 ""OM""의 10,000 억 동")</f>
        <v>2 프로젝트에서 Nam Long의 인벤토리 "OM"의 10,000 억 동</v>
      </c>
      <c r="D200" s="2" t="s">
        <v>703</v>
      </c>
      <c r="E200" s="2" t="str">
        <f>IFERROR(__xludf.DUMMYFUNCTION("GOOGLETRANSLATE(D200,""vi"",""ko"")"),"2022 년 1 월 27 일")</f>
        <v>2022 년 1 월 27 일</v>
      </c>
      <c r="F200" s="3" t="s">
        <v>707</v>
      </c>
      <c r="G200" s="2" t="s">
        <v>708</v>
      </c>
      <c r="H200" s="2" t="str">
        <f>IFERROR(__xludf.DUMMYFUNCTION("GOOGLETRANSLATE(G200,""vi"",""ko"")"),"NAM Long Investment Joint 주식 회사 (MCK : NLG)는 2021 년에 재무 제표를 방금 발표했습니다. 따라서 총 자산은 VND 13,642 억에서 VND 23,717 억으로 급격히 증가했으며, 이는 VND 10,000 억 달러 이상 증가했습니다. 특히 재고는 VND 6,069 억에서 VND 15,489 억으로 2.6 배 증가했습니다.")</f>
        <v>NAM Long Investment Joint 주식 회사 (MCK : NLG)는 2021 년에 재무 제표를 방금 발표했습니다. 따라서 총 자산은 VND 13,642 억에서 VND 23,717 억으로 급격히 증가했으며, 이는 VND 10,000 억 달러 이상 증가했습니다. 특히 재고는 VND 6,069 억에서 VND 15,489 억으로 2.6 배 증가했습니다.</v>
      </c>
    </row>
    <row r="201" ht="15.75" customHeight="1">
      <c r="A201" s="1">
        <v>199.0</v>
      </c>
      <c r="B201" s="2" t="s">
        <v>709</v>
      </c>
      <c r="C201" s="2" t="str">
        <f>IFERROR(__xludf.DUMMYFUNCTION("GOOGLETRANSLATE(B201,""vi"",""ko"")"),"Vinhomes")</f>
        <v>Vinhomes</v>
      </c>
      <c r="D201" s="2" t="s">
        <v>710</v>
      </c>
      <c r="E201" s="2" t="str">
        <f>IFERROR(__xludf.DUMMYFUNCTION("GOOGLETRANSLATE(D201,""vi"",""ko"")"),"2022 년 1 월 26 일")</f>
        <v>2022 년 1 월 26 일</v>
      </c>
      <c r="F201" s="3" t="s">
        <v>711</v>
      </c>
      <c r="G201" s="2" t="s">
        <v>712</v>
      </c>
      <c r="H201" s="2" t="str">
        <f>IFERROR(__xludf.DUMMYFUNCTION("GOOGLETRANSLATE(G201,""vi"",""ko"")"),"BCI Asia Awards는이 지역의 건설 산업에서 가장 유명한 상 중 하나이며, ""Top 10 Top Investors""카테고리는 영향력 및 영향 투자자에게 수여됩니다. 베트남 건설 학교. 비즈니스는입니다")</f>
        <v>BCI Asia Awards는이 지역의 건설 산업에서 가장 유명한 상 중 하나이며, "Top 10 Top Investors"카테고리는 영향력 및 영향 투자자에게 수여됩니다. 베트남 건설 학교. 비즈니스는입니다</v>
      </c>
    </row>
    <row r="202" ht="15.75" customHeight="1">
      <c r="A202" s="1">
        <v>200.0</v>
      </c>
      <c r="B202" s="2" t="s">
        <v>713</v>
      </c>
      <c r="C202" s="2" t="str">
        <f>IFERROR(__xludf.DUMMYFUNCTION("GOOGLETRANSLATE(B202,""vi"",""ko"")"),"트래픽 인프라를 환영하는 HA Long Real Estate는 2022 년에 계속 초점을 맞추고 있습니다.")</f>
        <v>트래픽 인프라를 환영하는 HA Long Real Estate는 2022 년에 계속 초점을 맞추고 있습니다.</v>
      </c>
      <c r="D202" s="2" t="s">
        <v>714</v>
      </c>
      <c r="E202" s="2" t="str">
        <f>IFERROR(__xludf.DUMMYFUNCTION("GOOGLETRANSLATE(D202,""vi"",""ko"")"),"2022 년 1 월 25 일")</f>
        <v>2022 년 1 월 25 일</v>
      </c>
      <c r="F202" s="3" t="s">
        <v>715</v>
      </c>
      <c r="G202" s="2" t="s">
        <v>716</v>
      </c>
      <c r="H202" s="2" t="str">
        <f>IFERROR(__xludf.DUMMYFUNCTION("GOOGLETRANSLATE(G202,""vi"",""ko"")"),"Quang Ninh는 최근 음력의 1조차 운송 인프라의 역학으로 동시에 운영 2 전략적 교통이 4,000 억 개 이상의 총 투자, Cua Luc Bay, Ha Long을 통해 북쪽의 사랑의 다리를 투자했습니다. 캠 바다 도로")</f>
        <v>Quang Ninh는 최근 음력의 1조차 운송 인프라의 역학으로 동시에 운영 2 전략적 교통이 4,000 억 개 이상의 총 투자, Cua Luc Bay, Ha Long을 통해 북쪽의 사랑의 다리를 투자했습니다. 캠 바다 도로</v>
      </c>
    </row>
    <row r="203" ht="15.75" customHeight="1">
      <c r="A203" s="1">
        <v>201.0</v>
      </c>
      <c r="B203" s="2" t="s">
        <v>717</v>
      </c>
      <c r="C203" s="2" t="str">
        <f>IFERROR(__xludf.DUMMYFUNCTION("GOOGLETRANSLATE(B203,""vi"",""ko"")"),"Meey Land Corporation 공동 주식 회사")</f>
        <v>Meey Land Corporation 공동 주식 회사</v>
      </c>
      <c r="D203" s="2" t="s">
        <v>718</v>
      </c>
      <c r="E203" s="2" t="str">
        <f>IFERROR(__xludf.DUMMYFUNCTION("GOOGLETRANSLATE(D203,""vi"",""ko"")"),"2022 년 1 월 24 일")</f>
        <v>2022 년 1 월 24 일</v>
      </c>
      <c r="F203" s="3" t="s">
        <v>719</v>
      </c>
      <c r="G203" s="2" t="s">
        <v>720</v>
      </c>
      <c r="H203" s="2" t="str">
        <f>IFERROR(__xludf.DUMMYFUNCTION("GOOGLETRANSLATE(G203,""vi"",""ko"")"),"2 년 동안 설립 된 Meey Land는 부동산 산업을위한 26 개의 특수 디지털 변환 제품의 생태계를 구축하는 전략에 항상 확고하고 있습니다. 2021 년에 모든 경제 분야에서 ""디지털 혁신""의 추세에서 Meey Land는 많은 것을 달성했습니다.")</f>
        <v>2 년 동안 설립 된 Meey Land는 부동산 산업을위한 26 개의 특수 디지털 변환 제품의 생태계를 구축하는 전략에 항상 확고하고 있습니다. 2021 년에 모든 경제 분야에서 "디지털 혁신"의 추세에서 Meey Land는 많은 것을 달성했습니다.</v>
      </c>
    </row>
    <row r="204" ht="15.75" customHeight="1">
      <c r="A204" s="1">
        <v>202.0</v>
      </c>
      <c r="B204" s="2" t="s">
        <v>721</v>
      </c>
      <c r="C204" s="2" t="str">
        <f>IFERROR(__xludf.DUMMYFUNCTION("GOOGLETRANSLATE(B204,""vi"",""ko"")"),"부동산 직업의 행복하고 슬픈 TET 보상 2022")</f>
        <v>부동산 직업의 행복하고 슬픈 TET 보상 2022</v>
      </c>
      <c r="D204" s="2" t="s">
        <v>718</v>
      </c>
      <c r="E204" s="2" t="str">
        <f>IFERROR(__xludf.DUMMYFUNCTION("GOOGLETRANSLATE(D204,""vi"",""ko"")"),"2022 년 1 월 24 일")</f>
        <v>2022 년 1 월 24 일</v>
      </c>
      <c r="F204" s="3" t="s">
        <v>722</v>
      </c>
      <c r="G204" s="2" t="s">
        <v>723</v>
      </c>
      <c r="H204" s="2" t="str">
        <f>IFERROR(__xludf.DUMMYFUNCTION("GOOGLETRANSLATE(G204,""vi"",""ko"")"),"Tiger 2022의 음력이 다가오고 있으며, 많은 기업들이 직원들에게 TET을 보상 할 계획 이었지만, 근로자의 일자리를 보장하는 데 경제적 어려움이 어려운 많은 기업이 있습니다. 문제입니다.")</f>
        <v>Tiger 2022의 음력이 다가오고 있으며, 많은 기업들이 직원들에게 TET을 보상 할 계획 이었지만, 근로자의 일자리를 보장하는 데 경제적 어려움이 어려운 많은 기업이 있습니다. 문제입니다.</v>
      </c>
    </row>
    <row r="205" ht="15.75" customHeight="1">
      <c r="A205" s="1">
        <v>203.0</v>
      </c>
      <c r="B205" s="2" t="s">
        <v>724</v>
      </c>
      <c r="C205" s="2" t="str">
        <f>IFERROR(__xludf.DUMMYFUNCTION("GOOGLETRANSLATE(B205,""vi"",""ko"")"),"Quang Nam :이 프로젝트는 1,000 억 이상의 투자자가 등록 할 것을 말합니다.")</f>
        <v>Quang Nam :이 프로젝트는 1,000 억 이상의 투자자가 등록 할 것을 말합니다.</v>
      </c>
      <c r="D205" s="2" t="s">
        <v>718</v>
      </c>
      <c r="E205" s="2" t="str">
        <f>IFERROR(__xludf.DUMMYFUNCTION("GOOGLETRANSLATE(D205,""vi"",""ko"")"),"2022 년 1 월 24 일")</f>
        <v>2022 년 1 월 24 일</v>
      </c>
      <c r="F205" s="3" t="s">
        <v>725</v>
      </c>
      <c r="G205" s="2" t="s">
        <v>726</v>
      </c>
      <c r="H205" s="2" t="str">
        <f>IFERROR(__xludf.DUMMYFUNCTION("GOOGLETRANSLATE(G205,""vi"",""ko"")"),"1 월 22 일, Quang Nam People 's Committee의 부회장 인 Nguyen Hong Quang 씨는 메신저에 대한 투자자를 인정하기로 결정했습니다. 행정 센터의 영역")</f>
        <v>1 월 22 일, Quang Nam People 's Committee의 부회장 인 Nguyen Hong Quang 씨는 메신저에 대한 투자자를 인정하기로 결정했습니다. 행정 센터의 영역</v>
      </c>
    </row>
    <row r="206" ht="15.75" customHeight="1">
      <c r="A206" s="1">
        <v>204.0</v>
      </c>
      <c r="B206" s="2" t="s">
        <v>727</v>
      </c>
      <c r="C206" s="2" t="str">
        <f>IFERROR(__xludf.DUMMYFUNCTION("GOOGLETRANSLATE(B206,""vi"",""ko"")"),"Lam Dong : 세분 ​​절차 및 소포 분리의 정지 결제")</f>
        <v>Lam Dong : 세분 ​​절차 및 소포 분리의 정지 결제</v>
      </c>
      <c r="D206" s="2" t="s">
        <v>728</v>
      </c>
      <c r="E206" s="2" t="str">
        <f>IFERROR(__xludf.DUMMYFUNCTION("GOOGLETRANSLATE(D206,""vi"",""ko"")"),"2022 년 1 월 21 일")</f>
        <v>2022 년 1 월 21 일</v>
      </c>
      <c r="F206" s="3" t="s">
        <v>729</v>
      </c>
      <c r="G206" s="2" t="s">
        <v>730</v>
      </c>
      <c r="H206" s="2" t="str">
        <f>IFERROR(__xludf.DUMMYFUNCTION("GOOGLETRANSLATE(G206,""vi"",""ko"")"),"최근 Lam Dong Province에서는 새로운 도로, 음모, 농촌 지역의 별도의 건축을 건설하기 위해 토지를 기증 한 사례가 많이 있었지만 실제로 도입, 광고를 형성하기 위해 새로운 주거 지역과 장소를 형성합니다. , 실제 프로젝트 거래")</f>
        <v>최근 Lam Dong Province에서는 새로운 도로, 음모, 농촌 지역의 별도의 건축을 건설하기 위해 토지를 기증 한 사례가 많이 있었지만 실제로 도입, 광고를 형성하기 위해 새로운 주거 지역과 장소를 형성합니다. , 실제 프로젝트 거래</v>
      </c>
    </row>
    <row r="207" ht="15.75" customHeight="1">
      <c r="A207" s="1">
        <v>205.0</v>
      </c>
      <c r="B207" s="2" t="s">
        <v>731</v>
      </c>
      <c r="C207" s="2" t="str">
        <f>IFERROR(__xludf.DUMMYFUNCTION("GOOGLETRANSLATE(B207,""vi"",""ko"")"),"Bac Phuoc Kien Project : Quoc Cuong Gia Lai Company가 도움 요청을 보냅니다.")</f>
        <v>Bac Phuoc Kien Project : Quoc Cuong Gia Lai Company가 도움 요청을 보냅니다.</v>
      </c>
      <c r="D207" s="2" t="s">
        <v>732</v>
      </c>
      <c r="E207" s="2" t="str">
        <f>IFERROR(__xludf.DUMMYFUNCTION("GOOGLETRANSLATE(D207,""vi"",""ko"")"),"2022 년 1 월 19 일")</f>
        <v>2022 년 1 월 19 일</v>
      </c>
      <c r="F207" s="3" t="s">
        <v>733</v>
      </c>
      <c r="G207" s="2" t="s">
        <v>734</v>
      </c>
      <c r="H207" s="2" t="str">
        <f>IFERROR(__xludf.DUMMYFUNCTION("GOOGLETRANSLATE(G207,""vi"",""ko"")"),"구체적으로, 2022 년 11 월 1 일, Quoc Cuong Gia Lai 공동 주식 회사 (Quoc Cuong Gia Lai Company)는 파티 중앙 사무소, 공무원,시 정당위원회 장관, HO 이사 HO에 신청서를 보냈습니다. Chi Minh City Police, Ho Chi Minh City People 's Procuracy, National Arbitration Center")</f>
        <v>구체적으로, 2022 년 11 월 1 일, Quoc Cuong Gia Lai 공동 주식 회사 (Quoc Cuong Gia Lai Company)는 파티 중앙 사무소, 공무원,시 정당위원회 장관, HO 이사 HO에 신청서를 보냈습니다. Chi Minh City Police, Ho Chi Minh City People 's Procuracy, National Arbitration Center</v>
      </c>
    </row>
    <row r="208" ht="15.75" customHeight="1">
      <c r="A208" s="1">
        <v>206.0</v>
      </c>
      <c r="B208" s="2" t="s">
        <v>735</v>
      </c>
      <c r="C208" s="2" t="str">
        <f>IFERROR(__xludf.DUMMYFUNCTION("GOOGLETRANSLATE(B208,""vi"",""ko"")"),"투자자들은 여전히 ​​부동산 시장에 대해 낙관적입니다")</f>
        <v>투자자들은 여전히 ​​부동산 시장에 대해 낙관적입니다</v>
      </c>
      <c r="D208" s="2" t="s">
        <v>732</v>
      </c>
      <c r="E208" s="2" t="str">
        <f>IFERROR(__xludf.DUMMYFUNCTION("GOOGLETRANSLATE(D208,""vi"",""ko"")"),"2022 년 1 월 19 일")</f>
        <v>2022 년 1 월 19 일</v>
      </c>
      <c r="F208" s="3" t="s">
        <v>736</v>
      </c>
      <c r="G208" s="2" t="s">
        <v>737</v>
      </c>
      <c r="H208" s="2" t="str">
        <f>IFERROR(__xludf.DUMMYFUNCTION("GOOGLETRANSLATE(G208,""vi"",""ko"")"),"Savills의 상업용 부동산 시장 보고서에서 Savills Hanoi의 이사 인 Matthew Powell 씨는 시장 개요에 대해 언급하면서 다음과 같이 말했습니다. 투자자들은 항상")</f>
        <v>Savills의 상업용 부동산 시장 보고서에서 Savills Hanoi의 이사 인 Matthew Powell 씨는 시장 개요에 대해 언급하면서 다음과 같이 말했습니다. 투자자들은 항상</v>
      </c>
    </row>
    <row r="209" ht="15.75" customHeight="1">
      <c r="A209" s="1">
        <v>207.0</v>
      </c>
      <c r="B209" s="2" t="s">
        <v>738</v>
      </c>
      <c r="C209" s="2" t="str">
        <f>IFERROR(__xludf.DUMMYFUNCTION("GOOGLETRANSLATE(B209,""vi"",""ko"")"),"Van Phu Invest는 Cong Land 129 Dinh Tien Hoang에서 ""프로젝트 그리기""입니다.")</f>
        <v>Van Phu Invest는 Cong Land 129 Dinh Tien Hoang에서 "프로젝트 그리기"입니다.</v>
      </c>
      <c r="D209" s="2" t="s">
        <v>732</v>
      </c>
      <c r="E209" s="2" t="str">
        <f>IFERROR(__xludf.DUMMYFUNCTION("GOOGLETRANSLATE(D209,""vi"",""ko"")"),"2022 년 1 월 19 일")</f>
        <v>2022 년 1 월 19 일</v>
      </c>
      <c r="F209" s="3" t="s">
        <v>739</v>
      </c>
      <c r="G209" s="2" t="s">
        <v>740</v>
      </c>
      <c r="H209" s="2" t="str">
        <f>IFERROR(__xludf.DUMMYFUNCTION("GOOGLETRANSLATE(G209,""vi"",""ko"")"),"총 투자는 7,200m2 이상의 지역을 구축하여 총 투자가 1,25 억 2,500 억 달러 이상입니다. 그러나이 토지는 국가의 관리하에 있습니다. 웹 사이트 Vanphu.vn- Van Phu Invest의 공식 웹 사이트, Grandeur Palace -Dinh Tien Hoang이 프로젝트로 소개되었습니다.")</f>
        <v>총 투자는 7,200m2 이상의 지역을 구축하여 총 투자가 1,25 억 2,500 억 달러 이상입니다. 그러나이 토지는 국가의 관리하에 있습니다. 웹 사이트 Vanphu.vn- Van Phu Invest의 공식 웹 사이트, Grandeur Palace -Dinh Tien Hoang이 프로젝트로 소개되었습니다.</v>
      </c>
    </row>
    <row r="210" ht="15.75" customHeight="1">
      <c r="A210" s="1">
        <v>208.0</v>
      </c>
      <c r="B210" s="2" t="s">
        <v>741</v>
      </c>
      <c r="C210" s="2" t="str">
        <f>IFERROR(__xludf.DUMMYFUNCTION("GOOGLETRANSLATE(B210,""vi"",""ko"")"),"소매 부동산 시장의 혼합 사진")</f>
        <v>소매 부동산 시장의 혼합 사진</v>
      </c>
      <c r="D210" s="2" t="s">
        <v>732</v>
      </c>
      <c r="E210" s="2" t="str">
        <f>IFERROR(__xludf.DUMMYFUNCTION("GOOGLETRANSLATE(D210,""vi"",""ko"")"),"2022 년 1 월 19 일")</f>
        <v>2022 년 1 월 19 일</v>
      </c>
      <c r="F210" s="3" t="s">
        <v>742</v>
      </c>
      <c r="G210" s="2" t="s">
        <v>743</v>
      </c>
      <c r="H210" s="2" t="str">
        <f>IFERROR(__xludf.DUMMYFUNCTION("GOOGLETRANSLATE(G210,""vi"",""ko"")"),"2021 년에 소규모 소매 브랜드는 더 작은 지역을 가진 상점을 고용하거나 키오스크 모델로 전환 할 수 있으며 큰 브랜드는 지속적으로 확장되고 있습니다. 베트남의 하노이에있는 2021 년 소매 시장의 요약 보고서")</f>
        <v>2021 년에 소규모 소매 브랜드는 더 작은 지역을 가진 상점을 고용하거나 키오스크 모델로 전환 할 수 있으며 큰 브랜드는 지속적으로 확장되고 있습니다. 베트남의 하노이에있는 2021 년 소매 시장의 요약 보고서</v>
      </c>
    </row>
    <row r="211" ht="15.75" customHeight="1">
      <c r="A211" s="1">
        <v>209.0</v>
      </c>
      <c r="B211" s="2" t="s">
        <v>744</v>
      </c>
      <c r="C211" s="2" t="str">
        <f>IFERROR(__xludf.DUMMYFUNCTION("GOOGLETRANSLATE(B211,""vi"",""ko"")"),"열대 마을의 열대 마을에서 자연스러운 ""갈증""")</f>
        <v>열대 마을의 열대 마을에서 자연스러운 "갈증"</v>
      </c>
      <c r="D211" s="2" t="s">
        <v>745</v>
      </c>
      <c r="E211" s="2" t="str">
        <f>IFERROR(__xludf.DUMMYFUNCTION("GOOGLETRANSLATE(D211,""vi"",""ko"")"),"2022 년 1 월 17 일")</f>
        <v>2022 년 1 월 17 일</v>
      </c>
      <c r="F211" s="3" t="s">
        <v>746</v>
      </c>
      <c r="G211" s="2" t="s">
        <v>747</v>
      </c>
      <c r="H211" s="2" t="str">
        <f>IFERROR(__xludf.DUMMYFUNCTION("GOOGLETRANSLATE(G211,""vi"",""ko"")"),"“자연 경관은 마음이 더 이상 피곤하지 않고 명쾌한 마음을 단조하는 데 도움이됩니다. 풍경은 조용하지만 생생합니다. 그래서 마음이 몸에 미치는 영향을 통해 상쾌함을 가져오고 몸의 활력을 회복시킵니다.”Frederick Olmsted -")</f>
        <v>“자연 경관은 마음이 더 이상 피곤하지 않고 명쾌한 마음을 단조하는 데 도움이됩니다. 풍경은 조용하지만 생생합니다. 그래서 마음이 몸에 미치는 영향을 통해 상쾌함을 가져오고 몸의 활력을 회복시킵니다.”Frederick Olmsted -</v>
      </c>
    </row>
    <row r="212" ht="15.75" customHeight="1">
      <c r="A212" s="1">
        <v>210.0</v>
      </c>
      <c r="B212" s="2" t="s">
        <v>748</v>
      </c>
      <c r="C212" s="2" t="str">
        <f>IFERROR(__xludf.DUMMYFUNCTION("GOOGLETRANSLATE(B212,""vi"",""ko"")"),"Binh Thuan Real Estate Market 2022의 밝은 지점은 어디에 있습니까?")</f>
        <v>Binh Thuan Real Estate Market 2022의 밝은 지점은 어디에 있습니까?</v>
      </c>
      <c r="D212" s="2" t="s">
        <v>749</v>
      </c>
      <c r="E212" s="2" t="str">
        <f>IFERROR(__xludf.DUMMYFUNCTION("GOOGLETRANSLATE(D212,""vi"",""ko"")"),"2022 년 1 월 14 일")</f>
        <v>2022 년 1 월 14 일</v>
      </c>
      <c r="F212" s="3" t="s">
        <v>750</v>
      </c>
      <c r="G212" s="2" t="s">
        <v>751</v>
      </c>
      <c r="H212" s="2" t="str">
        <f>IFERROR(__xludf.DUMMYFUNCTION("GOOGLETRANSLATE(G212,""vi"",""ko"")"),"Binh Thuan의 투자자들을위한 기회? Binh Thuan은 관광 및 부동산을 이용할 수있는 잠재적 인 장소 중 하나로 간주됩니다. ""Paradise Bay""라고 불리는 Mui Ne Binh Thuan은 관광지도에서 매력적인 목적지입니다.")</f>
        <v>Binh Thuan의 투자자들을위한 기회? Binh Thuan은 관광 및 부동산을 이용할 수있는 잠재적 인 장소 중 하나로 간주됩니다. "Paradise Bay"라고 불리는 Mui Ne Binh Thuan은 관광지도에서 매력적인 목적지입니다.</v>
      </c>
    </row>
    <row r="213" ht="15.75" customHeight="1">
      <c r="A213" s="1">
        <v>211.0</v>
      </c>
      <c r="B213" s="2" t="s">
        <v>752</v>
      </c>
      <c r="C213" s="2" t="str">
        <f>IFERROR(__xludf.DUMMYFUNCTION("GOOGLETRANSLATE(B213,""vi"",""ko"")"),"중앙 부동산 : 성장에 대한 많은 기대이지만 폭발하기 어려운")</f>
        <v>중앙 부동산 : 성장에 대한 많은 기대이지만 폭발하기 어려운</v>
      </c>
      <c r="D213" s="2" t="s">
        <v>753</v>
      </c>
      <c r="E213" s="2" t="str">
        <f>IFERROR(__xludf.DUMMYFUNCTION("GOOGLETRANSLATE(D213,""vi"",""ko"")"),"2022 년 1 월 13 일")</f>
        <v>2022 년 1 월 13 일</v>
      </c>
      <c r="F213" s="3" t="s">
        <v>754</v>
      </c>
      <c r="G213" s="2" t="s">
        <v>755</v>
      </c>
      <c r="H213" s="2" t="str">
        <f>IFERROR(__xludf.DUMMYFUNCTION("GOOGLETRANSLATE(G213,""vi"",""ko"")"),"BIDV 은행의 경제학자 인 Can Van Luc 박사는 포럼에서 ""Central Real Estate 202 : 개발 및 투자 선택의 추세""에서 ""Central Real Estatu")</f>
        <v>BIDV 은행의 경제학자 인 Can Van Luc 박사는 포럼에서 "Central Real Estate 202 : 개발 및 투자 선택의 추세"에서 "Central Real Estatu</v>
      </c>
    </row>
    <row r="214" ht="15.75" customHeight="1">
      <c r="A214" s="1">
        <v>212.0</v>
      </c>
      <c r="B214" s="2" t="s">
        <v>756</v>
      </c>
      <c r="C214" s="2" t="str">
        <f>IFERROR(__xludf.DUMMYFUNCTION("GOOGLETRANSLATE(B214,""vi"",""ko"")"),"주거용 공급은 지난 5 년간 가장 낮은 하노이 시장으로 시작되었습니다.")</f>
        <v>주거용 공급은 지난 5 년간 가장 낮은 하노이 시장으로 시작되었습니다.</v>
      </c>
      <c r="D214" s="2" t="s">
        <v>753</v>
      </c>
      <c r="E214" s="2" t="str">
        <f>IFERROR(__xludf.DUMMYFUNCTION("GOOGLETRANSLATE(D214,""vi"",""ko"")"),"2022 년 1 월 13 일")</f>
        <v>2022 년 1 월 13 일</v>
      </c>
      <c r="F214" s="3" t="s">
        <v>757</v>
      </c>
      <c r="G214" s="2" t="s">
        <v>758</v>
      </c>
      <c r="H214" s="2" t="str">
        <f>IFERROR(__xludf.DUMMYFUNCTION("GOOGLETRANSLATE(G214,""vi"",""ko"")"),"2021 년 4 분기 시장 보고서에 따르면, 빌라/인접 주택 부문과 Savills의 세미 판매 아파트를 포함하여 주거용 부동산 상황에 대한 시장 보고서에 따르면, 지난 3 개월 동안의 시장 지표는 이전 분기. 그러나 감소는 계속 기록됩니다")</f>
        <v>2021 년 4 분기 시장 보고서에 따르면, 빌라/인접 주택 부문과 Savills의 세미 판매 아파트를 포함하여 주거용 부동산 상황에 대한 시장 보고서에 따르면, 지난 3 개월 동안의 시장 지표는 이전 분기. 그러나 감소는 계속 기록됩니다</v>
      </c>
    </row>
    <row r="215" ht="15.75" customHeight="1">
      <c r="A215" s="1">
        <v>213.0</v>
      </c>
      <c r="B215" s="2" t="s">
        <v>759</v>
      </c>
      <c r="C215" s="2" t="str">
        <f>IFERROR(__xludf.DUMMYFUNCTION("GOOGLETRANSLATE(B215,""vi"",""ko"")"),"부동산 시장에서 놀라운 일")</f>
        <v>부동산 시장에서 놀라운 일</v>
      </c>
      <c r="D215" s="2" t="s">
        <v>753</v>
      </c>
      <c r="E215" s="2" t="str">
        <f>IFERROR(__xludf.DUMMYFUNCTION("GOOGLETRANSLATE(D215,""vi"",""ko"")"),"2022 년 1 월 13 일")</f>
        <v>2022 년 1 월 13 일</v>
      </c>
      <c r="F215" s="3" t="s">
        <v>760</v>
      </c>
      <c r="G215" s="2" t="s">
        <v>761</v>
      </c>
      <c r="H215" s="2" t="str">
        <f>IFERROR(__xludf.DUMMYFUNCTION("GOOGLETRANSLATE(G215,""vi"",""ko"")"),"합법적 인 ""매듭""은 부동산 시장 2022 : 베트남 부동산 중개인 협회 (VAR)가 조직 한 트렌드와 도전을 식별하는 세미나에서 제거되었습니다.")</f>
        <v>합법적 인 "매듭"은 부동산 시장 2022 : 베트남 부동산 중개인 협회 (VAR)가 조직 한 트렌드와 도전을 식별하는 세미나에서 제거되었습니다.</v>
      </c>
    </row>
    <row r="216" ht="15.75" customHeight="1">
      <c r="A216" s="1">
        <v>214.0</v>
      </c>
      <c r="B216" s="2" t="s">
        <v>762</v>
      </c>
      <c r="C216" s="2" t="str">
        <f>IFERROR(__xludf.DUMMYFUNCTION("GOOGLETRANSLATE(B216,""vi"",""ko"")"),"하노이는 오래된 아파트 전체의 품질을 테스트하고 평가합니다.")</f>
        <v>하노이는 오래된 아파트 전체의 품질을 테스트하고 평가합니다.</v>
      </c>
      <c r="D216" s="2" t="s">
        <v>763</v>
      </c>
      <c r="E216" s="2" t="str">
        <f>IFERROR(__xludf.DUMMYFUNCTION("GOOGLETRANSLATE(D216,""vi"",""ko"")"),"2022 년 1 월 12 일")</f>
        <v>2022 년 1 월 12 일</v>
      </c>
      <c r="F216" s="3" t="s">
        <v>764</v>
      </c>
      <c r="G216" s="2" t="s">
        <v>765</v>
      </c>
      <c r="H216" s="2" t="str">
        <f>IFERROR(__xludf.DUMMYFUNCTION("GOOGLETRANSLATE(G216,""vi"",""ko"")"),"이 계획에 따르면, 도시는 우선 순위의 순서대로 초점과 열쇠를 가진 오래된 아파트의 품질을 검토, 테스트 및 평가하는 일반적인 검사를 수행 할 것입니다. 기존 아파트 상태의 품질을 검토, 테스트 및 평가 한 결과 규정에 따라 분류되고 그룹화되어야합니다.")</f>
        <v>이 계획에 따르면, 도시는 우선 순위의 순서대로 초점과 열쇠를 가진 오래된 아파트의 품질을 검토, 테스트 및 평가하는 일반적인 검사를 수행 할 것입니다. 기존 아파트 상태의 품질을 검토, 테스트 및 평가 한 결과 규정에 따라 분류되고 그룹화되어야합니다.</v>
      </c>
    </row>
    <row r="217" ht="15.75" customHeight="1">
      <c r="A217" s="1">
        <v>215.0</v>
      </c>
      <c r="B217" s="2" t="s">
        <v>766</v>
      </c>
      <c r="C217" s="2" t="str">
        <f>IFERROR(__xludf.DUMMYFUNCTION("GOOGLETRANSLATE(B217,""vi"",""ko"")"),"번역 시즌 동안 Lotus Pond는 유가 증권에 투자하여 구멍을 탈출합니다.")</f>
        <v>번역 시즌 동안 Lotus Pond는 유가 증권에 투자하여 구멍을 탈출합니다.</v>
      </c>
      <c r="D217" s="2" t="s">
        <v>763</v>
      </c>
      <c r="E217" s="2" t="str">
        <f>IFERROR(__xludf.DUMMYFUNCTION("GOOGLETRANSLATE(D217,""vi"",""ko"")"),"2022 년 1 월 12 일")</f>
        <v>2022 년 1 월 12 일</v>
      </c>
      <c r="F217" s="3" t="s">
        <v>767</v>
      </c>
      <c r="G217" s="2" t="s">
        <v>768</v>
      </c>
      <c r="H217" s="2" t="str">
        <f>IFERROR(__xludf.DUMMYFUNCTION("GOOGLETRANSLATE(G217,""vi"",""ko"")"),"TCP Dam Sen Water Park (주식 코드 : DSN)는 2021 년에 통합 재무 제표를 방금 발표했습니다. 따라서 2021 년에는 3 개월 만 있더라도 2021 년 말까지 9 개월이 계속 폐쇄되어야합니다. Lotus Pond는 여전히 탈출합니다. 특히, 연간 순수익")</f>
        <v>TCP Dam Sen Water Park (주식 코드 : DSN)는 2021 년에 통합 재무 제표를 방금 발표했습니다. 따라서 2021 년에는 3 개월 만 있더라도 2021 년 말까지 9 개월이 계속 폐쇄되어야합니다. Lotus Pond는 여전히 탈출합니다. 특히, 연간 순수익</v>
      </c>
    </row>
    <row r="218" ht="15.75" customHeight="1">
      <c r="A218" s="1">
        <v>216.0</v>
      </c>
      <c r="B218" s="2" t="s">
        <v>769</v>
      </c>
      <c r="C218" s="2" t="str">
        <f>IFERROR(__xludf.DUMMYFUNCTION("GOOGLETRANSLATE(B218,""vi"",""ko"")"),"현금 흐름은 계속해서 부동산으로 유입되며 2022-2023 년에 상승 할 파도가 있습니다.")</f>
        <v>현금 흐름은 계속해서 부동산으로 유입되며 2022-2023 년에 상승 할 파도가 있습니다.</v>
      </c>
      <c r="D218" s="2" t="s">
        <v>770</v>
      </c>
      <c r="E218" s="2" t="str">
        <f>IFERROR(__xludf.DUMMYFUNCTION("GOOGLETRANSLATE(D218,""vi"",""ko"")"),"2022 년 1 월 11 일")</f>
        <v>2022 년 1 월 11 일</v>
      </c>
      <c r="F218" s="3" t="s">
        <v>771</v>
      </c>
      <c r="G218" s="2" t="s">
        <v>772</v>
      </c>
      <c r="H218" s="2" t="str">
        <f>IFERROR(__xludf.DUMMYFUNCTION("GOOGLETRANSLATE(G218,""vi"",""ko"")"),"부동산 시장의 긍정적 인 움직임은 생산 및 비즈니스 산업이 많은 어려움에 직면 할 때 현금 흐름을 부동산 시장으로 강력하게 만들었습니다. 외국 투자 부의 통계는 2021 년 첫 11 개월 동안 Real")</f>
        <v>부동산 시장의 긍정적 인 움직임은 생산 및 비즈니스 산업이 많은 어려움에 직면 할 때 현금 흐름을 부동산 시장으로 강력하게 만들었습니다. 외국 투자 부의 통계는 2021 년 첫 11 개월 동안 Real</v>
      </c>
    </row>
    <row r="219" ht="15.75" customHeight="1">
      <c r="A219" s="1">
        <v>217.0</v>
      </c>
      <c r="B219" s="2" t="s">
        <v>773</v>
      </c>
      <c r="C219" s="2" t="str">
        <f>IFERROR(__xludf.DUMMYFUNCTION("GOOGLETRANSLATE(B219,""vi"",""ko"")"),"Sam Son의 Sun Group Ecosystem에서 부동산을 소유 할 때 투자자는 어떤 가치를 받습니까?")</f>
        <v>Sam Son의 Sun Group Ecosystem에서 부동산을 소유 할 때 투자자는 어떤 가치를 받습니까?</v>
      </c>
      <c r="D219" s="2" t="s">
        <v>774</v>
      </c>
      <c r="E219" s="2" t="str">
        <f>IFERROR(__xludf.DUMMYFUNCTION("GOOGLETRANSLATE(D219,""vi"",""ko"")"),"2022 년 1 월 10 일")</f>
        <v>2022 년 1 월 10 일</v>
      </c>
      <c r="F219" s="3" t="s">
        <v>775</v>
      </c>
      <c r="G219" s="2" t="s">
        <v>776</v>
      </c>
      <c r="H219" s="2" t="str">
        <f>IFERROR(__xludf.DUMMYFUNCTION("GOOGLETRANSLATE(G219,""vi"",""ko"")"),"지속 가능한 이익 사업에 ​​대한 완전한 의지. 생태계의 공명 가치는 2020 년 말부터 시작되었으며 2022 년에 결승선, Sea Square 및 Urban Complexes 및 Entertainment and Entertainment Urban 지역을 유지하기 위해 시급히 완료되었습니다.")</f>
        <v>지속 가능한 이익 사업에 ​​대한 완전한 의지. 생태계의 공명 가치는 2020 년 말부터 시작되었으며 2022 년에 결승선, Sea Square 및 Urban Complexes 및 Entertainment and Entertainment Urban 지역을 유지하기 위해 시급히 완료되었습니다.</v>
      </c>
    </row>
    <row r="220" ht="15.75" customHeight="1">
      <c r="A220" s="1">
        <v>218.0</v>
      </c>
      <c r="B220" s="2" t="s">
        <v>777</v>
      </c>
      <c r="C220" s="2" t="str">
        <f>IFERROR(__xludf.DUMMYFUNCTION("GOOGLETRANSLATE(B220,""vi"",""ko"")"),"25 억 2 천 5 백만 톤의 용량을 가진 Phu Dong Container Port의 상세한 계획 발표")</f>
        <v>25 억 2 천 5 백만 톤의 용량을 가진 Phu Dong Container Port의 상세한 계획 발표</v>
      </c>
      <c r="D220" s="2" t="s">
        <v>778</v>
      </c>
      <c r="E220" s="2" t="str">
        <f>IFERROR(__xludf.DUMMYFUNCTION("GOOGLETRANSLATE(D220,""vi"",""ko"")"),"2022 년 1 월 9 일")</f>
        <v>2022 년 1 월 9 일</v>
      </c>
      <c r="F220" s="3" t="s">
        <v>779</v>
      </c>
      <c r="G220" s="2" t="s">
        <v>780</v>
      </c>
      <c r="H220" s="2" t="str">
        <f>IFERROR(__xludf.DUMMYFUNCTION("GOOGLETRANSLATE(G220,""vi"",""ko"")"),"2022 년 1 월 7 일 오후 하노이에서 Gia Lam District People 's Committee는 계획 및 건축부, Co Bi Commune, Dang Xa Commune People's Committee 및 Phu Dong International Container Port Joint Company의 인민위원회를 주재하고 조정했습니다. (Geleximco Group 소속) 컨테이너 포트의 상세 계획 프로젝트 발표")</f>
        <v>2022 년 1 월 7 일 오후 하노이에서 Gia Lam District People 's Committee는 계획 및 건축부, Co Bi Commune, Dang Xa Commune People's Committee 및 Phu Dong International Container Port Joint Company의 인민위원회를 주재하고 조정했습니다. (Geleximco Group 소속) 컨테이너 포트의 상세 계획 프로젝트 발표</v>
      </c>
    </row>
    <row r="221" ht="15.75" customHeight="1">
      <c r="A221" s="1">
        <v>219.0</v>
      </c>
      <c r="B221" s="2" t="s">
        <v>781</v>
      </c>
      <c r="C221" s="2" t="str">
        <f>IFERROR(__xludf.DUMMYFUNCTION("GOOGLETRANSLATE(B221,""vi"",""ko"")"),"Binh Thuan은 곧 Hon Hon Mui-Ne Resort의 건설을 계속할 것입니다.")</f>
        <v>Binh Thuan은 곧 Hon Hon Mui-Ne Resort의 건설을 계속할 것입니다.</v>
      </c>
      <c r="D221" s="2" t="s">
        <v>778</v>
      </c>
      <c r="E221" s="2" t="str">
        <f>IFERROR(__xludf.DUMMYFUNCTION("GOOGLETRANSLATE(D221,""vi"",""ko"")"),"2022 년 1 월 9 일")</f>
        <v>2022 년 1 월 9 일</v>
      </c>
      <c r="F221" s="3" t="s">
        <v>782</v>
      </c>
      <c r="G221" s="2" t="s">
        <v>783</v>
      </c>
      <c r="H221" s="2" t="str">
        <f>IFERROR(__xludf.DUMMYFUNCTION("GOOGLETRANSLATE(G221,""vi"",""ko"")"),"1 월 8 일, Binh Thuan Province의 인민위원회는 Mui Ne Ward의 고급 빌라 및 Hill ROM 리조트 관광 지역의 관련 프로젝트에 관한 문서 번호 56/UBND-KGVXNV가 있다고 밝혔다. 따라서 공식 편지 번호 7883/btnmt-tcmt에서 천연 자원 환경부의 방향을 이행")</f>
        <v>1 월 8 일, Binh Thuan Province의 인민위원회는 Mui Ne Ward의 고급 빌라 및 Hill ROM 리조트 관광 지역의 관련 프로젝트에 관한 문서 번호 56/UBND-KGVXNV가 있다고 밝혔다. 따라서 공식 편지 번호 7883/btnmt-tcmt에서 천연 자원 환경부의 방향을 이행</v>
      </c>
    </row>
    <row r="222" ht="15.75" customHeight="1">
      <c r="A222" s="1">
        <v>220.0</v>
      </c>
      <c r="B222" s="2" t="s">
        <v>784</v>
      </c>
      <c r="C222" s="2" t="str">
        <f>IFERROR(__xludf.DUMMYFUNCTION("GOOGLETRANSLATE(B222,""vi"",""ko"")"),"3 월 1 일부터 부동산 사업의 필수 조건")</f>
        <v>3 월 1 일부터 부동산 사업의 필수 조건</v>
      </c>
      <c r="D222" s="2" t="s">
        <v>778</v>
      </c>
      <c r="E222" s="2" t="str">
        <f>IFERROR(__xludf.DUMMYFUNCTION("GOOGLETRANSLATE(D222,""vi"",""ko"")"),"2022 년 1 월 9 일")</f>
        <v>2022 년 1 월 9 일</v>
      </c>
      <c r="F222" s="3" t="s">
        <v>785</v>
      </c>
      <c r="G222" s="2" t="s">
        <v>786</v>
      </c>
      <c r="H222" s="2" t="str">
        <f>IFERROR(__xludf.DUMMYFUNCTION("GOOGLETRANSLATE(G222,""vi"",""ko"")"),"최근 정부는 부동산 사업에 관한 여러 법안의 시행을 자세히 설명하는 법령 No. 02/2022/ND-CP를 발표했습니다. 이 법령은 그룹 조건의 내용을 포함하여 부동산 사업법의 여러 기사와 금액을 자세히 설명합니다.")</f>
        <v>최근 정부는 부동산 사업에 관한 여러 법안의 시행을 자세히 설명하는 법령 No. 02/2022/ND-CP를 발표했습니다. 이 법령은 그룹 조건의 내용을 포함하여 부동산 사업법의 여러 기사와 금액을 자세히 설명합니다.</v>
      </c>
    </row>
    <row r="223" ht="15.75" customHeight="1">
      <c r="A223" s="1">
        <v>221.0</v>
      </c>
      <c r="B223" s="2" t="s">
        <v>787</v>
      </c>
      <c r="C223" s="2" t="str">
        <f>IFERROR(__xludf.DUMMYFUNCTION("GOOGLETRANSLATE(B223,""vi"",""ko"")"),"Red Book을 기다리는 1,000 명의 고객 : 연말에 책이 없습니다.")</f>
        <v>Red Book을 기다리는 1,000 명의 고객 : 연말에 책이 없습니다.</v>
      </c>
      <c r="D223" s="2" t="s">
        <v>788</v>
      </c>
      <c r="E223" s="2" t="str">
        <f>IFERROR(__xludf.DUMMYFUNCTION("GOOGLETRANSLATE(D223,""vi"",""ko"")"),"2022 년 1 월 8 일")</f>
        <v>2022 년 1 월 8 일</v>
      </c>
      <c r="F223" s="3" t="s">
        <v>789</v>
      </c>
      <c r="G223" s="2" t="s">
        <v>790</v>
      </c>
      <c r="H223" s="2" t="str">
        <f>IFERROR(__xludf.DUMMYFUNCTION("GOOGLETRANSLATE(G223,""vi"",""ko"")"),"1 월 7 일, 많은 고객들이 HOANG NHAT NAM Investment Joint 주식 회사 (Hoang Nhat Nam Company)와 함께 3 개의 HERA Complex Riverside 부동산 프로젝트, 7B 확장 및 Bach Dat 1의 Dien Ban Town, Quang Nam Province와 협력했습니다. 투자자")</f>
        <v>1 월 7 일, 많은 고객들이 HOANG NHAT NAM Investment Joint 주식 회사 (Hoang Nhat Nam Company)와 함께 3 개의 HERA Complex Riverside 부동산 프로젝트, 7B 확장 및 Bach Dat 1의 Dien Ban Town, Quang Nam Province와 협력했습니다. 투자자</v>
      </c>
    </row>
    <row r="224" ht="15.75" customHeight="1">
      <c r="A224" s="1">
        <v>222.0</v>
      </c>
      <c r="B224" s="2" t="s">
        <v>791</v>
      </c>
      <c r="C224" s="2" t="str">
        <f>IFERROR(__xludf.DUMMYFUNCTION("GOOGLETRANSLATE(B224,""vi"",""ko"")"),"가격 인상 소식으로 인해 해안 지역의 부동산 '뜨거운'부동산")</f>
        <v>가격 인상 소식으로 인해 해안 지역의 부동산 '뜨거운'부동산</v>
      </c>
      <c r="D224" s="2" t="s">
        <v>792</v>
      </c>
      <c r="E224" s="2" t="str">
        <f>IFERROR(__xludf.DUMMYFUNCTION("GOOGLETRANSLATE(D224,""vi"",""ko"")"),"2022 년 1 월 6 일")</f>
        <v>2022 년 1 월 6 일</v>
      </c>
      <c r="F224" s="3" t="s">
        <v>793</v>
      </c>
      <c r="G224" s="2" t="s">
        <v>794</v>
      </c>
      <c r="H224" s="2" t="str">
        <f>IFERROR(__xludf.DUMMYFUNCTION("GOOGLETRANSLATE(G224,""vi"",""ko"")"),"해안 지역의 부동산은 COVID-19 번역으로 인한 부정적인 영향을받은 후 인프라 개발로 인한 혜택을 받고, 하노이의 아파트 시장은이 지역의 프로젝트의 잠재력 덕분에 점차 따뜻해지고 있습니다.이 지역은 도시에서 멀리 떨어져 있습니다. 센터. 따르다")</f>
        <v>해안 지역의 부동산은 COVID-19 번역으로 인한 부정적인 영향을받은 후 인프라 개발로 인한 혜택을 받고, 하노이의 아파트 시장은이 지역의 프로젝트의 잠재력 덕분에 점차 따뜻해지고 있습니다.이 지역은 도시에서 멀리 떨어져 있습니다. 센터. 따르다</v>
      </c>
    </row>
    <row r="225" ht="15.75" customHeight="1">
      <c r="A225" s="1">
        <v>223.0</v>
      </c>
      <c r="B225" s="2" t="s">
        <v>795</v>
      </c>
      <c r="C225" s="2" t="str">
        <f>IFERROR(__xludf.DUMMYFUNCTION("GOOGLETRANSLATE(B225,""vi"",""ko"")"),"IDJ는 Kim Boi 485HA Resort 프로젝트에 투자하여 총 토지 펀드를 885 ha로 가져옵니다.")</f>
        <v>IDJ는 Kim Boi 485HA Resort 프로젝트에 투자하여 총 토지 펀드를 885 ha로 가져옵니다.</v>
      </c>
      <c r="D225" s="2" t="s">
        <v>796</v>
      </c>
      <c r="E225" s="2" t="str">
        <f>IFERROR(__xludf.DUMMYFUNCTION("GOOGLETRANSLATE(D225,""vi"",""ko"")"),"2022 년 1 월 4 일")</f>
        <v>2022 년 1 월 4 일</v>
      </c>
      <c r="F225" s="3" t="s">
        <v>797</v>
      </c>
      <c r="G225" s="2" t="s">
        <v>798</v>
      </c>
      <c r="H225" s="2" t="str">
        <f>IFERROR(__xludf.DUMMYFUNCTION("GOOGLETRANSLATE(G225,""vi"",""ko"")"),"Hoa Binh는 고대 베트남의 문화 요람입니다. 다양한 문화를 소유하고 방문객들의 눈에 정체성과 평화가 가득한 것은 폭포, 교수형 중심, Thien Hoa 동굴 또는 원시적 열대 산림 지역 PU와 일치하는 언덕과 산들입니다.")</f>
        <v>Hoa Binh는 고대 베트남의 문화 요람입니다. 다양한 문화를 소유하고 방문객들의 눈에 정체성과 평화가 가득한 것은 폭포, 교수형 중심, Thien Hoa 동굴 또는 원시적 열대 산림 지역 PU와 일치하는 언덕과 산들입니다.</v>
      </c>
    </row>
    <row r="226" ht="15.75" customHeight="1">
      <c r="A226" s="1">
        <v>224.0</v>
      </c>
      <c r="B226" s="2" t="s">
        <v>799</v>
      </c>
      <c r="C226" s="2" t="str">
        <f>IFERROR(__xludf.DUMMYFUNCTION("GOOGLETRANSLATE(B226,""vi"",""ko"")"),"Thu Thiem의 토지 열 이후 Horea는 시장의 단점에 대해 '경고'했습니다.")</f>
        <v>Thu Thiem의 토지 열 이후 Horea는 시장의 단점에 대해 '경고'했습니다.</v>
      </c>
      <c r="D226" s="2" t="s">
        <v>796</v>
      </c>
      <c r="E226" s="2" t="str">
        <f>IFERROR(__xludf.DUMMYFUNCTION("GOOGLETRANSLATE(D226,""vi"",""ko"")"),"2022 년 1 월 4 일")</f>
        <v>2022 년 1 월 4 일</v>
      </c>
      <c r="F226" s="3" t="s">
        <v>800</v>
      </c>
      <c r="G226" s="2" t="s">
        <v>801</v>
      </c>
      <c r="H226" s="2" t="str">
        <f>IFERROR(__xludf.DUMMYFUNCTION("GOOGLETRANSLATE(G226,""vi"",""ko"")"),"Horea는 최근 Thu Thiem의 경매의 영향에 대한 정부 보고서를 보냈으며 Ho Chi Minh City 부동산 협회 (Hoea)는 새로운 도시의 경매 4 로트의 영향 평가와 관련된 정부에 보고서를 보냈습니다. 지역")</f>
        <v>Horea는 최근 Thu Thiem의 경매의 영향에 대한 정부 보고서를 보냈으며 Ho Chi Minh City 부동산 협회 (Hoea)는 새로운 도시의 경매 4 로트의 영향 평가와 관련된 정부에 보고서를 보냈습니다. 지역</v>
      </c>
    </row>
    <row r="227" ht="15.75" customHeight="1">
      <c r="A227" s="1">
        <v>225.0</v>
      </c>
      <c r="B227" s="2" t="s">
        <v>802</v>
      </c>
      <c r="C227" s="2" t="str">
        <f>IFERROR(__xludf.DUMMYFUNCTION("GOOGLETRANSLATE(B227,""vi"",""ko"")"),"하노이의 9 개의 오래된 아파트 건물은 2022 년에 개조 계획을 완료 할 것입니다.")</f>
        <v>하노이의 9 개의 오래된 아파트 건물은 2022 년에 개조 계획을 완료 할 것입니다.</v>
      </c>
      <c r="D227" s="2" t="s">
        <v>796</v>
      </c>
      <c r="E227" s="2" t="str">
        <f>IFERROR(__xludf.DUMMYFUNCTION("GOOGLETRANSLATE(D227,""vi"",""ko"")"),"2022 년 1 월 4 일")</f>
        <v>2022 년 1 월 4 일</v>
      </c>
      <c r="F227" s="3" t="s">
        <v>803</v>
      </c>
      <c r="G227" s="2" t="s">
        <v>804</v>
      </c>
      <c r="H227" s="2" t="str">
        <f>IFERROR(__xludf.DUMMYFUNCTION("GOOGLETRANSLATE(G227,""vi"",""ko"")"),"이 계획은 토지 기금의 가치를 극대화하고, 경제 효율성을 이용하며, 프로젝트의 타당성, 임시 거주지 및 정착을 가장 적합하게 보장하는 것입니다. 위험한 오래된 아파트의 우선 순위는 심각하게 손상됩니다. 시 계획 부 -")</f>
        <v>이 계획은 토지 기금의 가치를 극대화하고, 경제 효율성을 이용하며, 프로젝트의 타당성, 임시 거주지 및 정착을 가장 적합하게 보장하는 것입니다. 위험한 오래된 아파트의 우선 순위는 심각하게 손상됩니다. 시 계획 부 -</v>
      </c>
    </row>
    <row r="228" ht="15.75" customHeight="1">
      <c r="A228" s="1">
        <v>226.0</v>
      </c>
      <c r="B228" s="2" t="s">
        <v>805</v>
      </c>
      <c r="C228" s="2" t="str">
        <f>IFERROR(__xludf.DUMMYFUNCTION("GOOGLETRANSLATE(B228,""vi"",""ko"")"),"""거리를 숲으로 떠나기 - 상쾌한 사랑"", 하이랜드의 이상적인 지점")</f>
        <v>"거리를 숲으로 떠나기 - 상쾌한 사랑", 하이랜드의 이상적인 지점</v>
      </c>
      <c r="D228" s="2" t="s">
        <v>806</v>
      </c>
      <c r="E228" s="2" t="str">
        <f>IFERROR(__xludf.DUMMYFUNCTION("GOOGLETRANSLATE(D228,""vi"",""ko"")"),"2022 년 1 월 3 일")</f>
        <v>2022 년 1 월 3 일</v>
      </c>
      <c r="F228" s="3" t="s">
        <v>807</v>
      </c>
      <c r="G228" s="2" t="s">
        <v>808</v>
      </c>
      <c r="H228" s="2" t="str">
        <f>IFERROR(__xludf.DUMMYFUNCTION("GOOGLETRANSLATE(G228,""vi"",""ko"")"),"일본에서는 사람들이 ""수영 포레스트""또는 ""신린 요쿠""라는 실용적인 방법을 가지고 있습니다. 일본인의 ""신린""은 ""숲""을 의미하고 요쿠는 ""목욕""을 의미합니다. 이 방법은 1982 년 일본 임업 기관이 사람들이 하늘과 결합하도록 격려했을 때 시작되었습니다.")</f>
        <v>일본에서는 사람들이 "수영 포레스트"또는 "신린 요쿠"라는 실용적인 방법을 가지고 있습니다. 일본인의 "신린"은 "숲"을 의미하고 요쿠는 "목욕"을 의미합니다. 이 방법은 1982 년 일본 임업 기관이 사람들이 하늘과 결합하도록 격려했을 때 시작되었습니다.</v>
      </c>
    </row>
    <row r="229" ht="15.75" customHeight="1">
      <c r="A229" s="1">
        <v>227.0</v>
      </c>
      <c r="B229" s="2" t="s">
        <v>809</v>
      </c>
      <c r="C229" s="2" t="str">
        <f>IFERROR(__xludf.DUMMYFUNCTION("GOOGLETRANSLATE(B229,""vi"",""ko"")"),"골프장 - 생활 공간 경험 수업")</f>
        <v>골프장 - 생활 공간 경험 수업</v>
      </c>
      <c r="D229" s="2" t="s">
        <v>810</v>
      </c>
      <c r="E229" s="2" t="str">
        <f>IFERROR(__xludf.DUMMYFUNCTION("GOOGLETRANSLATE(D229,""vi"",""ko"")"),"2022 년 1 월 1 일")</f>
        <v>2022 년 1 월 1 일</v>
      </c>
      <c r="F229" s="3" t="s">
        <v>811</v>
      </c>
      <c r="G229" s="2" t="s">
        <v>812</v>
      </c>
      <c r="H229" s="2" t="str">
        <f>IFERROR(__xludf.DUMMYFUNCTION("GOOGLETRANSLATE(G229,""vi"",""ko"")"),"이 프로젝트는 이제 80%를 완료하고 완료되었으며, 이는 투자자들에게 큰 매력을 가지고 있습니다. Ho Tram과 같은 다른 지역의 골프장 인 경우, Phan Thiet은 주로 관광객이나 골퍼를위한 숙박 시설, West Lakes Golf")</f>
        <v>이 프로젝트는 이제 80%를 완료하고 완료되었으며, 이는 투자자들에게 큰 매력을 가지고 있습니다. Ho Tram과 같은 다른 지역의 골프장 인 경우, Phan Thiet은 주로 관광객이나 골퍼를위한 숙박 시설, West Lakes Golf</v>
      </c>
    </row>
    <row r="230" ht="15.75" customHeight="1">
      <c r="A230" s="1">
        <v>228.0</v>
      </c>
      <c r="B230" s="2" t="s">
        <v>813</v>
      </c>
      <c r="C230" s="2" t="str">
        <f>IFERROR(__xludf.DUMMYFUNCTION("GOOGLETRANSLATE(B230,""vi"",""ko"")"),"""사냥""덕분에 West Lakes Golf Villa ""Price""를 소유 할 수있는 기회 매력적인 정책")</f>
        <v>"사냥"덕분에 West Lakes Golf Villa "Price"를 소유 할 수있는 기회 매력적인 정책</v>
      </c>
      <c r="D230" s="2" t="s">
        <v>814</v>
      </c>
      <c r="E230" s="2" t="str">
        <f>IFERROR(__xludf.DUMMYFUNCTION("GOOGLETRANSLATE(D230,""vi"",""ko"")"),"2021 년 12 월 31 일")</f>
        <v>2021 년 12 월 31 일</v>
      </c>
      <c r="F230" s="3" t="s">
        <v>815</v>
      </c>
      <c r="G230" s="2" t="s">
        <v>816</v>
      </c>
      <c r="H230" s="2" t="str">
        <f>IFERROR(__xludf.DUMMYFUNCTION("GOOGLETRANSLATE(G230,""vi"",""ko"")"),"정교한 투자자의 경우, 투자자가 ""끔찍한""정책을 적용 할 때 부동산을 구매할 수있는 기회를 활용하면 많은 비용이 절감되었지만 여전히 고품질 제품을 소유하고 있습니다. “소비재뿐만 아니라 토지를 사러갑니다.")</f>
        <v>정교한 투자자의 경우, 투자자가 "끔찍한"정책을 적용 할 때 부동산을 구매할 수있는 기회를 활용하면 많은 비용이 절감되었지만 여전히 고품질 제품을 소유하고 있습니다. “소비재뿐만 아니라 토지를 사러갑니다.</v>
      </c>
    </row>
    <row r="231" ht="15.75" customHeight="1">
      <c r="A231" s="1">
        <v>229.0</v>
      </c>
      <c r="B231" s="2" t="s">
        <v>817</v>
      </c>
      <c r="C231" s="2" t="str">
        <f>IFERROR(__xludf.DUMMYFUNCTION("GOOGLETRANSLATE(B231,""vi"",""ko"")"),"Long AN에서 집의 가격은 남부 해안 지역보다 더 매력적입니다.")</f>
        <v>Long AN에서 집의 가격은 남부 해안 지역보다 더 매력적입니다.</v>
      </c>
      <c r="D231" s="2" t="s">
        <v>814</v>
      </c>
      <c r="E231" s="2" t="str">
        <f>IFERROR(__xludf.DUMMYFUNCTION("GOOGLETRANSLATE(D231,""vi"",""ko"")"),"2021 년 12 월 31 일")</f>
        <v>2021 년 12 월 31 일</v>
      </c>
      <c r="F231" s="3" t="s">
        <v>818</v>
      </c>
      <c r="G231" s="2" t="s">
        <v>819</v>
      </c>
      <c r="H231" s="2" t="str">
        <f>IFERROR(__xludf.DUMMYFUNCTION("GOOGLETRANSLATE(G231,""vi"",""ko"")"),"구체적으로, 평균 1 차 판매 가격은 M2 당 1,500 USD (약 3,450 만 VND)입니다. 한편, Dong Nai, Ba Ria-Vung Tau 및 Binh Duong은 M2 당 2,000-3,000 USD (46-70 백만 VND); Ho Chi Minh City는 6,000 USD (1 억 4 천만 VND)의 임계 값을 초과했습니다. 주택 가격을 볼 수 있습니다")</f>
        <v>구체적으로, 평균 1 차 판매 가격은 M2 당 1,500 USD (약 3,450 만 VND)입니다. 한편, Dong Nai, Ba Ria-Vung Tau 및 Binh Duong은 M2 당 2,000-3,000 USD (46-70 백만 VND); Ho Chi Minh City는 6,000 USD (1 억 4 천만 VND)의 임계 값을 초과했습니다. 주택 가격을 볼 수 있습니다</v>
      </c>
    </row>
    <row r="232" ht="15.75" customHeight="1">
      <c r="A232" s="1">
        <v>230.0</v>
      </c>
      <c r="B232" s="2" t="s">
        <v>820</v>
      </c>
      <c r="C232" s="2" t="str">
        <f>IFERROR(__xludf.DUMMYFUNCTION("GOOGLETRANSLATE(B232,""vi"",""ko"")"),"La Villa Green City는 Long an River 제방 프로젝트의 혜택")</f>
        <v>La Villa Green City는 Long an River 제방 프로젝트의 혜택</v>
      </c>
      <c r="D232" s="2" t="s">
        <v>814</v>
      </c>
      <c r="E232" s="2" t="str">
        <f>IFERROR(__xludf.DUMMYFUNCTION("GOOGLETRANSLATE(D232,""vi"",""ko"")"),"2021 년 12 월 31 일")</f>
        <v>2021 년 12 월 31 일</v>
      </c>
      <c r="F232" s="3" t="s">
        <v>821</v>
      </c>
      <c r="G232" s="2" t="s">
        <v>822</v>
      </c>
      <c r="H232" s="2" t="str">
        <f>IFERROR(__xludf.DUMMYFUNCTION("GOOGLETRANSLATE(G232,""vi"",""ko"")"),"지정된 도시 지역이되는 목표를 향해 녹색 도시 발전을 만들기위한 풍경을 보호하면서, 도시는 외관을 적극적으로 혁신하고 지역의 품질을 향상시키고 있습니다. 최근에 Long a Pople 's Council of Long이 서한을 발행했습니다.")</f>
        <v>지정된 도시 지역이되는 목표를 향해 녹색 도시 발전을 만들기위한 풍경을 보호하면서, 도시는 외관을 적극적으로 혁신하고 지역의 품질을 향상시키고 있습니다. 최근에 Long a Pople 's Council of Long이 서한을 발행했습니다.</v>
      </c>
    </row>
    <row r="233" ht="15.75" customHeight="1">
      <c r="A233" s="1">
        <v>231.0</v>
      </c>
      <c r="B233" s="2" t="s">
        <v>823</v>
      </c>
      <c r="C233" s="2" t="str">
        <f>IFERROR(__xludf.DUMMYFUNCTION("GOOGLETRANSLATE(B233,""vi"",""ko"")"),"Duc Hoa- 2021 년 말에 부동산을 계속 환영합니다.")</f>
        <v>Duc Hoa- 2021 년 말에 부동산을 계속 환영합니다.</v>
      </c>
      <c r="D233" s="2" t="s">
        <v>824</v>
      </c>
      <c r="E233" s="2" t="str">
        <f>IFERROR(__xludf.DUMMYFUNCTION("GOOGLETRANSLATE(D233,""vi"",""ko"")"),"2021 년 12 월 30 일")</f>
        <v>2021 년 12 월 30 일</v>
      </c>
      <c r="F233" s="3" t="s">
        <v>825</v>
      </c>
      <c r="G233" s="2" t="s">
        <v>826</v>
      </c>
      <c r="H233" s="2" t="str">
        <f>IFERROR(__xludf.DUMMYFUNCTION("GOOGLETRANSLATE(G233,""vi"",""ko"")"),"Duc Hoa 시티의 최근 계획 이전에 부동산 가격에 ""파도""는 Duc Hoa 지구의 상임위원회가 Duc Hoa Urban City의 일반 계획에 관한 공식 서신 No. 46-TTR/HU를 제 3 도시 지역 및 3 차 도시 지역에 발행했습니다. 지방 아래 Duc Hoa 시설 설립. 따라서 Duc Hoa 지구")</f>
        <v>Duc Hoa 시티의 최근 계획 이전에 부동산 가격에 "파도"는 Duc Hoa 지구의 상임위원회가 Duc Hoa Urban City의 일반 계획에 관한 공식 서신 No. 46-TTR/HU를 제 3 도시 지역 및 3 차 도시 지역에 발행했습니다. 지방 아래 Duc Hoa 시설 설립. 따라서 Duc Hoa 지구</v>
      </c>
    </row>
    <row r="234" ht="15.75" customHeight="1">
      <c r="A234" s="1">
        <v>232.0</v>
      </c>
      <c r="B234" s="2" t="s">
        <v>827</v>
      </c>
      <c r="C234" s="2" t="str">
        <f>IFERROR(__xludf.DUMMYFUNCTION("GOOGLETRANSLATE(B234,""vi"",""ko"")"),"Covid의 번역에도 불구하고 부동산 구매 금액은 여전히 ​​급격히 증가했습니다.")</f>
        <v>Covid의 번역에도 불구하고 부동산 구매 금액은 여전히 ​​급격히 증가했습니다.</v>
      </c>
      <c r="D234" s="2" t="s">
        <v>824</v>
      </c>
      <c r="E234" s="2" t="str">
        <f>IFERROR(__xludf.DUMMYFUNCTION("GOOGLETRANSLATE(D234,""vi"",""ko"")"),"2021 년 12 월 30 일")</f>
        <v>2021 년 12 월 30 일</v>
      </c>
      <c r="F234" s="3" t="s">
        <v>828</v>
      </c>
      <c r="G234" s="2" t="s">
        <v>829</v>
      </c>
      <c r="H234" s="2" t="str">
        <f>IFERROR(__xludf.DUMMYFUNCTION("GOOGLETRANSLATE(G234,""vi"",""ko"")"),"휴식 상황이 완화 된 직후에 부동산 검색의 양이 급격히 증가했으며, 베트남 경제는 점차 회복되고 성장하고있었습니다. 광범위하게 시행되는 예방 접종 캠페인과 함께 경제의 개설은 또한")</f>
        <v>휴식 상황이 완화 된 직후에 부동산 검색의 양이 급격히 증가했으며, 베트남 경제는 점차 회복되고 성장하고있었습니다. 광범위하게 시행되는 예방 접종 캠페인과 함께 경제의 개설은 또한</v>
      </c>
    </row>
    <row r="235" ht="15.75" customHeight="1">
      <c r="A235" s="1">
        <v>233.0</v>
      </c>
      <c r="B235" s="2" t="s">
        <v>830</v>
      </c>
      <c r="C235" s="2" t="str">
        <f>IFERROR(__xludf.DUMMYFUNCTION("GOOGLETRANSLATE(B235,""vi"",""ko"")"),"Thanh Hoa의 태양 아름다움 온천 뜨거운 미네랄 리조트 단지의 시작")</f>
        <v>Thanh Hoa의 태양 아름다움 온천 뜨거운 미네랄 리조트 단지의 시작</v>
      </c>
      <c r="D235" s="2" t="s">
        <v>831</v>
      </c>
      <c r="E235" s="2" t="str">
        <f>IFERROR(__xludf.DUMMYFUNCTION("GOOGLETRANSLATE(D235,""vi"",""ko"")"),"2021 년 12 월 28 일")</f>
        <v>2021 년 12 월 28 일</v>
      </c>
      <c r="F235" s="3" t="s">
        <v>832</v>
      </c>
      <c r="G235" s="2" t="s">
        <v>833</v>
      </c>
      <c r="H235" s="2" t="str">
        <f>IFERROR(__xludf.DUMMYFUNCTION("GOOGLETRANSLATE(G235,""vi"",""ko"")"),"거의 VND 7,000 억의 총 투자가 있으며,이 프로젝트는 Thanh Hoa Province의 주요 프로젝트로 개발 로드맵 에서이 지역의 고품질 관광 센터가되었습니다. 거의 100 헥타르 규모의 규모로 Sun Beauty Onsen Hot Mineral Resort Complex는 조합을 결합합니다.")</f>
        <v>거의 VND 7,000 억의 총 투자가 있으며,이 프로젝트는 Thanh Hoa Province의 주요 프로젝트로 개발 로드맵 에서이 지역의 고품질 관광 센터가되었습니다. 거의 100 헥타르 규모의 규모로 Sun Beauty Onsen Hot Mineral Resort Complex는 조합을 결합합니다.</v>
      </c>
    </row>
    <row r="236" ht="15.75" customHeight="1">
      <c r="A236" s="1">
        <v>234.0</v>
      </c>
      <c r="B236" s="2" t="s">
        <v>834</v>
      </c>
      <c r="C236" s="2" t="str">
        <f>IFERROR(__xludf.DUMMYFUNCTION("GOOGLETRANSLATE(B236,""vi"",""ko"")"),"Sun Signature Gallery : NGOC Island의 ""건축 마녀""Bill Bensley의 새로운 걸작")</f>
        <v>Sun Signature Gallery : NGOC Island의 "건축 마녀"Bill Bensley의 새로운 걸작</v>
      </c>
      <c r="D236" s="2" t="s">
        <v>831</v>
      </c>
      <c r="E236" s="2" t="str">
        <f>IFERROR(__xludf.DUMMYFUNCTION("GOOGLETRANSLATE(D236,""vi"",""ko"")"),"2021 년 12 월 28 일")</f>
        <v>2021 년 12 월 28 일</v>
      </c>
      <c r="F236" s="3" t="s">
        <v>835</v>
      </c>
      <c r="G236" s="2" t="s">
        <v>836</v>
      </c>
      <c r="H236" s="2" t="str">
        <f>IFERROR(__xludf.DUMMYFUNCTION("GOOGLETRANSLATE(G236,""vi"",""ko"")"),"... 번영하는 지중해 마을의 한가운데에 현대 중반의 예술을 전시하고 보존하는 웅장한 ""박물관""을 세웠습니다. Sun Signature Gallery : NGOC Island의 새로운 건축 걸작은 Sun Signature Gallery의 탄생 역사에 대해 공개했지만 Sun Group 담당자는 말했다.")</f>
        <v>... 번영하는 지중해 마을의 한가운데에 현대 중반의 예술을 전시하고 보존하는 웅장한 "박물관"을 세웠습니다. Sun Signature Gallery : NGOC Island의 새로운 건축 걸작은 Sun Signature Gallery의 탄생 역사에 대해 공개했지만 Sun Group 담당자는 말했다.</v>
      </c>
    </row>
    <row r="237" ht="15.75" customHeight="1">
      <c r="A237" s="1">
        <v>235.0</v>
      </c>
      <c r="B237" s="2" t="s">
        <v>837</v>
      </c>
      <c r="C237" s="2" t="str">
        <f>IFERROR(__xludf.DUMMYFUNCTION("GOOGLETRANSLATE(B237,""vi"",""ko"")"),"녹색 선택의 추세 - Thanh Vinh 사람들의 생태 생활")</f>
        <v>녹색 선택의 추세 - Thanh Vinh 사람들의 생태 생활</v>
      </c>
      <c r="D237" s="2" t="s">
        <v>831</v>
      </c>
      <c r="E237" s="2" t="str">
        <f>IFERROR(__xludf.DUMMYFUNCTION("GOOGLETRANSLATE(D237,""vi"",""ko"")"),"2021 년 12 월 28 일")</f>
        <v>2021 년 12 월 28 일</v>
      </c>
      <c r="F237" s="3" t="s">
        <v>838</v>
      </c>
      <c r="G237" s="2" t="s">
        <v>839</v>
      </c>
      <c r="H237" s="2" t="str">
        <f>IFERROR(__xludf.DUMMYFUNCTION("GOOGLETRANSLATE(G237,""vi"",""ko"")"),"Vinh Vinh People ""과 같은""Eco -Green Villas ""와 같은 지금은 지금은 아니지만, 그들은 여전히 ​​견해를 바꾸고, 가족, 특히 아이를 위해 살기 좋은 곳을 선택할 때까지 기다립니다. , 도시에 살고 있습니다")</f>
        <v>Vinh Vinh People "과 같은"Eco -Green Villas "와 같은 지금은 지금은 아니지만, 그들은 여전히 ​​견해를 바꾸고, 가족, 특히 아이를 위해 살기 좋은 곳을 선택할 때까지 기다립니다. , 도시에 살고 있습니다</v>
      </c>
    </row>
    <row r="238" ht="15.75" customHeight="1">
      <c r="A238" s="1">
        <v>236.0</v>
      </c>
      <c r="B238" s="2" t="s">
        <v>840</v>
      </c>
      <c r="C238" s="2" t="str">
        <f>IFERROR(__xludf.DUMMYFUNCTION("GOOGLETRANSLATE(B238,""vi"",""ko"")"),"Phu Yen Waves 픽업, IDJ는 1000 억 이상의 시장 진입")</f>
        <v>Phu Yen Waves 픽업, IDJ는 1000 억 이상의 시장 진입</v>
      </c>
      <c r="D238" s="2" t="s">
        <v>841</v>
      </c>
      <c r="E238" s="2" t="str">
        <f>IFERROR(__xludf.DUMMYFUNCTION("GOOGLETRANSLATE(D238,""vi"",""ko"")"),"2021 년 12 월 27 일")</f>
        <v>2021 년 12 월 27 일</v>
      </c>
      <c r="F238" s="3" t="s">
        <v>842</v>
      </c>
      <c r="G238" s="2" t="s">
        <v>843</v>
      </c>
      <c r="H238" s="2" t="str">
        <f>IFERROR(__xludf.DUMMYFUNCTION("GOOGLETRANSLATE(G238,""vi"",""ko"")"),"PHU YEN- 베트남의 관광 개발 전략에 따른 유망한 투자 목적지 2030 년까지 사우스 센트럴 코스트 지역은 문화 및 생태 공간과 관련된 바다 및 섬 관광의 특성을 가진 주요 관광 지역이 될 것입니다.")</f>
        <v>PHU YEN- 베트남의 관광 개발 전략에 따른 유망한 투자 목적지 2030 년까지 사우스 센트럴 코스트 지역은 문화 및 생태 공간과 관련된 바다 및 섬 관광의 특성을 가진 주요 관광 지역이 될 것입니다.</v>
      </c>
    </row>
    <row r="239" ht="15.75" customHeight="1">
      <c r="A239" s="1">
        <v>237.0</v>
      </c>
      <c r="B239" s="2" t="s">
        <v>844</v>
      </c>
      <c r="C239" s="2" t="str">
        <f>IFERROR(__xludf.DUMMYFUNCTION("GOOGLETRANSLATE(B239,""vi"",""ko"")"),"태국 빈 : ​​2022 년 초에 헐리하지 (Hung Ha) 지구 정착지 토지가 상승 할 것으로 예상됩니다.")</f>
        <v>태국 빈 : ​​2022 년 초에 헐리하지 (Hung Ha) 지구 정착지 토지가 상승 할 것으로 예상됩니다.</v>
      </c>
      <c r="D239" s="2" t="s">
        <v>845</v>
      </c>
      <c r="E239" s="2" t="str">
        <f>IFERROR(__xludf.DUMMYFUNCTION("GOOGLETRANSLATE(D239,""vi"",""ko"")"),"2021 년 12 월 25 일")</f>
        <v>2021 년 12 월 25 일</v>
      </c>
      <c r="F239" s="3" t="s">
        <v>846</v>
      </c>
      <c r="G239" s="2" t="s">
        <v>847</v>
      </c>
      <c r="H239" s="2" t="str">
        <f>IFERROR(__xludf.DUMMYFUNCTION("GOOGLETRANSLATE(G239,""vi"",""ko"")"),"Hung Ha (Thai Binh) - 2022 년 초 태국 빈 지방의 투자자들을위한 회의 지점은 Quang Ninh, Hai Phong을 통해 Thai Binh를 통과하는 Hai Phong을 포함한 6 개의 북부 해안 지역을 연결하는 해안 경제 구역에 위치 할 때 이점을 보유하고 있습니다. 따라서 강력한 발전")</f>
        <v>Hung Ha (Thai Binh) - 2022 년 초 태국 빈 지방의 투자자들을위한 회의 지점은 Quang Ninh, Hai Phong을 통해 Thai Binh를 통과하는 Hai Phong을 포함한 6 개의 북부 해안 지역을 연결하는 해안 경제 구역에 위치 할 때 이점을 보유하고 있습니다. 따라서 강력한 발전</v>
      </c>
    </row>
    <row r="240" ht="15.75" customHeight="1">
      <c r="A240" s="1">
        <v>238.0</v>
      </c>
      <c r="B240" s="2" t="s">
        <v>848</v>
      </c>
      <c r="C240" s="2" t="str">
        <f>IFERROR(__xludf.DUMMYFUNCTION("GOOGLETRANSLATE(B240,""vi"",""ko"")"),"14 명의 개인이 프로젝트를하기 위해 Vina2를 위해 돈을 쏟아 붓는다 I-Tower Quy Nhon")</f>
        <v>14 명의 개인이 프로젝트를하기 위해 Vina2를 위해 돈을 쏟아 붓는다 I-Tower Quy Nhon</v>
      </c>
      <c r="D240" s="2" t="s">
        <v>845</v>
      </c>
      <c r="E240" s="2" t="str">
        <f>IFERROR(__xludf.DUMMYFUNCTION("GOOGLETRANSLATE(D240,""vi"",""ko"")"),"2021 년 12 월 25 일")</f>
        <v>2021 년 12 월 25 일</v>
      </c>
      <c r="F240" s="3" t="s">
        <v>849</v>
      </c>
      <c r="G240" s="2" t="s">
        <v>850</v>
      </c>
      <c r="H240" s="2" t="str">
        <f>IFERROR(__xludf.DUMMYFUNCTION("GOOGLETRANSLATE(G240,""vi"",""ko"")"),"HNX (Hanoi Stock Exchange)의 정보에 따르면 Vina Investment and Construction Joint Company 2 (MCK : VC2)는 증권 회사와 14 명의 투자자 전문가를 위해 1,500 억 개의 채권을 성공적으로 발행했다고 밝혔다. 이것은 용어 유대입니다")</f>
        <v>HNX (Hanoi Stock Exchange)의 정보에 따르면 Vina Investment and Construction Joint Company 2 (MCK : VC2)는 증권 회사와 14 명의 투자자 전문가를 위해 1,500 억 개의 채권을 성공적으로 발행했다고 밝혔다. 이것은 용어 유대입니다</v>
      </c>
    </row>
    <row r="241" ht="15.75" customHeight="1">
      <c r="A241" s="1">
        <v>239.0</v>
      </c>
      <c r="B241" s="2" t="s">
        <v>851</v>
      </c>
      <c r="C241" s="2" t="str">
        <f>IFERROR(__xludf.DUMMYFUNCTION("GOOGLETRANSLATE(B241,""vi"",""ko"")"),"부동산 투자 2022 : 서핑 투자자는 기대치를 최소화하고 재무 레버리지 사용을 줄여야합니다.")</f>
        <v>부동산 투자 2022 : 서핑 투자자는 기대치를 최소화하고 재무 레버리지 사용을 줄여야합니다.</v>
      </c>
      <c r="D241" s="2" t="s">
        <v>852</v>
      </c>
      <c r="E241" s="2" t="str">
        <f>IFERROR(__xludf.DUMMYFUNCTION("GOOGLETRANSLATE(D241,""vi"",""ko"")"),"2021 년 12 월 24 일")</f>
        <v>2021 년 12 월 24 일</v>
      </c>
      <c r="F241" s="3" t="s">
        <v>853</v>
      </c>
      <c r="G241" s="2" t="s">
        <v>854</v>
      </c>
      <c r="H241" s="2" t="str">
        <f>IFERROR(__xludf.DUMMYFUNCTION("GOOGLETRANSLATE(G241,""vi"",""ko"")"),"Savills Vietnam의 보고서에 따르면, 수년에 걸쳐 평균 GDP 성장률 인 약 6-7%에 따르면, 베트남은이 지역의 다른 국가에 비해 투자의 이상적인 목적지로 평가되고 있습니다. 특히 시장 투자.")</f>
        <v>Savills Vietnam의 보고서에 따르면, 수년에 걸쳐 평균 GDP 성장률 인 약 6-7%에 따르면, 베트남은이 지역의 다른 국가에 비해 투자의 이상적인 목적지로 평가되고 있습니다. 특히 시장 투자.</v>
      </c>
    </row>
    <row r="242" ht="15.75" customHeight="1">
      <c r="A242" s="1">
        <v>240.0</v>
      </c>
      <c r="B242" s="2" t="s">
        <v>855</v>
      </c>
      <c r="C242" s="2" t="str">
        <f>IFERROR(__xludf.DUMMYFUNCTION("GOOGLETRANSLATE(B242,""vi"",""ko"")"),"LO 부동산은 2022 년 인플레이션으로 증가했습니다")</f>
        <v>LO 부동산은 2022 년 인플레이션으로 증가했습니다</v>
      </c>
      <c r="D242" s="2" t="s">
        <v>852</v>
      </c>
      <c r="E242" s="2" t="str">
        <f>IFERROR(__xludf.DUMMYFUNCTION("GOOGLETRANSLATE(D242,""vi"",""ko"")"),"2021 년 12 월 24 일")</f>
        <v>2021 년 12 월 24 일</v>
      </c>
      <c r="F242" s="3" t="s">
        <v>856</v>
      </c>
      <c r="G242" s="2" t="s">
        <v>857</v>
      </c>
      <c r="H242" s="2" t="str">
        <f>IFERROR(__xludf.DUMMYFUNCTION("GOOGLETRANSLATE(G242,""vi"",""ko"")"),"부동산 가격은 2022 년에 부동산 이야기를 증가시키는 경향이있다. Savills Vietnam Investment Ministry의 Su Ngoc Khuong 박사 - 부동산 시장 (부동산)은 남용 이야기에있을 것이라고 말했다. 부동산 가격도 문제가됩니다")</f>
        <v>부동산 가격은 2022 년에 부동산 이야기를 증가시키는 경향이있다. Savills Vietnam Investment Ministry의 Su Ngoc Khuong 박사 - 부동산 시장 (부동산)은 남용 이야기에있을 것이라고 말했다. 부동산 가격도 문제가됩니다</v>
      </c>
    </row>
    <row r="243" ht="15.75" customHeight="1">
      <c r="A243" s="1">
        <v>241.0</v>
      </c>
      <c r="B243" s="2" t="s">
        <v>858</v>
      </c>
      <c r="C243" s="2" t="str">
        <f>IFERROR(__xludf.DUMMYFUNCTION("GOOGLETRANSLATE(B243,""vi"",""ko"")"),"원예를 얻기 위해 수십억 달러를 소비합니다")</f>
        <v>원예를 얻기 위해 수십억 달러를 소비합니다</v>
      </c>
      <c r="D243" s="2" t="s">
        <v>852</v>
      </c>
      <c r="E243" s="2" t="str">
        <f>IFERROR(__xludf.DUMMYFUNCTION("GOOGLETRANSLATE(D243,""vi"",""ko"")"),"2021 년 12 월 24 일")</f>
        <v>2021 년 12 월 24 일</v>
      </c>
      <c r="F243" s="3" t="s">
        <v>859</v>
      </c>
      <c r="G243" s="2" t="s">
        <v>860</v>
      </c>
      <c r="H243" s="2" t="str">
        <f>IFERROR(__xludf.DUMMYFUNCTION("GOOGLETRANSLATE(G243,""vi"",""ko"")"),"어린이를위한 공간이없는 어린이의 미래는 오래된 기숙사에서 인기가 높기 때문에 두 번째 집에 투자 할뿐만 아니라 고등학 아파트에서도 투자자의 광고에 해당되는 공간이 좁아집니다.")</f>
        <v>어린이를위한 공간이없는 어린이의 미래는 오래된 기숙사에서 인기가 높기 때문에 두 번째 집에 투자 할뿐만 아니라 고등학 아파트에서도 투자자의 광고에 해당되는 공간이 좁아집니다.</v>
      </c>
    </row>
    <row r="244" ht="15.75" customHeight="1">
      <c r="A244" s="1">
        <v>242.0</v>
      </c>
      <c r="B244" s="2" t="s">
        <v>861</v>
      </c>
      <c r="C244" s="2" t="str">
        <f>IFERROR(__xludf.DUMMYFUNCTION("GOOGLETRANSLATE(B244,""vi"",""ko"")"),"프로젝트의 품질과 병행하여 공공 투자 자본을 지출하는 데 집중")</f>
        <v>프로젝트의 품질과 병행하여 공공 투자 자본을 지출하는 데 집중</v>
      </c>
      <c r="D244" s="2" t="s">
        <v>862</v>
      </c>
      <c r="E244" s="2" t="str">
        <f>IFERROR(__xludf.DUMMYFUNCTION("GOOGLETRANSLATE(D244,""vi"",""ko"")"),"2021 년 12 월 22 일")</f>
        <v>2021 년 12 월 22 일</v>
      </c>
      <c r="F244" s="3" t="s">
        <v>863</v>
      </c>
      <c r="G244" s="2" t="s">
        <v>864</v>
      </c>
      <c r="H244" s="2" t="str">
        <f>IFERROR(__xludf.DUMMYFUNCTION("GOOGLETRANSLATE(G244,""vi"",""ko"")"),"총리의 결정에 따라 폐기물 처리 기술에 대한 표준과 표준 개발 No. 1962/QD-TTG 공공 투자 자본의 지출을 촉진하기위한 실무 그룹 설립에 대한 2021 년까지는 현재까지 투자부 계획 및 투자 부는 6이라고 말했다. 실무 그룹이 밀려났습니다")</f>
        <v>총리의 결정에 따라 폐기물 처리 기술에 대한 표준과 표준 개발 No. 1962/QD-TTG 공공 투자 자본의 지출을 촉진하기위한 실무 그룹 설립에 대한 2021 년까지는 현재까지 투자부 계획 및 투자 부는 6이라고 말했다. 실무 그룹이 밀려났습니다</v>
      </c>
    </row>
    <row r="245" ht="15.75" customHeight="1">
      <c r="A245" s="1">
        <v>243.0</v>
      </c>
      <c r="B245" s="2" t="s">
        <v>865</v>
      </c>
      <c r="C245" s="2" t="str">
        <f>IFERROR(__xludf.DUMMYFUNCTION("GOOGLETRANSLATE(B245,""vi"",""ko"")"),"Binh Duong에있는 43 헥타르의 황금 땅의 ""큰 문장""에서 4 명의 용의자를 기소하기위한 제안")</f>
        <v>Binh Duong에있는 43 헥타르의 황금 땅의 "큰 문장"에서 4 명의 용의자를 기소하기위한 제안</v>
      </c>
      <c r="D245" s="2" t="s">
        <v>866</v>
      </c>
      <c r="E245" s="2" t="str">
        <f>IFERROR(__xludf.DUMMYFUNCTION("GOOGLETRANSLATE(D245,""vi"",""ko"")"),"2021 년 12 월 20 일")</f>
        <v>2021 년 12 월 20 일</v>
      </c>
      <c r="F245" s="3" t="s">
        <v>867</v>
      </c>
      <c r="G245" s="2" t="s">
        <v>868</v>
      </c>
      <c r="H245" s="2" t="str">
        <f>IFERROR(__xludf.DUMMYFUNCTION("GOOGLETRANSLATE(G245,""vi"",""ko"")"),"2021 년 12 월 13 일, 공공 안보부 경찰 조사청은 추가 조사 결론을 완료하고 규정 위반으로 피고인을 기소 할 것을 제안했다. 심실")</f>
        <v>2021 년 12 월 13 일, 공공 안보부 경찰 조사청은 추가 조사 결론을 완료하고 규정 위반으로 피고인을 기소 할 것을 제안했다. 심실</v>
      </c>
    </row>
    <row r="246" ht="15.75" customHeight="1">
      <c r="A246" s="1">
        <v>244.0</v>
      </c>
      <c r="B246" s="2" t="s">
        <v>869</v>
      </c>
      <c r="C246" s="2" t="str">
        <f>IFERROR(__xludf.DUMMYFUNCTION("GOOGLETRANSLATE(B246,""vi"",""ko"")"),"Phat Dat는 Astral City 프로젝트를 위해 1,500 억 채권을 계속 동원합니다.")</f>
        <v>Phat Dat는 Astral City 프로젝트를 위해 1,500 억 채권을 계속 동원합니다.</v>
      </c>
      <c r="D246" s="2" t="s">
        <v>870</v>
      </c>
      <c r="E246" s="2" t="str">
        <f>IFERROR(__xludf.DUMMYFUNCTION("GOOGLETRANSLATE(D246,""vi"",""ko"")"),"2021 년 12 월 19 일")</f>
        <v>2021 년 12 월 19 일</v>
      </c>
      <c r="F246" s="3" t="s">
        <v>871</v>
      </c>
      <c r="G246" s="2" t="s">
        <v>872</v>
      </c>
      <c r="H246" s="2" t="str">
        <f>IFERROR(__xludf.DUMMYFUNCTION("GOOGLETRANSLATE(G246,""vi"",""ko"")"),"Phat Dat Real Estate (MCK : PDR)의 TCP 개발은 본드 운하를 통해 자본을 조달하기로 한 결정을 통과했습니다. 이것은 올해 9 번째 제공으로 2020 년 이후 지속적인 동원 체인을 계속하고 있습니다. 특히 PHAT DAT")</f>
        <v>Phat Dat Real Estate (MCK : PDR)의 TCP 개발은 본드 운하를 통해 자본을 조달하기로 한 결정을 통과했습니다. 이것은 올해 9 번째 제공으로 2020 년 이후 지속적인 동원 체인을 계속하고 있습니다. 특히 PHAT DAT</v>
      </c>
    </row>
    <row r="247" ht="15.75" customHeight="1">
      <c r="A247" s="1">
        <v>245.0</v>
      </c>
      <c r="B247" s="2" t="s">
        <v>873</v>
      </c>
      <c r="C247" s="2" t="str">
        <f>IFERROR(__xludf.DUMMYFUNCTION("GOOGLETRANSLATE(B247,""vi"",""ko"")"),"기술은 부동산 시장에서 경쟁 우위를 창출 할 것입니다.")</f>
        <v>기술은 부동산 시장에서 경쟁 우위를 창출 할 것입니다.</v>
      </c>
      <c r="D247" s="2" t="s">
        <v>870</v>
      </c>
      <c r="E247" s="2" t="str">
        <f>IFERROR(__xludf.DUMMYFUNCTION("GOOGLETRANSLATE(D247,""vi"",""ko"")"),"2021 년 12 월 19 일")</f>
        <v>2021 년 12 월 19 일</v>
      </c>
      <c r="F247" s="3" t="s">
        <v>874</v>
      </c>
      <c r="G247" s="2" t="s">
        <v>875</v>
      </c>
      <c r="H247" s="2" t="str">
        <f>IFERROR(__xludf.DUMMYFUNCTION("GOOGLETRANSLATE(G247,""vi"",""ko"")"),"Nghe 씨는 시장이 더 빨리 가도록 돕고 고객을 더 잘 경험하고 부동산 거래자 (부동산)가 현재 복잡한 전염병 시대에 더 많은 방법을 개발할 수 있도록 돕습니다.” 그것이 Dinh Minh Tuan 씨의 판단입니다 - 지역 국장")</f>
        <v>Nghe 씨는 시장이 더 빨리 가도록 돕고 고객을 더 잘 경험하고 부동산 거래자 (부동산)가 현재 복잡한 전염병 시대에 더 많은 방법을 개발할 수 있도록 돕습니다.” 그것이 Dinh Minh Tuan 씨의 판단입니다 - 지역 국장</v>
      </c>
    </row>
    <row r="248" ht="15.75" customHeight="1">
      <c r="A248" s="1">
        <v>246.0</v>
      </c>
      <c r="B248" s="2" t="s">
        <v>876</v>
      </c>
      <c r="C248" s="2" t="str">
        <f>IFERROR(__xludf.DUMMYFUNCTION("GOOGLETRANSLATE(B248,""vi"",""ko"")"),"하노이는 삶의 질을 향상시키고 스마트 시티 개발을 촉진합니다.")</f>
        <v>하노이는 삶의 질을 향상시키고 스마트 시티 개발을 촉진합니다.</v>
      </c>
      <c r="D248" s="2" t="s">
        <v>870</v>
      </c>
      <c r="E248" s="2" t="str">
        <f>IFERROR(__xludf.DUMMYFUNCTION("GOOGLETRANSLATE(D248,""vi"",""ko"")"),"2021 년 12 월 19 일")</f>
        <v>2021 년 12 월 19 일</v>
      </c>
      <c r="F248" s="3" t="s">
        <v>877</v>
      </c>
      <c r="G248" s="2" t="s">
        <v>878</v>
      </c>
      <c r="H248" s="2" t="str">
        <f>IFERROR(__xludf.DUMMYFUNCTION("GOOGLETRANSLATE(G248,""vi"",""ko"")"),"스마트 시티의 핵심 인 녹색 도시 개발은 특히 베트남의 두 대도시 중 하나입니다. 하노이는 도시화 속도로 인해 발생하는 문제에 직면하여 XVII 당위원회위원회위원회위원회의 해결책도 발생했습니다.")</f>
        <v>스마트 시티의 핵심 인 녹색 도시 개발은 특히 베트남의 두 대도시 중 하나입니다. 하노이는 도시화 속도로 인해 발생하는 문제에 직면하여 XVII 당위원회위원회위원회위원회의 해결책도 발생했습니다.</v>
      </c>
    </row>
    <row r="249" ht="15.75" customHeight="1">
      <c r="A249" s="1">
        <v>247.0</v>
      </c>
      <c r="B249" s="2" t="s">
        <v>879</v>
      </c>
      <c r="C249" s="2" t="str">
        <f>IFERROR(__xludf.DUMMYFUNCTION("GOOGLETRANSLATE(B249,""vi"",""ko"")"),"법정의 자살 감독 뒤에 많은 예상치 못한 에피소드")</f>
        <v>법정의 자살 감독 뒤에 많은 예상치 못한 에피소드</v>
      </c>
      <c r="D249" s="2" t="s">
        <v>880</v>
      </c>
      <c r="E249" s="2" t="str">
        <f>IFERROR(__xludf.DUMMYFUNCTION("GOOGLETRANSLATE(D249,""vi"",""ko"")"),"2021 년 12 월 16 일")</f>
        <v>2021 년 12 월 16 일</v>
      </c>
      <c r="F249" s="3" t="s">
        <v>881</v>
      </c>
      <c r="G249" s="2" t="s">
        <v>882</v>
      </c>
      <c r="H249" s="2" t="str">
        <f>IFERROR(__xludf.DUMMYFUNCTION("GOOGLETRANSLATE(G249,""vi"",""ko"")"),"지난 며칠 동안 회사 이사가 법정에서 자살을 저지른 사실은 여론을 일으켰습니다. 구체적으로, 12 월 8 일, Ngu Hanh Son District의 인민 법원은 민사 사건에 대한 첫 사례 재판을 선고했다.")</f>
        <v>지난 며칠 동안 회사 이사가 법정에서 자살을 저지른 사실은 여론을 일으켰습니다. 구체적으로, 12 월 8 일, Ngu Hanh Son District의 인민 법원은 민사 사건에 대한 첫 사례 재판을 선고했다.</v>
      </c>
    </row>
    <row r="250" ht="15.75" customHeight="1">
      <c r="A250" s="1">
        <v>248.0</v>
      </c>
      <c r="B250" s="2" t="s">
        <v>883</v>
      </c>
      <c r="C250" s="2" t="str">
        <f>IFERROR(__xludf.DUMMYFUNCTION("GOOGLETRANSLATE(B250,""vi"",""ko"")"),"임대 부동산 시장의 지구력을 구성하는 요인은 무엇입니까?")</f>
        <v>임대 부동산 시장의 지구력을 구성하는 요인은 무엇입니까?</v>
      </c>
      <c r="D250" s="2" t="s">
        <v>880</v>
      </c>
      <c r="E250" s="2" t="str">
        <f>IFERROR(__xludf.DUMMYFUNCTION("GOOGLETRANSLATE(D250,""vi"",""ko"")"),"2021 년 12 월 16 일")</f>
        <v>2021 년 12 월 16 일</v>
      </c>
      <c r="F250" s="3" t="s">
        <v>884</v>
      </c>
      <c r="G250" s="2" t="s">
        <v>885</v>
      </c>
      <c r="H250" s="2" t="str">
        <f>IFERROR(__xludf.DUMMYFUNCTION("GOOGLETRANSLATE(G250,""vi"",""ko"")"),"- 임대 부동산은 대도시에서 일반적인 유형의 사업이됩니다 (그림 : Oakwood Residence Hanoi 프로젝트에서 찍은 사진) 1 년 동안 ""금 화재""는 2021 년에 파도가있는 부동산과 함께.")</f>
        <v>- 임대 부동산은 대도시에서 일반적인 유형의 사업이됩니다 (그림 : Oakwood Residence Hanoi 프로젝트에서 찍은 사진) 1 년 동안 "금 화재"는 2021 년에 파도가있는 부동산과 함께.</v>
      </c>
    </row>
    <row r="251" ht="15.75" customHeight="1">
      <c r="A251" s="1">
        <v>249.0</v>
      </c>
      <c r="B251" s="2" t="s">
        <v>886</v>
      </c>
      <c r="C251" s="2" t="str">
        <f>IFERROR(__xludf.DUMMYFUNCTION("GOOGLETRANSLATE(B251,""vi"",""ko"")"),"Duc Hoa 번성 - 부동산의 추진력 창출 '횡단 파도'")</f>
        <v>Duc Hoa 번성 - 부동산의 추진력 창출 '횡단 파도'</v>
      </c>
      <c r="D251" s="2" t="s">
        <v>880</v>
      </c>
      <c r="E251" s="2" t="str">
        <f>IFERROR(__xludf.DUMMYFUNCTION("GOOGLETRANSLATE(D251,""vi"",""ko"")"),"2021 년 12 월 16 일")</f>
        <v>2021 년 12 월 16 일</v>
      </c>
      <c r="F251" s="3" t="s">
        <v>887</v>
      </c>
      <c r="G251" s="2" t="s">
        <v>888</v>
      </c>
      <c r="H251" s="2" t="str">
        <f>IFERROR(__xludf.DUMMYFUNCTION("GOOGLETRANSLATE(G251,""vi"",""ko"")"),"포괄적 인 사회 경제적 발전 최근 몇 년 동안 Duc Hoa District는 높은 수준의 경제 성장을 가진 지역으로 알려져 있으며, 이는 긴 주와 품목의 지역의 일반 평균에 비해 상당히 높습니다. 마스터 계획.")</f>
        <v>포괄적 인 사회 경제적 발전 최근 몇 년 동안 Duc Hoa District는 높은 수준의 경제 성장을 가진 지역으로 알려져 있으며, 이는 긴 주와 품목의 지역의 일반 평균에 비해 상당히 높습니다. 마스터 계획.</v>
      </c>
    </row>
    <row r="252" ht="15.75" customHeight="1">
      <c r="A252" s="1">
        <v>250.0</v>
      </c>
      <c r="B252" s="2" t="s">
        <v>889</v>
      </c>
      <c r="C252" s="2" t="str">
        <f>IFERROR(__xludf.DUMMYFUNCTION("GOOGLETRANSLATE(B252,""vi"",""ko"")"),"밝은 지점은 Tan Lac, Hoa Binh의 부동산 투자자를 끌어들입니다.")</f>
        <v>밝은 지점은 Tan Lac, Hoa Binh의 부동산 투자자를 끌어들입니다.</v>
      </c>
      <c r="D252" s="2" t="s">
        <v>890</v>
      </c>
      <c r="E252" s="2" t="str">
        <f>IFERROR(__xludf.DUMMYFUNCTION("GOOGLETRANSLATE(D252,""vi"",""ko"")"),"2021 년 12 월 7 일")</f>
        <v>2021 년 12 월 7 일</v>
      </c>
      <c r="F252" s="3" t="s">
        <v>891</v>
      </c>
      <c r="G252" s="2" t="s">
        <v>892</v>
      </c>
      <c r="H252" s="2" t="str">
        <f>IFERROR(__xludf.DUMMYFUNCTION("GOOGLETRANSLATE(G252,""vi"",""ko"")"),"동기 및 현대 도시 지역을 언급하면서, 우리는 포인트가 종종 대도시 또는 적어도 지방의 수도에 위치하고 있지만 다가오는 다가오는 Tan Lac District에서 Hoa Binh Project가 나타날 것이라고 생각합니다. 이것은 약속합니다")</f>
        <v>동기 및 현대 도시 지역을 언급하면서, 우리는 포인트가 종종 대도시 또는 적어도 지방의 수도에 위치하고 있지만 다가오는 다가오는 Tan Lac District에서 Hoa Binh Project가 나타날 것이라고 생각합니다. 이것은 약속합니다</v>
      </c>
    </row>
    <row r="253" ht="15.75" customHeight="1">
      <c r="A253" s="1">
        <v>251.0</v>
      </c>
      <c r="B253" s="2" t="s">
        <v>893</v>
      </c>
      <c r="C253" s="2" t="str">
        <f>IFERROR(__xludf.DUMMYFUNCTION("GOOGLETRANSLATE(B253,""vi"",""ko"")"),"부동산 산업 4.0의 ""Google""")</f>
        <v>부동산 산업 4.0의 "Google"</v>
      </c>
      <c r="D253" s="2" t="s">
        <v>894</v>
      </c>
      <c r="E253" s="2" t="str">
        <f>IFERROR(__xludf.DUMMYFUNCTION("GOOGLETRANSLATE(D253,""vi"",""ko"")"),"2021 년 12 월 4 일")</f>
        <v>2021 년 12 월 4 일</v>
      </c>
      <c r="F253" s="3" t="s">
        <v>895</v>
      </c>
      <c r="G253" s="2" t="s">
        <v>896</v>
      </c>
      <c r="H253" s="2" t="str">
        <f>IFERROR(__xludf.DUMMYFUNCTION("GOOGLETRANSLATE(G253,""vi"",""ko"")"),"정보 ""Mixed Gold""지난 몇 년 동안 Enterprise가 제품을 고객에게 직접 배포하는 비즈니스 모델 (진정한 매장, 웹 사이트, E -Commerce를 통해 배포 채널 - 폭발, 도움을 줄 필요없이 고객에게 직접 배포하는 비즈니스 모델입니다.")</f>
        <v>정보 "Mixed Gold"지난 몇 년 동안 Enterprise가 제품을 고객에게 직접 배포하는 비즈니스 모델 (진정한 매장, 웹 사이트, E -Commerce를 통해 배포 채널 - 폭발, 도움을 줄 필요없이 고객에게 직접 배포하는 비즈니스 모델입니다.</v>
      </c>
    </row>
    <row r="254" ht="15.75" customHeight="1">
      <c r="A254" s="1">
        <v>252.0</v>
      </c>
      <c r="B254" s="2" t="s">
        <v>897</v>
      </c>
      <c r="C254" s="2" t="str">
        <f>IFERROR(__xludf.DUMMYFUNCTION("GOOGLETRANSLATE(B254,""vi"",""ko"")"),"부동산은 기술 요인에 의한 '조명'이 될 것입니다.")</f>
        <v>부동산은 기술 요인에 의한 '조명'이 될 것입니다.</v>
      </c>
      <c r="D254" s="2" t="s">
        <v>898</v>
      </c>
      <c r="E254" s="2" t="str">
        <f>IFERROR(__xludf.DUMMYFUNCTION("GOOGLETRANSLATE(D254,""vi"",""ko"")"),"2021 년 12 월 3 일")</f>
        <v>2021 년 12 월 3 일</v>
      </c>
      <c r="F254" s="3" t="s">
        <v>899</v>
      </c>
      <c r="G254" s="2" t="s">
        <v>900</v>
      </c>
      <c r="H254" s="2" t="str">
        <f>IFERROR(__xludf.DUMMYFUNCTION("GOOGLETRANSLATE(G254,""vi"",""ko"")"),"12 월 2 일, 부동산 산업 개종의 세미나는 건설부, 베트남 부동산 협회 대표, 과학자 및 전문가들의 참여로 이루어졌으며 지향적 오리엔테이션을 제공합니다. 긍정적 인 산업")</f>
        <v>12 월 2 일, 부동산 산업 개종의 세미나는 건설부, 베트남 부동산 협회 대표, 과학자 및 전문가들의 참여로 이루어졌으며 지향적 오리엔테이션을 제공합니다. 긍정적 인 산업</v>
      </c>
    </row>
    <row r="255" ht="15.75" customHeight="1">
      <c r="A255" s="1">
        <v>253.0</v>
      </c>
      <c r="B255" s="2" t="s">
        <v>901</v>
      </c>
      <c r="C255" s="2" t="str">
        <f>IFERROR(__xludf.DUMMYFUNCTION("GOOGLETRANSLATE(B255,""vi"",""ko"")"),"Dong Nai : 세분화를위한 토지, 주거 지역을 숨기는 음모 분할")</f>
        <v>Dong Nai : 세분화를위한 토지, 주거 지역을 숨기는 음모 분할</v>
      </c>
      <c r="D255" s="2" t="s">
        <v>902</v>
      </c>
      <c r="E255" s="2" t="str">
        <f>IFERROR(__xludf.DUMMYFUNCTION("GOOGLETRANSLATE(D255,""vi"",""ko"")"),"2021 년 12 월 1 일")</f>
        <v>2021 년 12 월 1 일</v>
      </c>
      <c r="F255" s="3" t="s">
        <v>903</v>
      </c>
      <c r="G255" s="2" t="s">
        <v>904</v>
      </c>
      <c r="H255" s="2" t="str">
        <f>IFERROR(__xludf.DUMMYFUNCTION("GOOGLETRANSLATE(G255,""vi"",""ko"")"),"지난 시간 동안 판매하기 위해 Dong Nai Province의 Trang Bom District의 Vien Commune 지역은 매력적인 이름과 관련된 주거 지역으로 떠오르고 있으며, 많은 사람들이 구매할 때 신중하지 않습니다. 구체적으로, khangthinhphat.com.vn 페이지에서 정보를 광고하고 있습니다.")</f>
        <v>지난 시간 동안 판매하기 위해 Dong Nai Province의 Trang Bom District의 Vien Commune 지역은 매력적인 이름과 관련된 주거 지역으로 떠오르고 있으며, 많은 사람들이 구매할 때 신중하지 않습니다. 구체적으로, khangthinhphat.com.vn 페이지에서 정보를 광고하고 있습니다.</v>
      </c>
    </row>
    <row r="256" ht="15.75" customHeight="1">
      <c r="A256" s="1">
        <v>254.0</v>
      </c>
      <c r="B256" s="2" t="s">
        <v>905</v>
      </c>
      <c r="C256" s="2" t="str">
        <f>IFERROR(__xludf.DUMMYFUNCTION("GOOGLETRANSLATE(B256,""vi"",""ko"")"),"전체 둥지는 여전히 돈을 버는 것이 좋습니다")</f>
        <v>전체 둥지는 여전히 돈을 버는 것이 좋습니다</v>
      </c>
      <c r="D256" s="2" t="s">
        <v>902</v>
      </c>
      <c r="E256" s="2" t="str">
        <f>IFERROR(__xludf.DUMMYFUNCTION("GOOGLETRANSLATE(D256,""vi"",""ko"")"),"2021 년 12 월 1 일")</f>
        <v>2021 년 12 월 1 일</v>
      </c>
      <c r="F256" s="3" t="s">
        <v>906</v>
      </c>
      <c r="G256" s="2" t="s">
        <v>907</v>
      </c>
      <c r="H256" s="2" t="str">
        <f>IFERROR(__xludf.DUMMYFUNCTION("GOOGLETRANSLATE(G256,""vi"",""ko"")"),"Covid-19 전염병은 온라인으로 사고 팔 때 많은 사람들의 쇼핑 습관을 바꿨습니다. 이것은 Covid-19 전염병을 방지하는 효과적인 방법 중 하나이기 때문에 : 붐비는 사람들을 피하고 접촉 제한, 거리 유지")</f>
        <v>Covid-19 전염병은 온라인으로 사고 팔 때 많은 사람들의 쇼핑 습관을 바꿨습니다. 이것은 Covid-19 전염병을 방지하는 효과적인 방법 중 하나이기 때문에 : 붐비는 사람들을 피하고 접촉 제한, 거리 유지</v>
      </c>
    </row>
    <row r="257" ht="15.75" customHeight="1">
      <c r="A257" s="1">
        <v>255.0</v>
      </c>
      <c r="B257" s="2" t="s">
        <v>908</v>
      </c>
      <c r="C257" s="2" t="str">
        <f>IFERROR(__xludf.DUMMYFUNCTION("GOOGLETRANSLATE(B257,""vi"",""ko"")"),"위성 지역의 부동산 - 잠재적 시장")</f>
        <v>위성 지역의 부동산 - 잠재적 시장</v>
      </c>
      <c r="D257" s="2" t="s">
        <v>909</v>
      </c>
      <c r="E257" s="2" t="str">
        <f>IFERROR(__xludf.DUMMYFUNCTION("GOOGLETRANSLATE(D257,""vi"",""ko"")"),"2021 년 11 월 29 일")</f>
        <v>2021 년 11 월 29 일</v>
      </c>
      <c r="F257" s="3" t="s">
        <v>910</v>
      </c>
      <c r="G257" s="2" t="s">
        <v>911</v>
      </c>
      <c r="H257" s="2" t="str">
        <f>IFERROR(__xludf.DUMMYFUNCTION("GOOGLETRANSLATE(G257,""vi"",""ko"")"),"최근 몇 년간 투자자들에게 ""황금""기회 인 부동산 시장은 지역과 위성 지방으로의 강력한 전환을 목격하고 있습니다. 이 추세는 부동산 ""거인""에 의해 새로운 땅을 탐험하려는 계획과 관련이 있습니다. 언덕")</f>
        <v>최근 몇 년간 투자자들에게 "황금"기회 인 부동산 시장은 지역과 위성 지방으로의 강력한 전환을 목격하고 있습니다. 이 추세는 부동산 "거인"에 의해 새로운 땅을 탐험하려는 계획과 관련이 있습니다. 언덕</v>
      </c>
    </row>
    <row r="258" ht="15.75" customHeight="1">
      <c r="A258" s="1">
        <v>256.0</v>
      </c>
      <c r="B258" s="2" t="s">
        <v>912</v>
      </c>
      <c r="C258" s="2" t="str">
        <f>IFERROR(__xludf.DUMMYFUNCTION("GOOGLETRANSLATE(B258,""vi"",""ko"")"),"산악 지역의 시설을 즐기십시오")</f>
        <v>산악 지역의 시설을 즐기십시오</v>
      </c>
      <c r="D258" s="2" t="s">
        <v>913</v>
      </c>
      <c r="E258" s="2" t="str">
        <f>IFERROR(__xludf.DUMMYFUNCTION("GOOGLETRANSLATE(D258,""vi"",""ko"")"),"2021 년 11 월 28 일")</f>
        <v>2021 년 11 월 28 일</v>
      </c>
      <c r="F258" s="3" t="s">
        <v>914</v>
      </c>
      <c r="G258" s="2" t="s">
        <v>915</v>
      </c>
      <c r="H258" s="2" t="str">
        <f>IFERROR(__xludf.DUMMYFUNCTION("GOOGLETRANSLATE(G258,""vi"",""ko"")"),"GWI (Global Health Institute)의 정의에 따르면, ""웰빙""의 경향은 적극적으로 활동을 추구하고 신체적, 정신적, 정서적 활동을 통해 활동을 선택하고 힘을 돌보는 것입니다. 이 추세에는 수백만 명의 사람들이 주어지고 있습니다")</f>
        <v>GWI (Global Health Institute)의 정의에 따르면, "웰빙"의 경향은 적극적으로 활동을 추구하고 신체적, 정신적, 정서적 활동을 통해 활동을 선택하고 힘을 돌보는 것입니다. 이 추세에는 수백만 명의 사람들이 주어지고 있습니다</v>
      </c>
    </row>
    <row r="259" ht="15.75" customHeight="1">
      <c r="A259" s="1">
        <v>257.0</v>
      </c>
      <c r="B259" s="2" t="s">
        <v>916</v>
      </c>
      <c r="C259" s="2" t="str">
        <f>IFERROR(__xludf.DUMMYFUNCTION("GOOGLETRANSLATE(B259,""vi"",""ko"")"),"Hoan Cau Ecosystem의 두 비즈니스는 어떻게 사업을하고 있습니까?")</f>
        <v>Hoan Cau Ecosystem의 두 비즈니스는 어떻게 사업을하고 있습니까?</v>
      </c>
      <c r="D259" s="2" t="s">
        <v>917</v>
      </c>
      <c r="E259" s="2" t="str">
        <f>IFERROR(__xludf.DUMMYFUNCTION("GOOGLETRANSLATE(D259,""vi"",""ko"")"),"2021 년 11 월 27 일")</f>
        <v>2021 년 11 월 27 일</v>
      </c>
      <c r="F259" s="3" t="s">
        <v>918</v>
      </c>
      <c r="G259" s="2" t="s">
        <v>919</v>
      </c>
      <c r="H259" s="2" t="str">
        <f>IFERROR(__xludf.DUMMYFUNCTION("GOOGLETRANSLATE(G259,""vi"",""ko"")"),"Hoan Cau Khanh Hoa 공동 주식 회사와 Hoan Cau Nha Trang Co., Ltd는 Hoan Cau Group (Hoan Cau)의 자회사입니다. Hoan Cau는 Tu Huong으로도 알려진 Tran Thi Huong의 명성으로 유명합니다. 그녀는 회원 이사회 회장이었다")</f>
        <v>Hoan Cau Khanh Hoa 공동 주식 회사와 Hoan Cau Nha Trang Co., Ltd는 Hoan Cau Group (Hoan Cau)의 자회사입니다. Hoan Cau는 Tu Huong으로도 알려진 Tran Thi Huong의 명성으로 유명합니다. 그녀는 회원 이사회 회장이었다</v>
      </c>
    </row>
    <row r="260" ht="15.75" customHeight="1">
      <c r="A260" s="1">
        <v>258.0</v>
      </c>
      <c r="B260" s="2" t="s">
        <v>920</v>
      </c>
      <c r="C260" s="2" t="str">
        <f>IFERROR(__xludf.DUMMYFUNCTION("GOOGLETRANSLATE(B260,""vi"",""ko"")"),"'지하'를 건설 한 후, Hung Loc Phat은 Peak Garden Project에서 계속해서 제품을 판매하고 있습니까?")</f>
        <v>'지하'를 건설 한 후, Hung Loc Phat은 Peak Garden Project에서 계속해서 제품을 판매하고 있습니까?</v>
      </c>
      <c r="D260" s="2" t="s">
        <v>921</v>
      </c>
      <c r="E260" s="2" t="str">
        <f>IFERROR(__xludf.DUMMYFUNCTION("GOOGLETRANSLATE(D260,""vi"",""ko"")"),"2021 년 11 월 24 일")</f>
        <v>2021 년 11 월 24 일</v>
      </c>
      <c r="F260" s="3" t="s">
        <v>922</v>
      </c>
      <c r="G260" s="2" t="s">
        <v>923</v>
      </c>
      <c r="H260" s="2" t="str">
        <f>IFERROR(__xludf.DUMMYFUNCTION("GOOGLETRANSLATE(G260,""vi"",""ko"")"),"QCVN 01 : 2019/BXD에 따르면 건설 계획에 대한 국가 기술 표준, 도시, 농촌 지역 및 기능 지역의 조직 구성; 사람들에게 적절한 환경을 조성하기 위해 기술 인프라 및 소셜 인프라 시스템을 구성합니다.")</f>
        <v>QCVN 01 : 2019/BXD에 따르면 건설 계획에 대한 국가 기술 표준, 도시, 농촌 지역 및 기능 지역의 조직 구성; 사람들에게 적절한 환경을 조성하기 위해 기술 인프라 및 소셜 인프라 시스템을 구성합니다.</v>
      </c>
    </row>
    <row r="261" ht="15.75" customHeight="1">
      <c r="A261" s="1">
        <v>259.0</v>
      </c>
      <c r="B261" s="2" t="s">
        <v>924</v>
      </c>
      <c r="C261" s="2" t="str">
        <f>IFERROR(__xludf.DUMMYFUNCTION("GOOGLETRANSLATE(B261,""vi"",""ko"")"),"민사 판결 국무부는 하노이의 학교 분쟁을 검토합니다.")</f>
        <v>민사 판결 국무부는 하노이의 학교 분쟁을 검토합니다.</v>
      </c>
      <c r="D261" s="2" t="s">
        <v>925</v>
      </c>
      <c r="E261" s="2" t="str">
        <f>IFERROR(__xludf.DUMMYFUNCTION("GOOGLETRANSLATE(D261,""vi"",""ko"")"),"2021 년 11 월 23 일")</f>
        <v>2021 년 11 월 23 일</v>
      </c>
      <c r="F261" s="3" t="s">
        <v>926</v>
      </c>
      <c r="G261" s="2" t="s">
        <v>927</v>
      </c>
      <c r="H261" s="2" t="str">
        <f>IFERROR(__xludf.DUMMYFUNCTION("GOOGLETRANSLATE(G261,""vi"",""ko"")"),"Le Thanh 법무부 장관은 2022 년 11 월 22 일 민사 판결 실행 과제를 이행하기위한 회의에서 DAO는 불만과 비난의 상황이 여전히 상당히 많다고 언급했다. 한편,")</f>
        <v>Le Thanh 법무부 장관은 2022 년 11 월 22 일 민사 판결 실행 과제를 이행하기위한 회의에서 DAO는 불만과 비난의 상황이 여전히 상당히 많다고 언급했다. 한편,</v>
      </c>
    </row>
    <row r="262" ht="15.75" customHeight="1">
      <c r="A262" s="1">
        <v>260.0</v>
      </c>
      <c r="B262" s="2" t="s">
        <v>928</v>
      </c>
      <c r="C262" s="2" t="str">
        <f>IFERROR(__xludf.DUMMYFUNCTION("GOOGLETRANSLATE(B262,""vi"",""ko"")"),"유로 그룹 : Tho가 Royal Model Urban Area를 출시 할 수 있습니까?")</f>
        <v>유로 그룹 : Tho가 Royal Model Urban Area를 출시 할 수 있습니까?</v>
      </c>
      <c r="D262" s="2" t="s">
        <v>925</v>
      </c>
      <c r="E262" s="2" t="str">
        <f>IFERROR(__xludf.DUMMYFUNCTION("GOOGLETRANSLATE(D262,""vi"",""ko"")"),"2021 년 11 월 23 일")</f>
        <v>2021 년 11 월 23 일</v>
      </c>
      <c r="F262" s="3" t="s">
        <v>929</v>
      </c>
      <c r="G262" s="2" t="s">
        <v>930</v>
      </c>
      <c r="H262" s="2" t="str">
        <f>IFERROR(__xludf.DUMMYFUNCTION("GOOGLETRANSLATE(G262,""vi"",""ko"")"),"... 유로 사이에서 부동산 투자 및 개발 공동 주식 회사와 Hoang Gia Trading Construction Contore Company의 투자자. 기회 ""골드""는 지구의 중심에있는 상업 타운 하우스에 투자 할 수있는 기회 ""에 서명하는 서명 표시 시리즈의 시작에 표시됩니다.")</f>
        <v>... 유로 사이에서 부동산 투자 및 개발 공동 주식 회사와 Hoang Gia Trading Construction Contore Company의 투자자. 기회 "골드"는 지구의 중심에있는 상업 타운 하우스에 투자 할 수있는 기회 "에 서명하는 서명 표시 시리즈의 시작에 표시됩니다.</v>
      </c>
    </row>
    <row r="263" ht="15.75" customHeight="1">
      <c r="A263" s="1">
        <v>261.0</v>
      </c>
      <c r="B263" s="2" t="s">
        <v>931</v>
      </c>
      <c r="C263" s="2" t="str">
        <f>IFERROR(__xludf.DUMMYFUNCTION("GOOGLETRANSLATE(B263,""vi"",""ko"")"),"Nam Phu Quoc에서 ""Welcome Home""시즌 2 여행")</f>
        <v>Nam Phu Quoc에서 "Welcome Home"시즌 2 여행</v>
      </c>
      <c r="D263" s="2" t="s">
        <v>925</v>
      </c>
      <c r="E263" s="2" t="str">
        <f>IFERROR(__xludf.DUMMYFUNCTION("GOOGLETRANSLATE(D263,""vi"",""ko"")"),"2021 년 11 월 23 일")</f>
        <v>2021 년 11 월 23 일</v>
      </c>
      <c r="F263" s="3" t="s">
        <v>932</v>
      </c>
      <c r="G263" s="2" t="s">
        <v>933</v>
      </c>
      <c r="H263" s="2" t="str">
        <f>IFERROR(__xludf.DUMMYFUNCTION("GOOGLETRANSLATE(G263,""vi"",""ko"")"),"... South Phu Quoc의 Sun Group 생태계의 화장에 대한 흥분. 주인을위한 Sun Property (Sun Group 회원)의 감사 프로그램입니다")</f>
        <v>... South Phu Quoc의 Sun Group 생태계의 화장에 대한 흥분. 주인을위한 Sun Property (Sun Group 회원)의 감사 프로그램입니다</v>
      </c>
    </row>
    <row r="264" ht="15.75" customHeight="1">
      <c r="A264" s="1">
        <v>262.0</v>
      </c>
      <c r="B264" s="2" t="s">
        <v>934</v>
      </c>
      <c r="C264" s="2" t="str">
        <f>IFERROR(__xludf.DUMMYFUNCTION("GOOGLETRANSLATE(B264,""vi"",""ko"")"),"부동산 평가 전문가는 2022 년에 ""밝게""할 분야입니다.")</f>
        <v>부동산 평가 전문가는 2022 년에 "밝게"할 분야입니다.</v>
      </c>
      <c r="D264" s="2" t="s">
        <v>935</v>
      </c>
      <c r="E264" s="2" t="str">
        <f>IFERROR(__xludf.DUMMYFUNCTION("GOOGLETRANSLATE(D264,""vi"",""ko"")"),"2021 년 11 월 22 일")</f>
        <v>2021 년 11 월 22 일</v>
      </c>
      <c r="F264" s="3" t="s">
        <v>936</v>
      </c>
      <c r="G264" s="2" t="s">
        <v>937</v>
      </c>
      <c r="H264" s="2" t="str">
        <f>IFERROR(__xludf.DUMMYFUNCTION("GOOGLETRANSLATE(G264,""vi"",""ko"")"),"최근에, 시간이 지난 후 경제의 회복과 부동산 시장 (부동산)이 Civid-19 번역에 의해 크게 영향을 받았다는 것이 분명합니다. 부동산 사업은 점차적으로 적응하고 있으며 제품을 강력하게 제공 할 계획입니다.")</f>
        <v>최근에, 시간이 지난 후 경제의 회복과 부동산 시장 (부동산)이 Civid-19 번역에 의해 크게 영향을 받았다는 것이 분명합니다. 부동산 사업은 점차적으로 적응하고 있으며 제품을 강력하게 제공 할 계획입니다.</v>
      </c>
    </row>
    <row r="265" ht="15.75" customHeight="1">
      <c r="A265" s="1">
        <v>263.0</v>
      </c>
      <c r="B265" s="2" t="s">
        <v>938</v>
      </c>
      <c r="C265" s="2" t="str">
        <f>IFERROR(__xludf.DUMMYFUNCTION("GOOGLETRANSLATE(B265,""vi"",""ko"")"),"연말에 하노이 하우스 구매자는 어떻게 아파트를 ""사냥""합니까?")</f>
        <v>연말에 하노이 하우스 구매자는 어떻게 아파트를 "사냥"합니까?</v>
      </c>
      <c r="D265" s="2" t="s">
        <v>939</v>
      </c>
      <c r="E265" s="2" t="str">
        <f>IFERROR(__xludf.DUMMYFUNCTION("GOOGLETRANSLATE(D265,""vi"",""ko"")"),"2021 년 11 월 19 일")</f>
        <v>2021 년 11 월 19 일</v>
      </c>
      <c r="F265" s="3" t="s">
        <v>940</v>
      </c>
      <c r="G265" s="2" t="s">
        <v>941</v>
      </c>
      <c r="H265" s="2" t="str">
        <f>IFERROR(__xludf.DUMMYFUNCTION("GOOGLETRANSLATE(G265,""vi"",""ko"")"),"도시가 휴식을 취한 후 테트를 축하하기 위해 주택을 구입하면 휴식 명령을 제거하고 하노이의 부동산 시장은 특히 고급 아파트 부문에서 주택이 급격히 증가해야합니다. Batdongsan.com.vn에 따르면, 부동산 시장은 완전히 회복되어 땅을 일으켰습니다.")</f>
        <v>도시가 휴식을 취한 후 테트를 축하하기 위해 주택을 구입하면 휴식 명령을 제거하고 하노이의 부동산 시장은 특히 고급 아파트 부문에서 주택이 급격히 증가해야합니다. Batdongsan.com.vn에 따르면, 부동산 시장은 완전히 회복되어 땅을 일으켰습니다.</v>
      </c>
    </row>
    <row r="266" ht="15.75" customHeight="1">
      <c r="A266" s="1">
        <v>264.0</v>
      </c>
      <c r="B266" s="2" t="s">
        <v>942</v>
      </c>
      <c r="C266" s="2" t="str">
        <f>IFERROR(__xludf.DUMMYFUNCTION("GOOGLETRANSLATE(B266,""vi"",""ko"")"),"Ho Chi Minh City : 주택 구매자는 많은 스캔들로 프로젝트를 구매할 때 걱정하고 있습니다.")</f>
        <v>Ho Chi Minh City : 주택 구매자는 많은 스캔들로 프로젝트를 구매할 때 걱정하고 있습니다.</v>
      </c>
      <c r="D266" s="2" t="s">
        <v>943</v>
      </c>
      <c r="E266" s="2" t="str">
        <f>IFERROR(__xludf.DUMMYFUNCTION("GOOGLETRANSLATE(D266,""vi"",""ko"")"),"2021 년 11 월 18 일")</f>
        <v>2021 년 11 월 18 일</v>
      </c>
      <c r="F266" s="3" t="s">
        <v>944</v>
      </c>
      <c r="G266" s="2" t="s">
        <v>945</v>
      </c>
      <c r="H266" s="2" t="str">
        <f>IFERROR(__xludf.DUMMYFUNCTION("GOOGLETRANSLATE(G266,""vi"",""ko"")"),"아파트 구매, 불안 구매 ... 최근에, Saigon South Plaza Project (Phu Thuan Ward, 7 학군, 호치민 시티)를 구매 한 많은 고객들이 Ho Chi Minh City의 인민위원회와 7 지구 인민위원회를 확장하기 전에 모였습니다. 보호에서 당국의 원하는 내용이있는 배너")</f>
        <v>아파트 구매, 불안 구매 ... 최근에, Saigon South Plaza Project (Phu Thuan Ward, 7 학군, 호치민 시티)를 구매 한 많은 고객들이 Ho Chi Minh City의 인민위원회와 7 지구 인민위원회를 확장하기 전에 모였습니다. 보호에서 당국의 원하는 내용이있는 배너</v>
      </c>
    </row>
    <row r="267" ht="15.75" customHeight="1">
      <c r="A267" s="1">
        <v>265.0</v>
      </c>
      <c r="B267" s="2" t="s">
        <v>946</v>
      </c>
      <c r="C267" s="2" t="str">
        <f>IFERROR(__xludf.DUMMYFUNCTION("GOOGLETRANSLATE(B267,""vi"",""ko"")"),"부동산 프로젝트의 상표 이름을위한 솔루션?")</f>
        <v>부동산 프로젝트의 상표 이름을위한 솔루션?</v>
      </c>
      <c r="D267" s="2" t="s">
        <v>947</v>
      </c>
      <c r="E267" s="2" t="str">
        <f>IFERROR(__xludf.DUMMYFUNCTION("GOOGLETRANSLATE(D267,""vi"",""ko"")"),"2021 년 11 월 17 일")</f>
        <v>2021 년 11 월 17 일</v>
      </c>
      <c r="F267" s="3" t="s">
        <v>948</v>
      </c>
      <c r="G267" s="2" t="s">
        <v>949</v>
      </c>
      <c r="H267" s="2" t="str">
        <f>IFERROR(__xludf.DUMMYFUNCTION("GOOGLETRANSLATE(G267,""vi"",""ko"")"),"많은 프로젝트는 주 경영 기관이 승인 할 때 모든 프로젝트를 구현할 때 상표 이름을 선택합니다. 이 이름은 종종 랜드 마크, 배치, 토지 음모 또는 투자 라이센스 이름과 관련이 있습니다. 분명한")</f>
        <v>많은 프로젝트는 주 경영 기관이 승인 할 때 모든 프로젝트를 구현할 때 상표 이름을 선택합니다. 이 이름은 종종 랜드 마크, 배치, 토지 음모 또는 투자 라이센스 이름과 관련이 있습니다. 분명한</v>
      </c>
    </row>
    <row r="268" ht="15.75" customHeight="1">
      <c r="A268" s="1">
        <v>266.0</v>
      </c>
      <c r="B268" s="2" t="s">
        <v>950</v>
      </c>
      <c r="C268" s="2" t="str">
        <f>IFERROR(__xludf.DUMMYFUNCTION("GOOGLETRANSLATE(B268,""vi"",""ko"")"),"Bao Loc가 투자자의 견해에 도달하는 데 도움이되는 3 가지 중요한 요소")</f>
        <v>Bao Loc가 투자자의 견해에 도달하는 데 도움이되는 3 가지 중요한 요소</v>
      </c>
      <c r="D268" s="2" t="s">
        <v>951</v>
      </c>
      <c r="E268" s="2" t="str">
        <f>IFERROR(__xludf.DUMMYFUNCTION("GOOGLETRANSLATE(D268,""vi"",""ko"")"),"2021 년 11 월 16 일")</f>
        <v>2021 년 11 월 16 일</v>
      </c>
      <c r="F268" s="3" t="s">
        <v>952</v>
      </c>
      <c r="G268" s="2" t="s">
        <v>953</v>
      </c>
      <c r="H268" s="2" t="str">
        <f>IFERROR(__xludf.DUMMYFUNCTION("GOOGLETRANSLATE(G268,""vi"",""ko"")"),"최근 몇 년 동안 생태 부동산의 추세를 환영하면서 점점 더 많은 젊은이들이 건강하고 건강한 라이프 스타일에 많은 관심을 기울였습니다. 많은 사람들이 속도를 늦추고, 감정을 듣고, 내부를 생각하고 자연과 조화롭게 살기로 선택합니다. 그것은 단지 아닙니다")</f>
        <v>최근 몇 년 동안 생태 부동산의 추세를 환영하면서 점점 더 많은 젊은이들이 건강하고 건강한 라이프 스타일에 많은 관심을 기울였습니다. 많은 사람들이 속도를 늦추고, 감정을 듣고, 내부를 생각하고 자연과 조화롭게 살기로 선택합니다. 그것은 단지 아닙니다</v>
      </c>
    </row>
    <row r="269" ht="15.75" customHeight="1">
      <c r="A269" s="1">
        <v>267.0</v>
      </c>
      <c r="B269" s="2" t="s">
        <v>954</v>
      </c>
      <c r="C269" s="2" t="str">
        <f>IFERROR(__xludf.DUMMYFUNCTION("GOOGLETRANSLATE(B269,""vi"",""ko"")"),"King Crown Infinity Project에는 공공 토지가 있으며 경매없이 토지를 할당했습니다.")</f>
        <v>King Crown Infinity Project에는 공공 토지가 있으며 경매없이 토지를 할당했습니다.</v>
      </c>
      <c r="D269" s="2" t="s">
        <v>955</v>
      </c>
      <c r="E269" s="2" t="str">
        <f>IFERROR(__xludf.DUMMYFUNCTION("GOOGLETRANSLATE(D269,""vi"",""ko"")"),"2021 년 11 월 15 일")</f>
        <v>2021 년 11 월 15 일</v>
      </c>
      <c r="F269" s="3" t="s">
        <v>956</v>
      </c>
      <c r="G269" s="2" t="s">
        <v>957</v>
      </c>
      <c r="H269" s="2" t="str">
        <f>IFERROR(__xludf.DUMMYFUNCTION("GOOGLETRANSLATE(G269,""vi"",""ko"")"),"Ho Chi Minh City의 천연 자원 및 환경부 국장은 경매를 통해 약 1 년 만에 토지 이용 목적을 3 번 변경하는 것을 수락했습니다 ... 11 월 파일에 따라 토지 이용 목적 ""속도"" 2016 년 11 월 30 일, Triumph International Vietnam Co., Ltd. 토지에 첨부 된 자산 판매")</f>
        <v>Ho Chi Minh City의 천연 자원 및 환경부 국장은 경매를 통해 약 1 년 만에 토지 이용 목적을 3 번 변경하는 것을 수락했습니다 ... 11 월 파일에 따라 토지 이용 목적 "속도" 2016 년 11 월 30 일, Triumph International Vietnam Co., Ltd. 토지에 첨부 된 자산 판매</v>
      </c>
    </row>
    <row r="270" ht="15.75" customHeight="1">
      <c r="A270" s="1">
        <v>268.0</v>
      </c>
      <c r="B270" s="2" t="s">
        <v>958</v>
      </c>
      <c r="C270" s="2" t="str">
        <f>IFERROR(__xludf.DUMMYFUNCTION("GOOGLETRANSLATE(B270,""vi"",""ko"")"),"Ksfinance Group은 Dot Property Vietnam Awards에 '해트트릭'을 설립했습니다.")</f>
        <v>Ksfinance Group은 Dot Property Vietnam Awards에 '해트트릭'을 설립했습니다.</v>
      </c>
      <c r="D270" s="2" t="s">
        <v>959</v>
      </c>
      <c r="E270" s="2" t="str">
        <f>IFERROR(__xludf.DUMMYFUNCTION("GOOGLETRANSLATE(D270,""vi"",""ko"")"),"2021 년 11 월 13 일")</f>
        <v>2021 년 11 월 13 일</v>
      </c>
      <c r="F270" s="3" t="s">
        <v>960</v>
      </c>
      <c r="G270" s="2" t="s">
        <v>961</v>
      </c>
      <c r="H270" s="2" t="str">
        <f>IFERROR(__xludf.DUMMYFUNCTION("GOOGLETRANSLATE(G270,""vi"",""ko"")"),"유명한 DOT Property Vietnam Awards에서 인상적인 ""해트트릭""은 베트남 부동산 및 금융 산업의 큰 영향을받는 권위있는 권위있는 상입니다. 프로젝트와 부대는 많은 전문화 된 많은 사람들의 엄격하고 엄격한 평가를받는 것을 영광으로 생각합니다.")</f>
        <v>유명한 DOT Property Vietnam Awards에서 인상적인 "해트트릭"은 베트남 부동산 및 금융 산업의 큰 영향을받는 권위있는 권위있는 상입니다. 프로젝트와 부대는 많은 전문화 된 많은 사람들의 엄격하고 엄격한 평가를받는 것을 영광으로 생각합니다.</v>
      </c>
    </row>
    <row r="271" ht="15.75" customHeight="1">
      <c r="A271" s="1">
        <v>269.0</v>
      </c>
      <c r="B271" s="2" t="s">
        <v>962</v>
      </c>
      <c r="C271" s="2" t="str">
        <f>IFERROR(__xludf.DUMMYFUNCTION("GOOGLETRANSLATE(B271,""vi"",""ko"")"),"Sunshine Homes는 DOT Property Vietnam Awards 2021에서 많은 중요한 수상 범주로 우승했습니다.")</f>
        <v>Sunshine Homes는 DOT Property Vietnam Awards 2021에서 많은 중요한 수상 범주로 우승했습니다.</v>
      </c>
      <c r="D271" s="2" t="s">
        <v>959</v>
      </c>
      <c r="E271" s="2" t="str">
        <f>IFERROR(__xludf.DUMMYFUNCTION("GOOGLETRANSLATE(D271,""vi"",""ko"")"),"2021 년 11 월 13 일")</f>
        <v>2021 년 11 월 13 일</v>
      </c>
      <c r="F271" s="3" t="s">
        <v>963</v>
      </c>
      <c r="G271" s="2" t="s">
        <v>964</v>
      </c>
      <c r="H271" s="2" t="str">
        <f>IFERROR(__xludf.DUMMYFUNCTION("GOOGLETRANSLATE(G271,""vi"",""ko"")"),"선샤인 홈스 (Sunshine Homes)는 6 년 후 베트남과 지역의 주요 및 유명한 부동산 상을 수상한 많은 중요한 수상 범주를 수상하는 데 탁월했습니다. Dot Property Vietnam Awards 2021은 3 개의 미션 ""명예 - 명예 - 동기 부여 - 사회 봉사, 사회의 서비스,")</f>
        <v>선샤인 홈스 (Sunshine Homes)는 6 년 후 베트남과 지역의 주요 및 유명한 부동산 상을 수상한 많은 중요한 수상 범주를 수상하는 데 탁월했습니다. Dot Property Vietnam Awards 2021은 3 개의 미션 "명예 - 명예 - 동기 부여 - 사회 봉사, 사회의 서비스,</v>
      </c>
    </row>
    <row r="272" ht="15.75" customHeight="1">
      <c r="A272" s="1">
        <v>270.0</v>
      </c>
      <c r="B272" s="2" t="s">
        <v>965</v>
      </c>
      <c r="C272" s="2" t="str">
        <f>IFERROR(__xludf.DUMMYFUNCTION("GOOGLETRANSLATE(B272,""vi"",""ko"")"),"APEC Group은 9-16 백만 VND/M2에서 가격이 책정 된 일련")</f>
        <v>APEC Group은 9-16 백만 VND/M2에서 가격이 책정 된 일련</v>
      </c>
      <c r="D272" s="2" t="s">
        <v>959</v>
      </c>
      <c r="E272" s="2" t="str">
        <f>IFERROR(__xludf.DUMMYFUNCTION("GOOGLETRANSLATE(D272,""vi"",""ko"")"),"2021 년 11 월 13 일")</f>
        <v>2021 년 11 월 13 일</v>
      </c>
      <c r="F272" s="3" t="s">
        <v>966</v>
      </c>
      <c r="G272" s="2" t="s">
        <v>967</v>
      </c>
      <c r="H272" s="2" t="str">
        <f>IFERROR(__xludf.DUMMYFUNCTION("GOOGLETRANSLATE(G272,""vi"",""ko"")"),"합동 주식 회사 APEC Group은 Pham Minh Chinh 총리에게 소셜 주택 개발 프로그램 (Social Housing)을 5 개 도시 지역으로 이행 할 것을 제안하는 문서를 보냈습니다. 국가 주택 개발 전략에서 사회 주택 상황에 대해")</f>
        <v>합동 주식 회사 APEC Group은 Pham Minh Chinh 총리에게 소셜 주택 개발 프로그램 (Social Housing)을 5 개 도시 지역으로 이행 할 것을 제안하는 문서를 보냈습니다. 국가 주택 개발 전략에서 사회 주택 상황에 대해</v>
      </c>
    </row>
    <row r="273" ht="15.75" customHeight="1">
      <c r="A273" s="1">
        <v>271.0</v>
      </c>
      <c r="B273" s="2" t="s">
        <v>968</v>
      </c>
      <c r="C273" s="2" t="str">
        <f>IFERROR(__xludf.DUMMYFUNCTION("GOOGLETRANSLATE(B273,""vi"",""ko"")"),"Sun Property는 Sea Apartment의 세분을 시작했습니다 - Sun Grand City Hillside Residence의 ""Heart""")</f>
        <v>Sun Property는 Sea Apartment의 세분을 시작했습니다 - Sun Grand City Hillside Residence의 "Heart"</v>
      </c>
      <c r="D273" s="2" t="s">
        <v>969</v>
      </c>
      <c r="E273" s="2" t="str">
        <f>IFERROR(__xludf.DUMMYFUNCTION("GOOGLETRANSLATE(D273,""vi"",""ko"")"),"2021 년 11 월 11 일")</f>
        <v>2021 년 11 월 11 일</v>
      </c>
      <c r="F273" s="3" t="s">
        <v>970</v>
      </c>
      <c r="G273" s="2" t="s">
        <v>971</v>
      </c>
      <c r="H273" s="2" t="str">
        <f>IFERROR(__xludf.DUMMYFUNCTION("GOOGLETRANSLATE(G273,""vi"",""ko"")"),"바다는 ""3 개의 전망, 6 개의 가치 및 5 개의 상징적 인 작품""(일러스트레이션의 관점 사진)의 이점을 가지고 있으며, High Hills에 위치하고 Sun Grand City Hillside Residence의 중심에 두드러진 바다는 2 S1을 포함합니다. S2 타워 16 층 높이")</f>
        <v>바다는 "3 개의 전망, 6 개의 가치 및 5 개의 상징적 인 작품"(일러스트레이션의 관점 사진)의 이점을 가지고 있으며, High Hills에 위치하고 Sun Grand City Hillside Residence의 중심에 두드러진 바다는 2 S1을 포함합니다. S2 타워 16 층 높이</v>
      </c>
    </row>
    <row r="274" ht="15.75" customHeight="1">
      <c r="A274" s="1">
        <v>272.0</v>
      </c>
      <c r="B274" s="2" t="s">
        <v>972</v>
      </c>
      <c r="C274" s="2" t="str">
        <f>IFERROR(__xludf.DUMMYFUNCTION("GOOGLETRANSLATE(B274,""vi"",""ko"")"),"Ho Chi Minh City : 사람들은 Thao Dien Green에서 아파트를 구입하기 전에 법적을 철저히 이해해야합니다.")</f>
        <v>Ho Chi Minh City : 사람들은 Thao Dien Green에서 아파트를 구입하기 전에 법적을 철저히 이해해야합니다.</v>
      </c>
      <c r="D274" s="2" t="s">
        <v>969</v>
      </c>
      <c r="E274" s="2" t="str">
        <f>IFERROR(__xludf.DUMMYFUNCTION("GOOGLETRANSLATE(D274,""vi"",""ko"")"),"2021 년 11 월 11 일")</f>
        <v>2021 년 11 월 11 일</v>
      </c>
      <c r="F274" s="3" t="s">
        <v>973</v>
      </c>
      <c r="G274" s="2" t="s">
        <v>974</v>
      </c>
      <c r="H274" s="2" t="str">
        <f>IFERROR(__xludf.DUMMYFUNCTION("GOOGLETRANSLATE(G274,""vi"",""ko"")"),"최근 Ho Chi Minh City 건설부는 Thao Dien High-Rise Apartment Project (Thao Dien Green)의 204 개의 아파트를 위해 미래에 형성된 주택 판매에 대해 공식 서신 No. 10210/SXD-PTN &amp; TTB³를 발표했습니다. Nguyen Van Huong Street, P. Thao Dien, Tp. Thu Duc는 회사입니다")</f>
        <v>최근 Ho Chi Minh City 건설부는 Thao Dien High-Rise Apartment Project (Thao Dien Green)의 204 개의 아파트를 위해 미래에 형성된 주택 판매에 대해 공식 서신 No. 10210/SXD-PTN &amp; TTB³를 발표했습니다. Nguyen Van Huong Street, P. Thao Dien, Tp. Thu Duc는 회사입니다</v>
      </c>
    </row>
    <row r="275" ht="15.75" customHeight="1">
      <c r="A275" s="1">
        <v>273.0</v>
      </c>
      <c r="B275" s="2" t="s">
        <v>975</v>
      </c>
      <c r="C275" s="2" t="str">
        <f>IFERROR(__xludf.DUMMYFUNCTION("GOOGLETRANSLATE(B275,""vi"",""ko"")"),"Sun Marina Town Project에서 ""No -Water -Set""표시")</f>
        <v>Sun Marina Town Project에서 "No -Water -Set"표시</v>
      </c>
      <c r="D275" s="2" t="s">
        <v>976</v>
      </c>
      <c r="E275" s="2" t="str">
        <f>IFERROR(__xludf.DUMMYFUNCTION("GOOGLETRANSLATE(D275,""vi"",""ko"")"),"2021 년 11 월 10 일")</f>
        <v>2021 년 11 월 10 일</v>
      </c>
      <c r="F275" s="3" t="s">
        <v>977</v>
      </c>
      <c r="G275" s="2" t="s">
        <v>978</v>
      </c>
      <c r="H275" s="2" t="str">
        <f>IFERROR(__xludf.DUMMYFUNCTION("GOOGLETRANSLATE(G275,""vi"",""ko"")"),"그것은 걸프만 걸프만의 웅장한 환경과 어퍼 요트 베이에서 번영하는 삶을 모으는 것입니다. 성능 ""No -Water- 세트""드물게 ""이와 같은 시각적으로 처음으로 업데이트되었습니다. 일관성")</f>
        <v>그것은 걸프만 걸프만의 웅장한 환경과 어퍼 요트 베이에서 번영하는 삶을 모으는 것입니다. 성능 "No -Water- 세트"드물게 "이와 같은 시각적으로 처음으로 업데이트되었습니다. 일관성</v>
      </c>
    </row>
    <row r="276" ht="15.75" customHeight="1">
      <c r="A276" s="1">
        <v>274.0</v>
      </c>
      <c r="B276" s="2" t="s">
        <v>979</v>
      </c>
      <c r="C276" s="2" t="str">
        <f>IFERROR(__xludf.DUMMYFUNCTION("GOOGLETRANSLATE(B276,""vi"",""ko"")"),"호치민 시티 : 건축부는 타오 디엔 아파트 프로젝트의 집을 구입할 때 신중한 권장")</f>
        <v>호치민 시티 : 건축부는 타오 디엔 아파트 프로젝트의 집을 구입할 때 신중한 권장</v>
      </c>
      <c r="D276" s="2" t="s">
        <v>980</v>
      </c>
      <c r="E276" s="2" t="str">
        <f>IFERROR(__xludf.DUMMYFUNCTION("GOOGLETRANSLATE(D276,""vi"",""ko"")"),"2021 년 11 월 8 일")</f>
        <v>2021 년 11 월 8 일</v>
      </c>
      <c r="F276" s="3" t="s">
        <v>981</v>
      </c>
      <c r="G276" s="2" t="s">
        <v>982</v>
      </c>
      <c r="H276" s="2" t="str">
        <f>IFERROR(__xludf.DUMMYFUNCTION("GOOGLETRANSLATE(G276,""vi"",""ko"")"),"따라서 Ho Chi Minh City 건설부는 Thao Dien High-Rise Apartment Project의 204 개의 아파트를 위해 미래에 형성된 주택 판매에 대해 공식 서신 No. 10210/SXD-PTN &amp; TTB³를 발표했습니다. Ho Chi Minh City 건설부는 사람들이 프로젝트 법률 및 구매 및 판매 조건을 신중하게 연구 할 것을 권장합니다.")</f>
        <v>따라서 Ho Chi Minh City 건설부는 Thao Dien High-Rise Apartment Project의 204 개의 아파트를 위해 미래에 형성된 주택 판매에 대해 공식 서신 No. 10210/SXD-PTN &amp; TTB³를 발표했습니다. Ho Chi Minh City 건설부는 사람들이 프로젝트 법률 및 구매 및 판매 조건을 신중하게 연구 할 것을 권장합니다.</v>
      </c>
    </row>
    <row r="277" ht="15.75" customHeight="1">
      <c r="A277" s="1">
        <v>275.0</v>
      </c>
      <c r="B277" s="2" t="s">
        <v>983</v>
      </c>
      <c r="C277" s="2" t="str">
        <f>IFERROR(__xludf.DUMMYFUNCTION("GOOGLETRANSLATE(B277,""vi"",""ko"")"),"부동산 시장 : Pandemic 이후의 '깨우기'")</f>
        <v>부동산 시장 : Pandemic 이후의 '깨우기'</v>
      </c>
      <c r="D277" s="2" t="s">
        <v>984</v>
      </c>
      <c r="E277" s="2" t="str">
        <f>IFERROR(__xludf.DUMMYFUNCTION("GOOGLETRANSLATE(D277,""vi"",""ko"")"),"2021 년 11 월 7 일")</f>
        <v>2021 년 11 월 7 일</v>
      </c>
      <c r="F277" s="3" t="s">
        <v>985</v>
      </c>
      <c r="G277" s="2" t="s">
        <v>986</v>
      </c>
      <c r="H277" s="2" t="str">
        <f>IFERROR(__xludf.DUMMYFUNCTION("GOOGLETRANSLATE(G277,""vi"",""ko"")"),"""깨어나는""호치민시와 남부 지방의 코비드 19 (Covid-19)의 전염병과 장기적인 사회적 방식의 영향은 공급과 수요가 거의 최대 절전 모드로 떨어집니다. 긴장을 풀고 경제를 개방 한 직후 시장")</f>
        <v>"깨어나는"호치민시와 남부 지방의 코비드 19 (Covid-19)의 전염병과 장기적인 사회적 방식의 영향은 공급과 수요가 거의 최대 절전 모드로 떨어집니다. 긴장을 풀고 경제를 개방 한 직후 시장</v>
      </c>
    </row>
    <row r="278" ht="15.75" customHeight="1">
      <c r="A278" s="1">
        <v>276.0</v>
      </c>
      <c r="B278" s="2" t="s">
        <v>987</v>
      </c>
      <c r="C278" s="2" t="str">
        <f>IFERROR(__xludf.DUMMYFUNCTION("GOOGLETRANSLATE(B278,""vi"",""ko"")"),"웰빙 생활")</f>
        <v>웰빙 생활</v>
      </c>
      <c r="D278" s="2" t="s">
        <v>988</v>
      </c>
      <c r="E278" s="2" t="str">
        <f>IFERROR(__xludf.DUMMYFUNCTION("GOOGLETRANSLATE(D278,""vi"",""ko"")"),"2021 년 11 월 4 일")</f>
        <v>2021 년 11 월 4 일</v>
      </c>
      <c r="F278" s="3" t="s">
        <v>989</v>
      </c>
      <c r="G278" s="2" t="s">
        <v>990</v>
      </c>
      <c r="H278" s="2" t="str">
        <f>IFERROR(__xludf.DUMMYFUNCTION("GOOGLETRANSLATE(G278,""vi"",""ko"")"),"건강 (웰빙 생활)은 왕위를 올렸습니다. 북유럽 유럽 영토에있는 덴마크의 북유럽 거주자처럼 건강하고 행복한 생활은 세계에서 가장 행복한 나라 중 하나로 알려져 있습니다. 정서적 측면에서 행복을 가져다주는 비밀의 일부,")</f>
        <v>건강 (웰빙 생활)은 왕위를 올렸습니다. 북유럽 유럽 영토에있는 덴마크의 북유럽 거주자처럼 건강하고 행복한 생활은 세계에서 가장 행복한 나라 중 하나로 알려져 있습니다. 정서적 측면에서 행복을 가져다주는 비밀의 일부,</v>
      </c>
    </row>
    <row r="279" ht="15.75" customHeight="1">
      <c r="A279" s="1">
        <v>277.0</v>
      </c>
      <c r="B279" s="2" t="s">
        <v>991</v>
      </c>
      <c r="C279" s="2" t="str">
        <f>IFERROR(__xludf.DUMMYFUNCTION("GOOGLETRANSLATE(B279,""vi"",""ko"")"),"Muong Khong Heritage Project 전략적 협력의 서명 행사에서 기뻐합니다.")</f>
        <v>Muong Khong Heritage Project 전략적 협력의 서명 행사에서 기뻐합니다.</v>
      </c>
      <c r="D279" s="2" t="s">
        <v>992</v>
      </c>
      <c r="E279" s="2" t="str">
        <f>IFERROR(__xludf.DUMMYFUNCTION("GOOGLETRANSLATE(D279,""vi"",""ko"")"),"2021 년 11 월 3 일")</f>
        <v>2021 년 11 월 3 일</v>
      </c>
      <c r="F279" s="3" t="s">
        <v>993</v>
      </c>
      <c r="G279" s="2" t="s">
        <v>994</v>
      </c>
      <c r="H279" s="2" t="str">
        <f>IFERROR(__xludf.DUMMYFUNCTION("GOOGLETRANSLATE(G279,""vi"",""ko"")"),"이 협정의 내용에 따르면, Hoa Binh Branch의 베트남 번영 은행은 Muong Khen Urban Area Co., Ltd의 고객과 투자자에게 신용을 제공하는 데 협력 할 것입니다.")</f>
        <v>이 협정의 내용에 따르면, Hoa Binh Branch의 베트남 번영 은행은 Muong Khen Urban Area Co., Ltd의 고객과 투자자에게 신용을 제공하는 데 협력 할 것입니다.</v>
      </c>
    </row>
    <row r="280" ht="15.75" customHeight="1">
      <c r="A280" s="1">
        <v>278.0</v>
      </c>
      <c r="B280" s="2" t="s">
        <v>995</v>
      </c>
      <c r="C280" s="2" t="str">
        <f>IFERROR(__xludf.DUMMYFUNCTION("GOOGLETRANSLATE(B280,""vi"",""ko"")"),"아파트의 삶의 역설은 살 가치가 있습니다")</f>
        <v>아파트의 삶의 역설은 살 가치가 있습니다</v>
      </c>
      <c r="D280" s="2" t="s">
        <v>996</v>
      </c>
      <c r="E280" s="2" t="str">
        <f>IFERROR(__xludf.DUMMYFUNCTION("GOOGLETRANSLATE(D280,""vi"",""ko"")"),"2021 년 10 월 25 일")</f>
        <v>2021 년 10 월 25 일</v>
      </c>
      <c r="F280" s="3" t="s">
        <v>997</v>
      </c>
      <c r="G280" s="2" t="s">
        <v>998</v>
      </c>
      <c r="H280" s="2" t="str">
        <f>IFERROR(__xludf.DUMMYFUNCTION("GOOGLETRANSLATE(G280,""vi"",""ko"")"),"오랫동안 대중은 종종 투자자가 즉시 수리하지 않은 아파트 나 실패의 상황에 익숙해 져 주민들이 짜증나게합니다. 그러나 지금, 역설은 Rice City Linh Dam Apartment, Hoang Mai District에서 일어나고 있습니다 - 투자자")</f>
        <v>오랫동안 대중은 종종 투자자가 즉시 수리하지 않은 아파트 나 실패의 상황에 익숙해 져 주민들이 짜증나게합니다. 그러나 지금, 역설은 Rice City Linh Dam Apartment, Hoang Mai District에서 일어나고 있습니다 - 투자자</v>
      </c>
    </row>
    <row r="281" ht="15.75" customHeight="1">
      <c r="A281" s="1">
        <v>279.0</v>
      </c>
      <c r="B281" s="2" t="s">
        <v>999</v>
      </c>
      <c r="C281" s="2" t="str">
        <f>IFERROR(__xludf.DUMMYFUNCTION("GOOGLETRANSLATE(B281,""vi"",""ko"")"),"Sun Group은 5 개의 호텔과 리조트로 World Luxury Hotel Awards 2021에서 자국을 만들었습니다.")</f>
        <v>Sun Group은 5 개의 호텔과 리조트로 World Luxury Hotel Awards 2021에서 자국을 만들었습니다.</v>
      </c>
      <c r="D281" s="2" t="s">
        <v>996</v>
      </c>
      <c r="E281" s="2" t="str">
        <f>IFERROR(__xludf.DUMMYFUNCTION("GOOGLETRANSLATE(D281,""vi"",""ko"")"),"2021 년 10 월 25 일")</f>
        <v>2021 년 10 월 25 일</v>
      </c>
      <c r="F281" s="3" t="s">
        <v>1000</v>
      </c>
      <c r="G281" s="2" t="s">
        <v>1001</v>
      </c>
      <c r="H281" s="2" t="str">
        <f>IFERROR(__xludf.DUMMYFUNCTION("GOOGLETRANSLATE(G281,""vi"",""ko"")"),"Hotel and Resort 분야에서 세계에서 가장 유명한 상 중 하나 인 WLHA (World Luxury Hotel Awards) 2021에서 수상했습니다. 따라서 Hotel de la Coupole -Mgallery, 5 -Star Hotel, 웅장한 인도 차이나 건축 스타일, 위치")</f>
        <v>Hotel and Resort 분야에서 세계에서 가장 유명한 상 중 하나 인 WLHA (World Luxury Hotel Awards) 2021에서 수상했습니다. 따라서 Hotel de la Coupole -Mgallery, 5 -Star Hotel, 웅장한 인도 차이나 건축 스타일, 위치</v>
      </c>
    </row>
    <row r="282" ht="15.75" customHeight="1">
      <c r="A282" s="1">
        <v>280.0</v>
      </c>
      <c r="B282" s="2" t="s">
        <v>1002</v>
      </c>
      <c r="C282" s="2" t="str">
        <f>IFERROR(__xludf.DUMMYFUNCTION("GOOGLETRANSLATE(B282,""vi"",""ko"")"),"아름다운 집을 사고 젊은이들의 고급 자동차를 사는 꿈 : 어렵지 않습니다!")</f>
        <v>아름다운 집을 사고 젊은이들의 고급 자동차를 사는 꿈 : 어렵지 않습니다!</v>
      </c>
      <c r="D282" s="2" t="s">
        <v>1003</v>
      </c>
      <c r="E282" s="2" t="str">
        <f>IFERROR(__xludf.DUMMYFUNCTION("GOOGLETRANSLATE(D282,""vi"",""ko"")"),"2021 년 10 월 21 일")</f>
        <v>2021 년 10 월 21 일</v>
      </c>
      <c r="F282" s="3" t="s">
        <v>1004</v>
      </c>
      <c r="G282" s="2" t="s">
        <v>1005</v>
      </c>
      <c r="H282" s="2" t="str">
        <f>IFERROR(__xludf.DUMMYFUNCTION("GOOGLETRANSLATE(G282,""vi"",""ko"")"),"Imperia Smart City Project 문제 ""집 구매, 운전자"": 작은 이야기! 아름다운 집, 고급 자동차의 전통적인 척도는 많은 젊은이들이 그것을 주된 삶의 첫 번째 이정표를 노력하고 표시하는 기준으로 그것을 선택할 때 결코 움직 인 적이없는 것 같습니다.")</f>
        <v>Imperia Smart City Project 문제 "집 구매, 운전자": 작은 이야기! 아름다운 집, 고급 자동차의 전통적인 척도는 많은 젊은이들이 그것을 주된 삶의 첫 번째 이정표를 노력하고 표시하는 기준으로 그것을 선택할 때 결코 움직 인 적이없는 것 같습니다.</v>
      </c>
    </row>
    <row r="283" ht="15.75" customHeight="1">
      <c r="A283" s="1">
        <v>281.0</v>
      </c>
      <c r="B283" s="2" t="s">
        <v>1006</v>
      </c>
      <c r="C283" s="2" t="str">
        <f>IFERROR(__xludf.DUMMYFUNCTION("GOOGLETRANSLATE(B283,""vi"",""ko"")"),"왜 번역 시즌 중반에 Nam Phu Quoc ""Hot Hands""가 왜 있습니까?")</f>
        <v>왜 번역 시즌 중반에 Nam Phu Quoc "Hot Hands"가 왜 있습니까?</v>
      </c>
      <c r="D283" s="2" t="s">
        <v>1007</v>
      </c>
      <c r="E283" s="2" t="str">
        <f>IFERROR(__xludf.DUMMYFUNCTION("GOOGLETRANSLATE(D283,""vi"",""ko"")"),"2021 년 10 월 20 일")</f>
        <v>2021 년 10 월 20 일</v>
      </c>
      <c r="F283" s="3" t="s">
        <v>1008</v>
      </c>
      <c r="G283" s="2" t="s">
        <v>1009</v>
      </c>
      <c r="H283" s="2" t="str">
        <f>IFERROR(__xludf.DUMMYFUNCTION("GOOGLETRANSLATE(G283,""vi"",""ko"")"),"이 ""열대 마을""이 Phu Quoc Market에서 가장 비싼 부동산 라인이 된 이유는 무엇입니까? 통계에 따르면 진주 섬의 ""드림 헬스 케어 하우스 (Dream Health Care House)""는 Cavid-19 전염병 이전에 매년 약 4 만 명의 베트남인들이 관광과 결합 된 질병을 치료하기 위해 해외로 가고 있습니다.")</f>
        <v>이 "열대 마을"이 Phu Quoc Market에서 가장 비싼 부동산 라인이 된 이유는 무엇입니까? 통계에 따르면 진주 섬의 "드림 헬스 케어 하우스 (Dream Health Care House)"는 Cavid-19 전염병 이전에 매년 약 4 만 명의 베트남인들이 관광과 결합 된 질병을 치료하기 위해 해외로 가고 있습니다.</v>
      </c>
    </row>
    <row r="284" ht="15.75" customHeight="1">
      <c r="A284" s="1">
        <v>282.0</v>
      </c>
      <c r="B284" s="2" t="s">
        <v>1010</v>
      </c>
      <c r="C284" s="2" t="str">
        <f>IFERROR(__xludf.DUMMYFUNCTION("GOOGLETRANSLATE(B284,""vi"",""ko"")"),"Bac Giang : 1,560 억 달러 이상의 도시 지역에 투자자를 초대합니다.")</f>
        <v>Bac Giang : 1,560 억 달러 이상의 도시 지역에 투자자를 초대합니다.</v>
      </c>
      <c r="D284" s="2" t="s">
        <v>1007</v>
      </c>
      <c r="E284" s="2" t="str">
        <f>IFERROR(__xludf.DUMMYFUNCTION("GOOGLETRANSLATE(D284,""vi"",""ko"")"),"2021 년 10 월 20 일")</f>
        <v>2021 년 10 월 20 일</v>
      </c>
      <c r="F284" s="3" t="s">
        <v>1011</v>
      </c>
      <c r="G284" s="2" t="s">
        <v>1012</v>
      </c>
      <c r="H284" s="2" t="str">
        <f>IFERROR(__xludf.DUMMYFUNCTION("GOOGLETRANSLATE(G284,""vi"",""ko"")"),"구체적으로, 프로젝트의 면적은 약 46.2 ha입니다. 인접한 주택 건설 토지는 10 헥타르 이상, 0.95 HA 빌라 주택, 혼합 땅 - 약 1.2 헥타르의 높은 층과 3 헥타르 이상의 사회 주택 토지에 있습니다. 예상 총 인구는 약 6,200 명입니다. 옆")</f>
        <v>구체적으로, 프로젝트의 면적은 약 46.2 ha입니다. 인접한 주택 건설 토지는 10 헥타르 이상, 0.95 HA 빌라 주택, 혼합 땅 - 약 1.2 헥타르의 높은 층과 3 헥타르 이상의 사회 주택 토지에 있습니다. 예상 총 인구는 약 6,200 명입니다. 옆</v>
      </c>
    </row>
    <row r="285" ht="15.75" customHeight="1">
      <c r="A285" s="1">
        <v>283.0</v>
      </c>
      <c r="B285" s="2" t="s">
        <v>1013</v>
      </c>
      <c r="C285" s="2" t="str">
        <f>IFERROR(__xludf.DUMMYFUNCTION("GOOGLETRANSLATE(B285,""vi"",""ko"")"),"하노이 동쪽에 신선한 생활 공간을 만드는 경향")</f>
        <v>하노이 동쪽에 신선한 생활 공간을 만드는 경향</v>
      </c>
      <c r="D285" s="2" t="s">
        <v>1007</v>
      </c>
      <c r="E285" s="2" t="str">
        <f>IFERROR(__xludf.DUMMYFUNCTION("GOOGLETRANSLATE(D285,""vi"",""ko"")"),"2021 년 10 월 20 일")</f>
        <v>2021 년 10 월 20 일</v>
      </c>
      <c r="F285" s="3" t="s">
        <v>1014</v>
      </c>
      <c r="G285" s="2" t="s">
        <v>1015</v>
      </c>
      <c r="H285" s="2" t="str">
        <f>IFERROR(__xludf.DUMMYFUNCTION("GOOGLETRANSLATE(G285,""vi"",""ko"")"),"현대 생활 공간을 자랑스럽게 소개합니다.")</f>
        <v>현대 생활 공간을 자랑스럽게 소개합니다.</v>
      </c>
    </row>
    <row r="286" ht="15.75" customHeight="1">
      <c r="A286" s="1">
        <v>284.0</v>
      </c>
      <c r="B286" s="2" t="s">
        <v>1016</v>
      </c>
      <c r="C286" s="2" t="str">
        <f>IFERROR(__xludf.DUMMYFUNCTION("GOOGLETRANSLATE(B286,""vi"",""ko"")"),"Doji Land는 47 Super Seawares Ha Long 중심에 사파이어 저택을 발사했습니다.")</f>
        <v>Doji Land는 47 Super Seawares Ha Long 중심에 사파이어 저택을 발사했습니다.</v>
      </c>
      <c r="D286" s="2" t="s">
        <v>1007</v>
      </c>
      <c r="E286" s="2" t="str">
        <f>IFERROR(__xludf.DUMMYFUNCTION("GOOGLETRANSLATE(D286,""vi"",""ko"")"),"2021 년 10 월 20 일")</f>
        <v>2021 년 10 월 20 일</v>
      </c>
      <c r="F286" s="3" t="s">
        <v>1017</v>
      </c>
      <c r="G286" s="2" t="s">
        <v>1018</v>
      </c>
      <c r="H286" s="2" t="str">
        <f>IFERROR(__xludf.DUMMYFUNCTION("GOOGLETRANSLATE(G286,""vi"",""ko"")"),"47 사파이어 펠렛과 같은 유한 빌라는 정교하고 완벽한 바다에 의해 반영되어 있으며, 미래의 주인은 고유 한 위치와 우수한 수준을 주장하는 상류층에서 삶을 즐길 수 있습니다. 거의 몇 년 동안")</f>
        <v>47 사파이어 펠렛과 같은 유한 빌라는 정교하고 완벽한 바다에 의해 반영되어 있으며, 미래의 주인은 고유 한 위치와 우수한 수준을 주장하는 상류층에서 삶을 즐길 수 있습니다. 거의 몇 년 동안</v>
      </c>
    </row>
    <row r="287" ht="15.75" customHeight="1">
      <c r="A287" s="1">
        <v>285.0</v>
      </c>
      <c r="B287" s="2" t="s">
        <v>1019</v>
      </c>
      <c r="C287" s="2" t="str">
        <f>IFERROR(__xludf.DUMMYFUNCTION("GOOGLETRANSLATE(B287,""vi"",""ko"")"),"부동산 ""냉동"", Samland 이익은 7 만 동")</f>
        <v>부동산 "냉동", Samland 이익은 7 만 동</v>
      </c>
      <c r="D287" s="2" t="s">
        <v>1020</v>
      </c>
      <c r="E287" s="2" t="str">
        <f>IFERROR(__xludf.DUMMYFUNCTION("GOOGLETRANSLATE(D287,""vi"",""ko"")"),"2021 년 10 월 17 일")</f>
        <v>2021 년 10 월 17 일</v>
      </c>
      <c r="F287" s="3" t="s">
        <v>1021</v>
      </c>
      <c r="G287" s="2" t="s">
        <v>1022</v>
      </c>
      <c r="H287" s="2" t="str">
        <f>IFERROR(__xludf.DUMMYFUNCTION("GOOGLETRANSLATE(G287,""vi"",""ko"")"),"SACOM 부동산 공동 주식 회사 (SAMLAND, SLD)는 2021 년 3 분기에 재무 제표를 발표하여 같은 기간 동안 75% 감소한 24 억 VND의 매출로 재무 제표를 발표했습니다. 수입이 급격히 감소한 이유는 이번 분기에 회사가 부동산으로부터 수입을 기록하지 않기 때문입니다.")</f>
        <v>SACOM 부동산 공동 주식 회사 (SAMLAND, SLD)는 2021 년 3 분기에 재무 제표를 발표하여 같은 기간 동안 75% 감소한 24 억 VND의 매출로 재무 제표를 발표했습니다. 수입이 급격히 감소한 이유는 이번 분기에 회사가 부동산으로부터 수입을 기록하지 않기 때문입니다.</v>
      </c>
    </row>
    <row r="288" ht="15.75" customHeight="1">
      <c r="A288" s="1">
        <v>286.0</v>
      </c>
      <c r="B288" s="2" t="s">
        <v>1023</v>
      </c>
      <c r="C288" s="2" t="str">
        <f>IFERROR(__xludf.DUMMYFUNCTION("GOOGLETRANSLATE(B288,""vi"",""ko"")"),"Rivera Park Mui NE Project 14 년은 여전히 ​​상업 서비스 토지를 임대 할 서류가 없습니다.")</f>
        <v>Rivera Park Mui NE Project 14 년은 여전히 ​​상업 서비스 토지를 임대 할 서류가 없습니다.</v>
      </c>
      <c r="D288" s="2" t="s">
        <v>1020</v>
      </c>
      <c r="E288" s="2" t="str">
        <f>IFERROR(__xludf.DUMMYFUNCTION("GOOGLETRANSLATE(D288,""vi"",""ko"")"),"2021 년 10 월 17 일")</f>
        <v>2021 년 10 월 17 일</v>
      </c>
      <c r="F288" s="3" t="s">
        <v>1024</v>
      </c>
      <c r="G288" s="2" t="s">
        <v>1025</v>
      </c>
      <c r="H288" s="2" t="str">
        <f>IFERROR(__xludf.DUMMYFUNCTION("GOOGLETRANSLATE(G288,""vi"",""ko"")"),"14 년 동안 토지 임대 파일 파일 Rivera Park Mui Ne는 9 ~ 12 층의 호텔 아파트, 250-300m2의 150 개 이상의 빌라가있는 리조트 빌라의 복잡한 것입니다. 이 프로젝트의 총 투자는 약 1,400 억 Vnd입니다.")</f>
        <v>14 년 동안 토지 임대 파일 파일 Rivera Park Mui Ne는 9 ~ 12 층의 호텔 아파트, 250-300m2의 150 개 이상의 빌라가있는 리조트 빌라의 복잡한 것입니다. 이 프로젝트의 총 투자는 약 1,400 억 Vnd입니다.</v>
      </c>
    </row>
    <row r="289" ht="15.75" customHeight="1">
      <c r="A289" s="1">
        <v>287.0</v>
      </c>
      <c r="B289" s="2" t="s">
        <v>1026</v>
      </c>
      <c r="C289" s="2" t="str">
        <f>IFERROR(__xludf.DUMMYFUNCTION("GOOGLETRANSLATE(B289,""vi"",""ko"")"),"Co Loa Commune이 도시 질서를 위반 한 ""핫스팟""이되는 이유는 무엇입니까?")</f>
        <v>Co Loa Commune이 도시 질서를 위반 한 "핫스팟"이되는 이유는 무엇입니까?</v>
      </c>
      <c r="D289" s="2" t="s">
        <v>1027</v>
      </c>
      <c r="E289" s="2" t="str">
        <f>IFERROR(__xludf.DUMMYFUNCTION("GOOGLETRANSLATE(D289,""vi"",""ko"")"),"2021 년 10 월 15 일")</f>
        <v>2021 년 10 월 15 일</v>
      </c>
      <c r="F289" s="3" t="s">
        <v>1028</v>
      </c>
      <c r="G289" s="2" t="s">
        <v>1029</v>
      </c>
      <c r="H289" s="2" t="str">
        <f>IFERROR(__xludf.DUMMYFUNCTION("GOOGLETRANSLATE(G289,""vi"",""ko"")"),"Co Loa Thanh Loa의 특별한 국립 지역은 King an Duong Vuong (208-179 BC) Dinh의 전설과 관련이 있으며, Au Lac State Autonomy를 구축합니다. 2000 년이 넘는")</f>
        <v>Co Loa Thanh Loa의 특별한 국립 지역은 King an Duong Vuong (208-179 BC) Dinh의 전설과 관련이 있으며, Au Lac State Autonomy를 구축합니다. 2000 년이 넘는</v>
      </c>
    </row>
    <row r="290" ht="15.75" customHeight="1">
      <c r="A290" s="1">
        <v>288.0</v>
      </c>
      <c r="B290" s="2" t="s">
        <v>1030</v>
      </c>
      <c r="C290" s="2" t="str">
        <f>IFERROR(__xludf.DUMMYFUNCTION("GOOGLETRANSLATE(B290,""vi"",""ko"")"),"이 프로젝트는 일정 뒤떨어졌으며 건설 기업은 Covid-19의 번역으로 인해 '어려운 남편의 어려운 남편'입니다.")</f>
        <v>이 프로젝트는 일정 뒤떨어졌으며 건설 기업은 Covid-19의 번역으로 인해 '어려운 남편의 어려운 남편'입니다.</v>
      </c>
      <c r="D290" s="2" t="s">
        <v>1027</v>
      </c>
      <c r="E290" s="2" t="str">
        <f>IFERROR(__xludf.DUMMYFUNCTION("GOOGLETRANSLATE(D290,""vi"",""ko"")"),"2021 년 10 월 15 일")</f>
        <v>2021 년 10 월 15 일</v>
      </c>
      <c r="F290" s="3" t="s">
        <v>1031</v>
      </c>
      <c r="G290" s="2" t="s">
        <v>1032</v>
      </c>
      <c r="H290" s="2" t="str">
        <f>IFERROR(__xludf.DUMMYFUNCTION("GOOGLETRANSLATE(G290,""vi"",""ko"")"),"일반 통계청 (General Statistics Office)의 새로 발표 된 수치에 따르면, 많은 프로젝트가 소셜 표현으로 인해 2021 년 9 개월, 건설 활동의 결과가 잘되는 11 개 주 및 도시에 따르면, 가장 두드러진 것은 Quang Ninh 지방입니다. Covid-19 전염병")</f>
        <v>일반 통계청 (General Statistics Office)의 새로 발표 된 수치에 따르면, 많은 프로젝트가 소셜 표현으로 인해 2021 년 9 개월, 건설 활동의 결과가 잘되는 11 개 주 및 도시에 따르면, 가장 두드러진 것은 Quang Ninh 지방입니다. Covid-19 전염병</v>
      </c>
    </row>
    <row r="291" ht="15.75" customHeight="1">
      <c r="A291" s="1">
        <v>289.0</v>
      </c>
      <c r="B291" s="2" t="s">
        <v>1033</v>
      </c>
      <c r="C291" s="2" t="str">
        <f>IFERROR(__xludf.DUMMYFUNCTION("GOOGLETRANSLATE(B291,""vi"",""ko"")"),"HHB 거주자 -Tan Tay Do Urban Area는 건물 관리위원회 부국장에게 불만을 제출했습니다.")</f>
        <v>HHB 거주자 -Tan Tay Do Urban Area는 건물 관리위원회 부국장에게 불만을 제출했습니다.</v>
      </c>
      <c r="D291" s="2" t="s">
        <v>1034</v>
      </c>
      <c r="E291" s="2" t="str">
        <f>IFERROR(__xludf.DUMMYFUNCTION("GOOGLETRANSLATE(D291,""vi"",""ko"")"),"2021 년 10 월 14 일")</f>
        <v>2021 년 10 월 14 일</v>
      </c>
      <c r="F291" s="3" t="s">
        <v>1035</v>
      </c>
      <c r="G291" s="2" t="s">
        <v>1036</v>
      </c>
      <c r="H291" s="2" t="str">
        <f>IFERROR(__xludf.DUMMYFUNCTION("GOOGLETRANSLATE(G291,""vi"",""ko"")"),"주민들은 동시에 발언했다. Tan Tay Do Urban, Tan Lap Commune, Dan Phuong District의 Tan Lap Commune, Dan Phuong District에있는 HHB 건물 주민들에 의해 수백 개의 파일이 비난하는 수백 개의 파일이 다음 내용에 중점을두고있다. 그리고")</f>
        <v>주민들은 동시에 발언했다. Tan Tay Do Urban, Tan Lap Commune, Dan Phuong District의 Tan Lap Commune, Dan Phuong District에있는 HHB 건물 주민들에 의해 수백 개의 파일이 비난하는 수백 개의 파일이 다음 내용에 중점을두고있다. 그리고</v>
      </c>
    </row>
    <row r="292" ht="15.75" customHeight="1">
      <c r="A292" s="1">
        <v>290.0</v>
      </c>
      <c r="B292" s="2" t="s">
        <v>1037</v>
      </c>
      <c r="C292" s="2" t="str">
        <f>IFERROR(__xludf.DUMMYFUNCTION("GOOGLETRANSLATE(B292,""vi"",""ko"")"),"열대 공원 - Nam Phu Quoc의 Bai Kem에있는 열대 마을의 ""미스""?")</f>
        <v>열대 공원 - Nam Phu Quoc의 Bai Kem에있는 열대 마을의 "미스"?</v>
      </c>
      <c r="D292" s="2" t="s">
        <v>1034</v>
      </c>
      <c r="E292" s="2" t="str">
        <f>IFERROR(__xludf.DUMMYFUNCTION("GOOGLETRANSLATE(D292,""vi"",""ko"")"),"2021 년 10 월 14 일")</f>
        <v>2021 년 10 월 14 일</v>
      </c>
      <c r="F292" s="3" t="s">
        <v>1038</v>
      </c>
      <c r="G292" s="2" t="s">
        <v>1039</v>
      </c>
      <c r="H292" s="2" t="str">
        <f>IFERROR(__xludf.DUMMYFUNCTION("GOOGLETRANSLATE(G292,""vi"",""ko"")"),"전체 프로젝트의 4 개 공원 중 3 개 공원의 중앙 위치 및 소유권에 의해. 웰빙 에센스가 가장 큰 규모의 프로젝트와 수렴하는 곳 인 Tropical Park는 3 가지 유형의 단일, 반 분리 및 4 개의 랩을 포함하여 219 개의 빌라를 제공합니다. 이것은 또한입니다")</f>
        <v>전체 프로젝트의 4 개 공원 중 3 개 공원의 중앙 위치 및 소유권에 의해. 웰빙 에센스가 가장 큰 규모의 프로젝트와 수렴하는 곳 인 Tropical Park는 3 가지 유형의 단일, 반 분리 및 4 개의 랩을 포함하여 219 개의 빌라를 제공합니다. 이것은 또한입니다</v>
      </c>
    </row>
    <row r="293" ht="15.75" customHeight="1">
      <c r="A293" s="1">
        <v>291.0</v>
      </c>
      <c r="B293" s="2" t="s">
        <v>1040</v>
      </c>
      <c r="C293" s="2" t="str">
        <f>IFERROR(__xludf.DUMMYFUNCTION("GOOGLETRANSLATE(B293,""vi"",""ko"")"),"Thanh Xuan (하노이) : 건물 거주자를위한 문제 해결 35 Le van Thiem")</f>
        <v>Thanh Xuan (하노이) : 건물 거주자를위한 문제 해결 35 Le van Thiem</v>
      </c>
      <c r="D293" s="2" t="s">
        <v>1041</v>
      </c>
      <c r="E293" s="2" t="str">
        <f>IFERROR(__xludf.DUMMYFUNCTION("GOOGLETRANSLATE(D293,""vi"",""ko"")"),"2021 년 10 월 11 일")</f>
        <v>2021 년 10 월 11 일</v>
      </c>
      <c r="F293" s="3" t="s">
        <v>1042</v>
      </c>
      <c r="G293" s="2" t="s">
        <v>1043</v>
      </c>
      <c r="H293" s="2" t="str">
        <f>IFERROR(__xludf.DUMMYFUNCTION("GOOGLETRANSLATE(G293,""vi"",""ko"")"),"투자자는이 건물이 규정에 따라 화재 예방 및 싸움에 대한 시험을 받았다고 말했다. 서비스 수수료를 지불하지 않는 일부 가구는 2021 년 10 월 11 일부터 국내수 공급을 중단합니다. 주민들은 건물 관리를 제안하여 여러 가지 훌륭한 프로젝트 문제를 해결합니다.")</f>
        <v>투자자는이 건물이 규정에 따라 화재 예방 및 싸움에 대한 시험을 받았다고 말했다. 서비스 수수료를 지불하지 않는 일부 가구는 2021 년 10 월 11 일부터 국내수 공급을 중단합니다. 주민들은 건물 관리를 제안하여 여러 가지 훌륭한 프로젝트 문제를 해결합니다.</v>
      </c>
    </row>
    <row r="294" ht="15.75" customHeight="1">
      <c r="A294" s="1">
        <v>292.0</v>
      </c>
      <c r="B294" s="2" t="s">
        <v>1044</v>
      </c>
      <c r="C294" s="2" t="str">
        <f>IFERROR(__xludf.DUMMYFUNCTION("GOOGLETRANSLATE(B294,""vi"",""ko"")"),"부동산 건강 관리는 추진력에 있습니다")</f>
        <v>부동산 건강 관리는 추진력에 있습니다</v>
      </c>
      <c r="D294" s="2" t="s">
        <v>1041</v>
      </c>
      <c r="E294" s="2" t="str">
        <f>IFERROR(__xludf.DUMMYFUNCTION("GOOGLETRANSLATE(D294,""vi"",""ko"")"),"2021 년 10 월 11 일")</f>
        <v>2021 년 10 월 11 일</v>
      </c>
      <c r="F294" s="3" t="s">
        <v>1045</v>
      </c>
      <c r="G294" s="2" t="s">
        <v>1046</v>
      </c>
      <c r="H294" s="2" t="str">
        <f>IFERROR(__xludf.DUMMYFUNCTION("GOOGLETRANSLATE(G294,""vi"",""ko"")"),"2021 년 부동산 시장은 전통적인 관광 시장에서 강력한 리조트 부동산 부문으로 이동하는 현금 흐름의 물결이 목격되었습니다. CBRE의 일부 통계에 따르면 투자자의 16%는")</f>
        <v>2021 년 부동산 시장은 전통적인 관광 시장에서 강력한 리조트 부동산 부문으로 이동하는 현금 흐름의 물결이 목격되었습니다. CBRE의 일부 통계에 따르면 투자자의 16%는</v>
      </c>
    </row>
    <row r="295" ht="15.75" customHeight="1">
      <c r="A295" s="1">
        <v>293.0</v>
      </c>
      <c r="B295" s="2" t="s">
        <v>1047</v>
      </c>
      <c r="C295" s="2" t="str">
        <f>IFERROR(__xludf.DUMMYFUNCTION("GOOGLETRANSLATE(B295,""vi"",""ko"")"),"2021 년 3 분기의 이익은 같은 기간의 3 배입니다. IDJ 베트남 - 최선의 잠재력은?")</f>
        <v>2021 년 3 분기의 이익은 같은 기간의 3 배입니다. IDJ 베트남 - 최선의 잠재력은?</v>
      </c>
      <c r="D295" s="2" t="s">
        <v>1041</v>
      </c>
      <c r="E295" s="2" t="str">
        <f>IFERROR(__xludf.DUMMYFUNCTION("GOOGLETRANSLATE(D295,""vi"",""ko"")"),"2021 년 10 월 11 일")</f>
        <v>2021 년 10 월 11 일</v>
      </c>
      <c r="F295" s="3" t="s">
        <v>1048</v>
      </c>
      <c r="G295" s="2" t="s">
        <v>1049</v>
      </c>
      <c r="H295" s="2" t="str">
        <f>IFERROR(__xludf.DUMMYFUNCTION("GOOGLETRANSLATE(G295,""vi"",""ko"")"),"2021 년 3 분기 베트남의 GDP에도 불구하고 Covid-19의 강력한 부동산 거대 폭풍은 Covid-19의 영향으로 6.17%의 성장 성장에도 불구하고 IDJ는 여전히 분기의 수익으로 시장을 ""회전""합니다. 3 억 2,90 억 동 중, 세금 전 이익은 7,150 억 동금에 도달했으며, 동일한 것보다 3 배 높음")</f>
        <v>2021 년 3 분기 베트남의 GDP에도 불구하고 Covid-19의 강력한 부동산 거대 폭풍은 Covid-19의 영향으로 6.17%의 성장 성장에도 불구하고 IDJ는 여전히 분기의 수익으로 시장을 "회전"합니다. 3 억 2,90 억 동 중, 세금 전 이익은 7,150 억 동금에 도달했으며, 동일한 것보다 3 배 높음</v>
      </c>
    </row>
    <row r="296" ht="15.75" customHeight="1">
      <c r="A296" s="1">
        <v>294.0</v>
      </c>
      <c r="B296" s="2" t="s">
        <v>1050</v>
      </c>
      <c r="C296" s="2" t="str">
        <f>IFERROR(__xludf.DUMMYFUNCTION("GOOGLETRANSLATE(B296,""vi"",""ko"")"),"IDJ는 5 -Star Eco Eco Eco Eco Eco Lang Son의 계획을 후원합니다.")</f>
        <v>IDJ는 5 -Star Eco Eco Eco Eco Eco Lang Son의 계획을 후원합니다.</v>
      </c>
      <c r="D296" s="2" t="s">
        <v>1041</v>
      </c>
      <c r="E296" s="2" t="str">
        <f>IFERROR(__xludf.DUMMYFUNCTION("GOOGLETRANSLATE(D296,""vi"",""ko"")"),"2021 년 10 월 11 일")</f>
        <v>2021 년 10 월 11 일</v>
      </c>
      <c r="F296" s="3" t="s">
        <v>1051</v>
      </c>
      <c r="G296" s="2" t="s">
        <v>1052</v>
      </c>
      <c r="H296" s="2" t="str">
        <f>IFERROR(__xludf.DUMMYFUNCTION("GOOGLETRANSLATE(G296,""vi"",""ko"")"),"Lang Son은 7 월 29 일에 5 성급 64HA의 생태 도시 지역을 보러 갈 예정이며, 건축부 Lang Son은 Lang Son에서 상세한 계획 프로젝트를 만들기 위해 No. 232/BC-SXD로 보냈습니다. 1/500 Lang Son Province의 인민위원회가 고려할 것입니다. 이를 바탕으로 소유자")</f>
        <v>Lang Son은 7 월 29 일에 5 성급 64HA의 생태 도시 지역을 보러 갈 예정이며, 건축부 Lang Son은 Lang Son에서 상세한 계획 프로젝트를 만들기 위해 No. 232/BC-SXD로 보냈습니다. 1/500 Lang Son Province의 인민위원회가 고려할 것입니다. 이를 바탕으로 소유자</v>
      </c>
    </row>
    <row r="297" ht="15.75" customHeight="1">
      <c r="A297" s="1">
        <v>295.0</v>
      </c>
      <c r="B297" s="2" t="s">
        <v>1053</v>
      </c>
      <c r="C297" s="2" t="str">
        <f>IFERROR(__xludf.DUMMYFUNCTION("GOOGLETRANSLATE(B297,""vi"",""ko"")"),"Sam Son에서 ""Super Product""Sun Riverside Village 출시")</f>
        <v>Sam Son에서 "Super Product"Sun Riverside Village 출시</v>
      </c>
      <c r="D297" s="2" t="s">
        <v>1041</v>
      </c>
      <c r="E297" s="2" t="str">
        <f>IFERROR(__xludf.DUMMYFUNCTION("GOOGLETRANSLATE(D297,""vi"",""ko"")"),"2021 년 10 월 11 일")</f>
        <v>2021 년 10 월 11 일</v>
      </c>
      <c r="F297" s="3" t="s">
        <v>1054</v>
      </c>
      <c r="G297" s="2" t="s">
        <v>1055</v>
      </c>
      <c r="H297" s="2" t="str">
        <f>IFERROR(__xludf.DUMMYFUNCTION("GOOGLETRANSLATE(G297,""vi"",""ko"")"),"... Sam Son (Thanh Hoa)의 달러 관광 생태계를 완료하는 중요한 작품. 위치 측면에서 Sun Riverside Village는 ""Ma River의 지점 인 Sam Son Beach에 쏟아지는 3 개의 Flow""River Surface ""의 교차점에 위치하고 있습니다. 여기에서 프로젝트가 가져옵니다")</f>
        <v>... Sam Son (Thanh Hoa)의 달러 관광 생태계를 완료하는 중요한 작품. 위치 측면에서 Sun Riverside Village는 "Ma River의 지점 인 Sam Son Beach에 쏟아지는 3 개의 Flow"River Surface "의 교차점에 위치하고 있습니다. 여기에서 프로젝트가 가져옵니다</v>
      </c>
    </row>
    <row r="298" ht="15.75" customHeight="1">
      <c r="A298" s="1">
        <v>296.0</v>
      </c>
      <c r="B298" s="2" t="s">
        <v>1056</v>
      </c>
      <c r="C298" s="2" t="str">
        <f>IFERROR(__xludf.DUMMYFUNCTION("GOOGLETRANSLATE(B298,""vi"",""ko"")"),"향후 3 년 안에 하노이 아파트의 가격은 어떻게 변동합니까?")</f>
        <v>향후 3 년 안에 하노이 아파트의 가격은 어떻게 변동합니까?</v>
      </c>
      <c r="D298" s="2" t="s">
        <v>1057</v>
      </c>
      <c r="E298" s="2" t="str">
        <f>IFERROR(__xludf.DUMMYFUNCTION("GOOGLETRANSLATE(D298,""vi"",""ko"")"),"2021 년 10 월 10 일")</f>
        <v>2021 년 10 월 10 일</v>
      </c>
      <c r="F298" s="3" t="s">
        <v>1058</v>
      </c>
      <c r="G298" s="2" t="s">
        <v>1059</v>
      </c>
      <c r="H298" s="2" t="str">
        <f>IFERROR(__xludf.DUMMYFUNCTION("GOOGLETRANSLATE(G298,""vi"",""ko"")"),"CBRE는 3 분기에 부동산 시장의 예측을 방금 설정했습니다. 따라서 2022 년에 백신 진전이 편리하다면 경제가 회복 할 수있는 조건을 만들고 국경을 점차적으로 재개 할 수있는 조건을 만들어 새로운 오픈 판매 아파트와 판매를 공급합니다.")</f>
        <v>CBRE는 3 분기에 부동산 시장의 예측을 방금 설정했습니다. 따라서 2022 년에 백신 진전이 편리하다면 경제가 회복 할 수있는 조건을 만들고 국경을 점차적으로 재개 할 수있는 조건을 만들어 새로운 오픈 판매 아파트와 판매를 공급합니다.</v>
      </c>
    </row>
    <row r="299" ht="15.75" customHeight="1">
      <c r="A299" s="1">
        <v>297.0</v>
      </c>
      <c r="B299" s="2" t="s">
        <v>1060</v>
      </c>
      <c r="C299" s="2" t="str">
        <f>IFERROR(__xludf.DUMMYFUNCTION("GOOGLETRANSLATE(B299,""vi"",""ko"")"),"Nghe AN : Cienco 4 그룹의 많은 프로젝트가 정지 된 이유는 무엇입니까?")</f>
        <v>Nghe AN : Cienco 4 그룹의 많은 프로젝트가 정지 된 이유는 무엇입니까?</v>
      </c>
      <c r="D299" s="2" t="s">
        <v>1057</v>
      </c>
      <c r="E299" s="2" t="str">
        <f>IFERROR(__xludf.DUMMYFUNCTION("GOOGLETRANSLATE(D299,""vi"",""ko"")"),"2021 년 10 월 10 일")</f>
        <v>2021 년 10 월 10 일</v>
      </c>
      <c r="F299" s="3" t="s">
        <v>1061</v>
      </c>
      <c r="G299" s="2" t="s">
        <v>1062</v>
      </c>
      <c r="H299" s="2" t="str">
        <f>IFERROR(__xludf.DUMMYFUNCTION("GOOGLETRANSLATE(G299,""vi"",""ko"")"),"Long Son Urban Area Project 1, 2, 3 및 4 Thanh Vinh 부동산 투자 및 개발 공동 주식 회사의 프로젝트; CIENCO 4 Corporation Coptic Stock Company는 Nghe Province의 태국 HOA 타운에서 매우 유리한 위치에 위치한 7 헥타르의 면적을 보유한 투자자입니다.")</f>
        <v>Long Son Urban Area Project 1, 2, 3 및 4 Thanh Vinh 부동산 투자 및 개발 공동 주식 회사의 프로젝트; CIENCO 4 Corporation Coptic Stock Company는 Nghe Province의 태국 HOA 타운에서 매우 유리한 위치에 위치한 7 헥타르의 면적을 보유한 투자자입니다.</v>
      </c>
    </row>
    <row r="300" ht="15.75" customHeight="1">
      <c r="A300" s="1">
        <v>298.0</v>
      </c>
      <c r="B300" s="2" t="s">
        <v>1063</v>
      </c>
      <c r="C300" s="2" t="str">
        <f>IFERROR(__xludf.DUMMYFUNCTION("GOOGLETRANSLATE(B300,""vi"",""ko"")"),"하노이의 아파트 가격은 Covid-19의 번역에도 불구하고 계속 '에스컬레이션'합니다.")</f>
        <v>하노이의 아파트 가격은 Covid-19의 번역에도 불구하고 계속 '에스컬레이션'합니다.</v>
      </c>
      <c r="D300" s="2" t="s">
        <v>1064</v>
      </c>
      <c r="E300" s="2" t="str">
        <f>IFERROR(__xludf.DUMMYFUNCTION("GOOGLETRANSLATE(D300,""vi"",""ko"")"),"2021 년 10 월 9 일")</f>
        <v>2021 년 10 월 9 일</v>
      </c>
      <c r="F300" s="3" t="s">
        <v>1065</v>
      </c>
      <c r="G300" s="2" t="s">
        <v>1066</v>
      </c>
      <c r="H300" s="2" t="str">
        <f>IFERROR(__xludf.DUMMYFUNCTION("GOOGLETRANSLATE(G300,""vi"",""ko"")"),"하노이 부동산 시장 개요 보고서에서 Savills Vietnam은 3 분기에 사무실 부문의 총 공급이 188 개의 프로젝트에서 210 만 M2 이상, 해마다 11% 증가했다고 밝혔다. B 등급 사무소는 1 개 이상의 공급이 가장 많습니다.")</f>
        <v>하노이 부동산 시장 개요 보고서에서 Savills Vietnam은 3 분기에 사무실 부문의 총 공급이 188 개의 프로젝트에서 210 만 M2 이상, 해마다 11% 증가했다고 밝혔다. B 등급 사무소는 1 개 이상의 공급이 가장 많습니다.</v>
      </c>
    </row>
    <row r="301" ht="15.75" customHeight="1">
      <c r="A301" s="1">
        <v>299.0</v>
      </c>
      <c r="B301" s="2" t="s">
        <v>1067</v>
      </c>
      <c r="C301" s="2" t="str">
        <f>IFERROR(__xludf.DUMMYFUNCTION("GOOGLETRANSLATE(B301,""vi"",""ko"")"),"사무실 ""All in One"" - VIP 고객의 모든 요구가 한 위치에서만 충족되면")</f>
        <v>사무실 "All in One" - VIP 고객의 모든 요구가 한 위치에서만 충족되면</v>
      </c>
      <c r="D301" s="2" t="s">
        <v>1068</v>
      </c>
      <c r="E301" s="2" t="str">
        <f>IFERROR(__xludf.DUMMYFUNCTION("GOOGLETRANSLATE(D301,""vi"",""ko"")"),"2021 년 10 월 8 일")</f>
        <v>2021 년 10 월 8 일</v>
      </c>
      <c r="F301" s="3" t="s">
        <v>1069</v>
      </c>
      <c r="G301" s="2" t="s">
        <v>1070</v>
      </c>
      <c r="H301" s="2" t="str">
        <f>IFERROR(__xludf.DUMMYFUNCTION("GOOGLETRANSLATE(G301,""vi"",""ko"")"),"KSF 그룹의 ""All In One""사무소 : VIP 고객을위한 VIP 표준 경제, 특히 서비스 산업의 강력한 발전으로 객실과 같은 사무실 시스템을 도입합니다 : 은행 거래, 부동산 중개 사무소,")</f>
        <v>KSF 그룹의 "All In One"사무소 : VIP 고객을위한 VIP 표준 경제, 특히 서비스 산업의 강력한 발전으로 객실과 같은 사무실 시스템을 도입합니다 : 은행 거래, 부동산 중개 사무소,</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s>
  <printOptions/>
  <pageMargins bottom="0.75" footer="0.0" header="0.0" left="0.7" right="0.7" top="0.75"/>
  <pageSetup orientation="landscape"/>
  <drawing r:id="rId30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2022-08-17T04:30:14Z</dcterms:created>
</cp:coreProperties>
</file>