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paritapatel/Desktop/BU MSBA/Sem 3/Advanced Analytics 2/Project/"/>
    </mc:Choice>
  </mc:AlternateContent>
  <xr:revisionPtr revIDLastSave="0" documentId="13_ncr:1_{B616D3FB-3F7A-8F40-B452-0E24D4972ADF}" xr6:coauthVersionLast="36" xr6:coauthVersionMax="36" xr10:uidLastSave="{00000000-0000-0000-0000-000000000000}"/>
  <bookViews>
    <workbookView xWindow="0" yWindow="500" windowWidth="28800" windowHeight="15700" activeTab="6" xr2:uid="{00000000-000D-0000-FFFF-FFFF00000000}"/>
  </bookViews>
  <sheets>
    <sheet name="Data" sheetId="2" r:id="rId1"/>
    <sheet name="Data for the Model" sheetId="3" r:id="rId2"/>
    <sheet name="Base Model" sheetId="4" r:id="rId3"/>
    <sheet name="L1 and L2" sheetId="10" r:id="rId4"/>
    <sheet name="L3" sheetId="15" r:id="rId5"/>
    <sheet name="L4" sheetId="21" r:id="rId6"/>
    <sheet name="Veg L1,L2,L3" sheetId="24" r:id="rId7"/>
    <sheet name="__OpenSolverCache__" sheetId="5" state="hidden" r:id="rId8"/>
    <sheet name="__OpenSolver__" sheetId="6" state="hidden" r:id="rId9"/>
  </sheets>
  <definedNames>
    <definedName name="solver_adj" localSheetId="2" hidden="1">'Base Model'!$C$7:$BB$7</definedName>
    <definedName name="solver_adj" localSheetId="3" hidden="1">'L1 and L2'!$C$7:$BB$8</definedName>
    <definedName name="solver_adj" localSheetId="4" hidden="1">'L3'!$C$9:$BB$9</definedName>
    <definedName name="solver_adj" localSheetId="5" hidden="1">'L4'!$C$10:$BB$10</definedName>
    <definedName name="solver_adj" localSheetId="6" hidden="1">'Veg L1,L2,L3'!$AT$10:$BB$12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2" hidden="1">'Base Model'!$BC$11</definedName>
    <definedName name="solver_lhs1" localSheetId="3" hidden="1">'L1 and L2'!$BC$13</definedName>
    <definedName name="solver_lhs1" localSheetId="4" hidden="1">'L3'!$BC$13</definedName>
    <definedName name="solver_lhs1" localSheetId="5" hidden="1">'L4'!$BC$14</definedName>
    <definedName name="solver_lhs1" localSheetId="6" hidden="1">'Veg L1,L2,L3'!$AT$10:$BB$12</definedName>
    <definedName name="solver_lhs10" localSheetId="3" hidden="1">'L1 and L2'!$BC$48:$BC$51</definedName>
    <definedName name="solver_lhs10" localSheetId="4" hidden="1">'L3'!$E$22:$BB$22</definedName>
    <definedName name="solver_lhs10" localSheetId="5" hidden="1">'L4'!$E$23:$BB$23</definedName>
    <definedName name="solver_lhs10" localSheetId="6" hidden="1">'Veg L1,L2,L3'!$BC$28:$BC$34</definedName>
    <definedName name="solver_lhs11" localSheetId="3" hidden="1">'L1 and L2'!$BC$52</definedName>
    <definedName name="solver_lhs11" localSheetId="4" hidden="1">'L3'!$E$40:$BB$40</definedName>
    <definedName name="solver_lhs11" localSheetId="5" hidden="1">'L4'!$E$41:$BB$41</definedName>
    <definedName name="solver_lhs11" localSheetId="6" hidden="1">'Veg L1,L2,L3'!$BC$35</definedName>
    <definedName name="solver_lhs12" localSheetId="3" hidden="1">'L1 and L2'!$BC$55:$BC$58</definedName>
    <definedName name="solver_lhs12" localSheetId="4" hidden="1">'L3'!$BC$59:$BC$65</definedName>
    <definedName name="solver_lhs12" localSheetId="5" hidden="1">'L4'!$BC$60:$BC$66</definedName>
    <definedName name="solver_lhs12" localSheetId="6" hidden="1">'Veg L1,L2,L3'!$BC$37</definedName>
    <definedName name="solver_lhs13" localSheetId="3" hidden="1">'L1 and L2'!$C$7:$BB$8</definedName>
    <definedName name="solver_lhs13" localSheetId="4" hidden="1">'L3'!$C$7:$BB$9</definedName>
    <definedName name="solver_lhs13" localSheetId="5" hidden="1">'L4'!$C$7:$BB$9</definedName>
    <definedName name="solver_lhs13" localSheetId="6" hidden="1">'Veg L1,L2,L3'!$BC$39</definedName>
    <definedName name="solver_lhs14" localSheetId="3" hidden="1">'L1 and L2'!$E$39:$BB$39</definedName>
    <definedName name="solver_lhs14" localSheetId="4" hidden="1">'L3'!$E$22:$BB$22</definedName>
    <definedName name="solver_lhs14" localSheetId="5" hidden="1">'L4'!$E$23:$BB$23</definedName>
    <definedName name="solver_lhs14" localSheetId="6" hidden="1">'Veg L1,L2,L3'!$BC$39:$BC$45</definedName>
    <definedName name="solver_lhs15" localSheetId="3" hidden="1">'L1 and L2'!#REF!</definedName>
    <definedName name="solver_lhs15" localSheetId="4" hidden="1">'L3'!#REF!</definedName>
    <definedName name="solver_lhs15" localSheetId="5" hidden="1">'L4'!#REF!</definedName>
    <definedName name="solver_lhs15" localSheetId="6" hidden="1">'Veg L1,L2,L3'!$BC$46</definedName>
    <definedName name="solver_lhs16" localSheetId="6" hidden="1">'Veg L1,L2,L3'!$BC$48</definedName>
    <definedName name="solver_lhs2" localSheetId="2" hidden="1">'Base Model'!$BC$11:$BC$17</definedName>
    <definedName name="solver_lhs2" localSheetId="3" hidden="1">'L1 and L2'!$BC$13:$BC$19</definedName>
    <definedName name="solver_lhs2" localSheetId="4" hidden="1">'L3'!$BC$13:$BC$19</definedName>
    <definedName name="solver_lhs2" localSheetId="5" hidden="1">'L4'!$BC$14:$BC$20</definedName>
    <definedName name="solver_lhs2" localSheetId="6" hidden="1">'Veg L1,L2,L3'!$AT$25:$BB$25</definedName>
    <definedName name="solver_lhs3" localSheetId="2" hidden="1">'Base Model'!$BC$18</definedName>
    <definedName name="solver_lhs3" localSheetId="3" hidden="1">'L1 and L2'!$BC$20</definedName>
    <definedName name="solver_lhs3" localSheetId="4" hidden="1">'L3'!$BC$20</definedName>
    <definedName name="solver_lhs3" localSheetId="5" hidden="1">'L4'!$BC$21</definedName>
    <definedName name="solver_lhs3" localSheetId="6" hidden="1">'Veg L1,L2,L3'!$AT$36:$BB$36</definedName>
    <definedName name="solver_lhs4" localSheetId="2" hidden="1">'Base Model'!$BC$20:$BC$26</definedName>
    <definedName name="solver_lhs4" localSheetId="3" hidden="1">'L1 and L2'!$BC$22:$BC$28</definedName>
    <definedName name="solver_lhs4" localSheetId="4" hidden="1">'L3'!$BC$23:$BC$29</definedName>
    <definedName name="solver_lhs4" localSheetId="5" hidden="1">'L4'!$BC$24:$BC$30</definedName>
    <definedName name="solver_lhs4" localSheetId="6" hidden="1">'Veg L1,L2,L3'!$AT$47:$BB$47</definedName>
    <definedName name="solver_lhs5" localSheetId="2" hidden="1">'Base Model'!$C$7:$BB$7</definedName>
    <definedName name="solver_lhs5" localSheetId="3" hidden="1">'L1 and L2'!$BC$30</definedName>
    <definedName name="solver_lhs5" localSheetId="4" hidden="1">'L3'!$C$9:$BB$9</definedName>
    <definedName name="solver_lhs5" localSheetId="5" hidden="1">'L4'!$C$10:$BB$10</definedName>
    <definedName name="solver_lhs5" localSheetId="6" hidden="1">'Veg L1,L2,L3'!$BC$17</definedName>
    <definedName name="solver_lhs6" localSheetId="3" hidden="1">'L1 and L2'!$BC$30:$BC$36</definedName>
    <definedName name="solver_lhs6" localSheetId="4" hidden="1">'L3'!$E$22:$BB$22</definedName>
    <definedName name="solver_lhs6" localSheetId="5" hidden="1">'L4'!$E$23:$BB$23</definedName>
    <definedName name="solver_lhs6" localSheetId="6" hidden="1">'Veg L1,L2,L3'!$BC$17:$BC$23</definedName>
    <definedName name="solver_lhs7" localSheetId="3" hidden="1">'L1 and L2'!$BC$37</definedName>
    <definedName name="solver_lhs7" localSheetId="4" hidden="1">'L3'!$BC$38</definedName>
    <definedName name="solver_lhs7" localSheetId="5" hidden="1">'L4'!$BC$39</definedName>
    <definedName name="solver_lhs7" localSheetId="6" hidden="1">'Veg L1,L2,L3'!$BC$24</definedName>
    <definedName name="solver_lhs8" localSheetId="3" hidden="1">'L1 and L2'!$BC$40:$BC$46</definedName>
    <definedName name="solver_lhs8" localSheetId="4" hidden="1">'L3'!$BC$41:$BC$47</definedName>
    <definedName name="solver_lhs8" localSheetId="5" hidden="1">'L4'!$BC$42:$BC$48</definedName>
    <definedName name="solver_lhs8" localSheetId="6" hidden="1">'Veg L1,L2,L3'!$BC$26</definedName>
    <definedName name="solver_lhs9" localSheetId="3" hidden="1">'L1 and L2'!$BC$48</definedName>
    <definedName name="solver_lhs9" localSheetId="4" hidden="1">'L3'!$C$9:$BB$9</definedName>
    <definedName name="solver_lhs9" localSheetId="5" hidden="1">'L4'!$C$9:$BB$9</definedName>
    <definedName name="solver_lhs9" localSheetId="6" hidden="1">'Veg L1,L2,L3'!$BC$28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2" hidden="1">5</definedName>
    <definedName name="solver_num" localSheetId="3" hidden="1">14</definedName>
    <definedName name="solver_num" localSheetId="4" hidden="1">6</definedName>
    <definedName name="solver_num" localSheetId="5" hidden="1">6</definedName>
    <definedName name="solver_num" localSheetId="6" hidden="1">16</definedName>
    <definedName name="solver_opt" localSheetId="2" hidden="1">'Base Model'!$BC$8</definedName>
    <definedName name="solver_opt" localSheetId="3" hidden="1">'L1 and L2'!$BC$10</definedName>
    <definedName name="solver_opt" localSheetId="4" hidden="1">'L3'!$BC$10</definedName>
    <definedName name="solver_opt" localSheetId="5" hidden="1">'L4'!$BC$11</definedName>
    <definedName name="solver_opt" localSheetId="6" hidden="1">'Veg L1,L2,L3'!$BC$14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5</definedName>
    <definedName name="solver_rel10" localSheetId="3" hidden="1">3</definedName>
    <definedName name="solver_rel10" localSheetId="4" hidden="1">1</definedName>
    <definedName name="solver_rel10" localSheetId="5" hidden="1">1</definedName>
    <definedName name="solver_rel10" localSheetId="6" hidden="1">3</definedName>
    <definedName name="solver_rel11" localSheetId="3" hidden="1">1</definedName>
    <definedName name="solver_rel11" localSheetId="4" hidden="1">1</definedName>
    <definedName name="solver_rel11" localSheetId="5" hidden="1">1</definedName>
    <definedName name="solver_rel11" localSheetId="6" hidden="1">1</definedName>
    <definedName name="solver_rel12" localSheetId="3" hidden="1">2</definedName>
    <definedName name="solver_rel12" localSheetId="4" hidden="1">2</definedName>
    <definedName name="solver_rel12" localSheetId="5" hidden="1">2</definedName>
    <definedName name="solver_rel12" localSheetId="6" hidden="1">3</definedName>
    <definedName name="solver_rel13" localSheetId="3" hidden="1">5</definedName>
    <definedName name="solver_rel13" localSheetId="4" hidden="1">4</definedName>
    <definedName name="solver_rel13" localSheetId="5" hidden="1">4</definedName>
    <definedName name="solver_rel13" localSheetId="6" hidden="1">1</definedName>
    <definedName name="solver_rel14" localSheetId="3" hidden="1">1</definedName>
    <definedName name="solver_rel14" localSheetId="4" hidden="1">1</definedName>
    <definedName name="solver_rel14" localSheetId="5" hidden="1">1</definedName>
    <definedName name="solver_rel14" localSheetId="6" hidden="1">3</definedName>
    <definedName name="solver_rel15" localSheetId="3" hidden="1">1</definedName>
    <definedName name="solver_rel15" localSheetId="4" hidden="1">1</definedName>
    <definedName name="solver_rel15" localSheetId="5" hidden="1">1</definedName>
    <definedName name="solver_rel15" localSheetId="6" hidden="1">1</definedName>
    <definedName name="solver_rel16" localSheetId="6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6" hidden="1">1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el4" localSheetId="6" hidden="1">1</definedName>
    <definedName name="solver_rel5" localSheetId="2" hidden="1">4</definedName>
    <definedName name="solver_rel5" localSheetId="3" hidden="1">1</definedName>
    <definedName name="solver_rel5" localSheetId="4" hidden="1">5</definedName>
    <definedName name="solver_rel5" localSheetId="5" hidden="1">5</definedName>
    <definedName name="solver_rel5" localSheetId="6" hidden="1">1</definedName>
    <definedName name="solver_rel6" localSheetId="3" hidden="1">3</definedName>
    <definedName name="solver_rel6" localSheetId="4" hidden="1">1</definedName>
    <definedName name="solver_rel6" localSheetId="5" hidden="1">1</definedName>
    <definedName name="solver_rel6" localSheetId="6" hidden="1">3</definedName>
    <definedName name="solver_rel7" localSheetId="3" hidden="1">1</definedName>
    <definedName name="solver_rel7" localSheetId="4" hidden="1">1</definedName>
    <definedName name="solver_rel7" localSheetId="5" hidden="1">1</definedName>
    <definedName name="solver_rel7" localSheetId="6" hidden="1">1</definedName>
    <definedName name="solver_rel8" localSheetId="3" hidden="1">2</definedName>
    <definedName name="solver_rel8" localSheetId="4" hidden="1">2</definedName>
    <definedName name="solver_rel8" localSheetId="5" hidden="1">2</definedName>
    <definedName name="solver_rel8" localSheetId="6" hidden="1">3</definedName>
    <definedName name="solver_rel9" localSheetId="3" hidden="1">1</definedName>
    <definedName name="solver_rel9" localSheetId="4" hidden="1">4</definedName>
    <definedName name="solver_rel9" localSheetId="5" hidden="1">4</definedName>
    <definedName name="solver_rel9" localSheetId="6" hidden="1">1</definedName>
    <definedName name="solver_rhs1" localSheetId="2" hidden="1">'Base Model'!$BF$11</definedName>
    <definedName name="solver_rhs1" localSheetId="3" hidden="1">'L1 and L2'!$BF$13</definedName>
    <definedName name="solver_rhs1" localSheetId="4" hidden="1">'L3'!$BF$13</definedName>
    <definedName name="solver_rhs1" localSheetId="5" hidden="1">'L4'!$BF$14</definedName>
    <definedName name="solver_rhs1" localSheetId="6" hidden="1">binary</definedName>
    <definedName name="solver_rhs10" localSheetId="3" hidden="1">'L1 and L2'!$BE$48:$BE$51</definedName>
    <definedName name="solver_rhs10" localSheetId="4" hidden="1">'L3'!$BE$22</definedName>
    <definedName name="solver_rhs10" localSheetId="5" hidden="1">'L4'!$BE$23</definedName>
    <definedName name="solver_rhs10" localSheetId="6" hidden="1">'Veg L1,L2,L3'!$BE$28:$BE$34</definedName>
    <definedName name="solver_rhs11" localSheetId="3" hidden="1">'L1 and L2'!$BF$52</definedName>
    <definedName name="solver_rhs11" localSheetId="4" hidden="1">'L3'!$BE$40</definedName>
    <definedName name="solver_rhs11" localSheetId="5" hidden="1">'L4'!$BE$41</definedName>
    <definedName name="solver_rhs11" localSheetId="6" hidden="1">'Veg L1,L2,L3'!$BF$35</definedName>
    <definedName name="solver_rhs12" localSheetId="3" hidden="1">'L1 and L2'!$BE$55:$BE$58</definedName>
    <definedName name="solver_rhs12" localSheetId="4" hidden="1">'L3'!$BE$59:$BE$65</definedName>
    <definedName name="solver_rhs12" localSheetId="5" hidden="1">'L4'!$BE$60:$BE$66</definedName>
    <definedName name="solver_rhs12" localSheetId="6" hidden="1">'Veg L1,L2,L3'!$BE$37</definedName>
    <definedName name="solver_rhs13" localSheetId="3" hidden="1">binary</definedName>
    <definedName name="solver_rhs13" localSheetId="4" hidden="1">integer</definedName>
    <definedName name="solver_rhs13" localSheetId="5" hidden="1">integer</definedName>
    <definedName name="solver_rhs13" localSheetId="6" hidden="1">'Veg L1,L2,L3'!$BF$39</definedName>
    <definedName name="solver_rhs14" localSheetId="3" hidden="1">'L1 and L2'!$BE$39</definedName>
    <definedName name="solver_rhs14" localSheetId="4" hidden="1">'L3'!$BE$22</definedName>
    <definedName name="solver_rhs14" localSheetId="5" hidden="1">'L4'!$BE$23</definedName>
    <definedName name="solver_rhs14" localSheetId="6" hidden="1">'Veg L1,L2,L3'!$BE$39:$BE$45</definedName>
    <definedName name="solver_rhs15" localSheetId="3" hidden="1">'L1 and L2'!#REF!</definedName>
    <definedName name="solver_rhs15" localSheetId="4" hidden="1">'L3'!#REF!</definedName>
    <definedName name="solver_rhs15" localSheetId="5" hidden="1">'L4'!#REF!</definedName>
    <definedName name="solver_rhs15" localSheetId="6" hidden="1">'Veg L1,L2,L3'!$BF$46</definedName>
    <definedName name="solver_rhs16" localSheetId="6" hidden="1">'Veg L1,L2,L3'!$BE$48</definedName>
    <definedName name="solver_rhs2" localSheetId="2" hidden="1">'Base Model'!$BE$11:$BE$17</definedName>
    <definedName name="solver_rhs2" localSheetId="3" hidden="1">'L1 and L2'!$BE$13:$BE$19</definedName>
    <definedName name="solver_rhs2" localSheetId="4" hidden="1">'L3'!$BE$13:$BE$19</definedName>
    <definedName name="solver_rhs2" localSheetId="5" hidden="1">'L4'!$BE$14:$BE$20</definedName>
    <definedName name="solver_rhs2" localSheetId="6" hidden="1">'Veg L1,L2,L3'!$BE$25</definedName>
    <definedName name="solver_rhs3" localSheetId="2" hidden="1">'Base Model'!$BF$18</definedName>
    <definedName name="solver_rhs3" localSheetId="3" hidden="1">'L1 and L2'!$BF$20</definedName>
    <definedName name="solver_rhs3" localSheetId="4" hidden="1">'L3'!$BF$20</definedName>
    <definedName name="solver_rhs3" localSheetId="5" hidden="1">'L4'!$BF$21</definedName>
    <definedName name="solver_rhs3" localSheetId="6" hidden="1">'Veg L1,L2,L3'!$BE$36</definedName>
    <definedName name="solver_rhs4" localSheetId="2" hidden="1">'Base Model'!$BE$20:$BE$26</definedName>
    <definedName name="solver_rhs4" localSheetId="3" hidden="1">'L1 and L2'!$BE$22:$BE$28</definedName>
    <definedName name="solver_rhs4" localSheetId="4" hidden="1">'L3'!$BE$23:$BE$29</definedName>
    <definedName name="solver_rhs4" localSheetId="5" hidden="1">'L4'!$BE$24:$BE$30</definedName>
    <definedName name="solver_rhs4" localSheetId="6" hidden="1">'Veg L1,L2,L3'!$BE$47</definedName>
    <definedName name="solver_rhs5" localSheetId="2" hidden="1">integer</definedName>
    <definedName name="solver_rhs5" localSheetId="3" hidden="1">'L1 and L2'!$BF$30</definedName>
    <definedName name="solver_rhs5" localSheetId="4" hidden="1">binary</definedName>
    <definedName name="solver_rhs5" localSheetId="5" hidden="1">binary</definedName>
    <definedName name="solver_rhs5" localSheetId="6" hidden="1">'Veg L1,L2,L3'!$BF$17</definedName>
    <definedName name="solver_rhs6" localSheetId="3" hidden="1">'L1 and L2'!$BE$30:$BE$36</definedName>
    <definedName name="solver_rhs6" localSheetId="4" hidden="1">'L3'!$BE$22</definedName>
    <definedName name="solver_rhs6" localSheetId="5" hidden="1">'L4'!$BE$23</definedName>
    <definedName name="solver_rhs6" localSheetId="6" hidden="1">'Veg L1,L2,L3'!$BE$17:$BE$23</definedName>
    <definedName name="solver_rhs7" localSheetId="3" hidden="1">'L1 and L2'!$BF$37</definedName>
    <definedName name="solver_rhs7" localSheetId="4" hidden="1">'L3'!$BF$38</definedName>
    <definedName name="solver_rhs7" localSheetId="5" hidden="1">'L4'!$BF$39</definedName>
    <definedName name="solver_rhs7" localSheetId="6" hidden="1">'Veg L1,L2,L3'!$BF$24</definedName>
    <definedName name="solver_rhs8" localSheetId="3" hidden="1">'L1 and L2'!$BE$40:$BE$46</definedName>
    <definedName name="solver_rhs8" localSheetId="4" hidden="1">'L3'!$BE$41:$BE$47</definedName>
    <definedName name="solver_rhs8" localSheetId="5" hidden="1">'L4'!$BE$42:$BE$48</definedName>
    <definedName name="solver_rhs8" localSheetId="6" hidden="1">'Veg L1,L2,L3'!$BE$26</definedName>
    <definedName name="solver_rhs9" localSheetId="3" hidden="1">'L1 and L2'!$BF$48</definedName>
    <definedName name="solver_rhs9" localSheetId="4" hidden="1">integer</definedName>
    <definedName name="solver_rhs9" localSheetId="5" hidden="1">integer</definedName>
    <definedName name="solver_rhs9" localSheetId="6" hidden="1">'Veg L1,L2,L3'!$BF$28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</definedNames>
  <calcPr calcId="181029" calcMode="manual"/>
</workbook>
</file>

<file path=xl/calcChain.xml><?xml version="1.0" encoding="utf-8"?>
<calcChain xmlns="http://schemas.openxmlformats.org/spreadsheetml/2006/main">
  <c r="BF46" i="24" l="1"/>
  <c r="BF35" i="24"/>
  <c r="BF24" i="24"/>
  <c r="BF21" i="21"/>
  <c r="BF20" i="15"/>
  <c r="BF37" i="10"/>
  <c r="BF20" i="10"/>
  <c r="E63" i="24" l="1"/>
  <c r="BC46" i="24"/>
  <c r="BC35" i="24"/>
  <c r="BC24" i="24"/>
  <c r="AT36" i="24"/>
  <c r="AU36" i="24"/>
  <c r="AV36" i="24"/>
  <c r="AW36" i="24"/>
  <c r="AX36" i="24"/>
  <c r="AY36" i="24"/>
  <c r="AZ36" i="24"/>
  <c r="BA36" i="24"/>
  <c r="BB36" i="24"/>
  <c r="BB47" i="24"/>
  <c r="BA47" i="24"/>
  <c r="AZ47" i="24"/>
  <c r="AY47" i="24"/>
  <c r="AX47" i="24"/>
  <c r="AW47" i="24"/>
  <c r="AV47" i="24"/>
  <c r="AU47" i="24"/>
  <c r="AT47" i="24"/>
  <c r="BB25" i="24"/>
  <c r="BA25" i="24"/>
  <c r="AZ25" i="24"/>
  <c r="AY25" i="24"/>
  <c r="AX25" i="24"/>
  <c r="AW25" i="24"/>
  <c r="AV25" i="24"/>
  <c r="AU25" i="24"/>
  <c r="AT25" i="24"/>
  <c r="AZ26" i="24"/>
  <c r="BC48" i="24"/>
  <c r="BB48" i="24"/>
  <c r="BA48" i="24"/>
  <c r="AZ48" i="24"/>
  <c r="AY48" i="24"/>
  <c r="AX48" i="24"/>
  <c r="AW48" i="24"/>
  <c r="AV48" i="24"/>
  <c r="AU48" i="24"/>
  <c r="AT48" i="24"/>
  <c r="AS48" i="24"/>
  <c r="AR48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Y48" i="24"/>
  <c r="X48" i="24"/>
  <c r="W48" i="24"/>
  <c r="V48" i="24"/>
  <c r="U48" i="24"/>
  <c r="T48" i="24"/>
  <c r="S48" i="24"/>
  <c r="R48" i="24"/>
  <c r="Q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D48" i="24"/>
  <c r="C48" i="24"/>
  <c r="BC45" i="24"/>
  <c r="BC44" i="24"/>
  <c r="BC43" i="24"/>
  <c r="BC42" i="24"/>
  <c r="BC41" i="24"/>
  <c r="BC40" i="24"/>
  <c r="BC39" i="24"/>
  <c r="BC37" i="24"/>
  <c r="BB37" i="24"/>
  <c r="BA37" i="24"/>
  <c r="AZ37" i="24"/>
  <c r="AY37" i="24"/>
  <c r="AX37" i="24"/>
  <c r="AW37" i="24"/>
  <c r="AV37" i="24"/>
  <c r="AU37" i="24"/>
  <c r="AT37" i="24"/>
  <c r="AS37" i="24"/>
  <c r="AR37" i="24"/>
  <c r="AQ37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C34" i="24"/>
  <c r="BC33" i="24"/>
  <c r="BC32" i="24"/>
  <c r="BC31" i="24"/>
  <c r="BC30" i="24"/>
  <c r="BC29" i="24"/>
  <c r="BC28" i="24"/>
  <c r="BB26" i="24"/>
  <c r="BA26" i="24"/>
  <c r="AY26" i="24"/>
  <c r="AX26" i="24"/>
  <c r="AW26" i="24"/>
  <c r="AV26" i="24"/>
  <c r="AU26" i="24"/>
  <c r="AT26" i="24"/>
  <c r="AS26" i="24"/>
  <c r="AR26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C26" i="24" s="1"/>
  <c r="BC23" i="24"/>
  <c r="BC22" i="24"/>
  <c r="BC21" i="24"/>
  <c r="BC20" i="24"/>
  <c r="BC19" i="24"/>
  <c r="BC18" i="24"/>
  <c r="BC17" i="24"/>
  <c r="BC14" i="24" l="1"/>
  <c r="BF18" i="4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P23" i="21"/>
  <c r="AQ23" i="21"/>
  <c r="AR23" i="21"/>
  <c r="AS23" i="21"/>
  <c r="AT23" i="21"/>
  <c r="AU23" i="21"/>
  <c r="AV23" i="21"/>
  <c r="AW23" i="21"/>
  <c r="AX23" i="21"/>
  <c r="AY23" i="21"/>
  <c r="AZ23" i="21"/>
  <c r="BA23" i="21"/>
  <c r="BB23" i="21"/>
  <c r="E23" i="21"/>
  <c r="BC21" i="21"/>
  <c r="BC11" i="21" s="1"/>
  <c r="BC15" i="21"/>
  <c r="BC16" i="21"/>
  <c r="BC17" i="21"/>
  <c r="BC18" i="21"/>
  <c r="BC19" i="21"/>
  <c r="BC20" i="21"/>
  <c r="BC14" i="21"/>
  <c r="BB30" i="21"/>
  <c r="BA30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B29" i="21"/>
  <c r="BA29" i="21"/>
  <c r="AZ29" i="21"/>
  <c r="AY29" i="21"/>
  <c r="AX29" i="21"/>
  <c r="AW29" i="21"/>
  <c r="AV29" i="21"/>
  <c r="AU29" i="21"/>
  <c r="AT29" i="21"/>
  <c r="AS29" i="21"/>
  <c r="AR29" i="21"/>
  <c r="AQ29" i="21"/>
  <c r="AP29" i="21"/>
  <c r="AO29" i="21"/>
  <c r="AN29" i="21"/>
  <c r="AM29" i="21"/>
  <c r="AL29" i="21"/>
  <c r="AK29" i="21"/>
  <c r="AJ29" i="21"/>
  <c r="AI29" i="21"/>
  <c r="AH29" i="21"/>
  <c r="AG29" i="21"/>
  <c r="AF29" i="21"/>
  <c r="AE29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B28" i="21"/>
  <c r="BA28" i="21"/>
  <c r="AZ28" i="21"/>
  <c r="AY28" i="21"/>
  <c r="AX28" i="21"/>
  <c r="AW28" i="21"/>
  <c r="AV28" i="21"/>
  <c r="AU28" i="21"/>
  <c r="AT28" i="21"/>
  <c r="AS28" i="21"/>
  <c r="AR28" i="21"/>
  <c r="AQ28" i="21"/>
  <c r="AP28" i="21"/>
  <c r="AO28" i="21"/>
  <c r="AN28" i="21"/>
  <c r="AM28" i="21"/>
  <c r="AL28" i="21"/>
  <c r="AK28" i="21"/>
  <c r="AJ28" i="21"/>
  <c r="AI28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B27" i="21"/>
  <c r="BA27" i="21"/>
  <c r="AZ27" i="21"/>
  <c r="AY27" i="21"/>
  <c r="AX27" i="21"/>
  <c r="AW27" i="21"/>
  <c r="AV27" i="21"/>
  <c r="AU27" i="21"/>
  <c r="AT27" i="21"/>
  <c r="AS27" i="21"/>
  <c r="AR27" i="21"/>
  <c r="AQ27" i="21"/>
  <c r="AP27" i="21"/>
  <c r="AO27" i="21"/>
  <c r="AN27" i="21"/>
  <c r="AM27" i="21"/>
  <c r="AL27" i="21"/>
  <c r="AK27" i="21"/>
  <c r="AJ27" i="21"/>
  <c r="AI27" i="21"/>
  <c r="AH27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B26" i="21"/>
  <c r="BA26" i="21"/>
  <c r="AZ26" i="21"/>
  <c r="AY26" i="21"/>
  <c r="AX26" i="21"/>
  <c r="AW26" i="21"/>
  <c r="AV26" i="21"/>
  <c r="AU26" i="21"/>
  <c r="AT26" i="21"/>
  <c r="AS26" i="21"/>
  <c r="AR26" i="21"/>
  <c r="AQ26" i="21"/>
  <c r="AP26" i="21"/>
  <c r="AO26" i="21"/>
  <c r="AN26" i="21"/>
  <c r="AM26" i="21"/>
  <c r="AL26" i="21"/>
  <c r="AK26" i="21"/>
  <c r="AJ26" i="21"/>
  <c r="AI26" i="21"/>
  <c r="AH26" i="21"/>
  <c r="AG26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B25" i="21"/>
  <c r="BA25" i="21"/>
  <c r="AZ25" i="21"/>
  <c r="AY25" i="21"/>
  <c r="AX25" i="21"/>
  <c r="AW25" i="21"/>
  <c r="AV25" i="21"/>
  <c r="AU25" i="21"/>
  <c r="AT25" i="21"/>
  <c r="AS25" i="21"/>
  <c r="AR25" i="21"/>
  <c r="AQ25" i="21"/>
  <c r="AP25" i="21"/>
  <c r="AO25" i="21"/>
  <c r="AN25" i="21"/>
  <c r="AM25" i="21"/>
  <c r="AL25" i="21"/>
  <c r="AK25" i="21"/>
  <c r="AJ25" i="21"/>
  <c r="AI25" i="21"/>
  <c r="AH25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B24" i="21"/>
  <c r="BA24" i="2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C24" i="21" s="1"/>
  <c r="BC20" i="15"/>
  <c r="BC14" i="15"/>
  <c r="BA22" i="15"/>
  <c r="BB39" i="10"/>
  <c r="BC37" i="10"/>
  <c r="D63" i="24" s="1"/>
  <c r="BC33" i="10"/>
  <c r="BC20" i="10"/>
  <c r="C63" i="24" s="1"/>
  <c r="BC13" i="10"/>
  <c r="BC25" i="21" l="1"/>
  <c r="BC26" i="21"/>
  <c r="BC30" i="21"/>
  <c r="BC28" i="21"/>
  <c r="BC29" i="21"/>
  <c r="BC27" i="21"/>
  <c r="BC10" i="10"/>
  <c r="F22" i="15" l="1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B22" i="15"/>
  <c r="E22" i="15"/>
  <c r="BB29" i="15"/>
  <c r="BA29" i="15"/>
  <c r="AZ29" i="15"/>
  <c r="AY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B28" i="15"/>
  <c r="BA28" i="15"/>
  <c r="AZ28" i="15"/>
  <c r="AY28" i="15"/>
  <c r="AX28" i="15"/>
  <c r="AW28" i="15"/>
  <c r="AV28" i="15"/>
  <c r="AU28" i="15"/>
  <c r="AT28" i="15"/>
  <c r="AS28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B27" i="15"/>
  <c r="BA27" i="15"/>
  <c r="AZ27" i="15"/>
  <c r="AY27" i="15"/>
  <c r="AX27" i="15"/>
  <c r="AW27" i="15"/>
  <c r="AV27" i="15"/>
  <c r="AU27" i="15"/>
  <c r="AT27" i="15"/>
  <c r="AS27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B26" i="15"/>
  <c r="BA26" i="15"/>
  <c r="AZ26" i="15"/>
  <c r="AY26" i="15"/>
  <c r="AX26" i="15"/>
  <c r="AW26" i="15"/>
  <c r="AV26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B25" i="15"/>
  <c r="BA25" i="15"/>
  <c r="AZ25" i="15"/>
  <c r="AY25" i="15"/>
  <c r="AX25" i="15"/>
  <c r="AW25" i="15"/>
  <c r="AV25" i="15"/>
  <c r="AU25" i="15"/>
  <c r="AT25" i="15"/>
  <c r="AS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B24" i="15"/>
  <c r="BA24" i="15"/>
  <c r="AZ24" i="15"/>
  <c r="AY24" i="15"/>
  <c r="AX24" i="15"/>
  <c r="AW24" i="15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B23" i="15"/>
  <c r="BA23" i="15"/>
  <c r="AZ23" i="15"/>
  <c r="AY23" i="15"/>
  <c r="AX23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C10" i="15"/>
  <c r="BC19" i="15"/>
  <c r="BC18" i="15"/>
  <c r="BC17" i="15"/>
  <c r="BC16" i="15"/>
  <c r="BC15" i="15"/>
  <c r="BC13" i="15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C31" i="10"/>
  <c r="BC34" i="10"/>
  <c r="BC30" i="10"/>
  <c r="BC35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C19" i="10"/>
  <c r="BC18" i="10"/>
  <c r="BC17" i="10"/>
  <c r="BC16" i="10"/>
  <c r="BC15" i="10"/>
  <c r="BC14" i="10"/>
  <c r="BC18" i="4"/>
  <c r="A8" i="6" s="1"/>
  <c r="A21" i="6"/>
  <c r="A20" i="6"/>
  <c r="A19" i="6"/>
  <c r="A18" i="6"/>
  <c r="A17" i="6"/>
  <c r="A16" i="6"/>
  <c r="A15" i="6"/>
  <c r="A14" i="6"/>
  <c r="A13" i="6"/>
  <c r="A11" i="6"/>
  <c r="A10" i="6"/>
  <c r="A9" i="6"/>
  <c r="A7" i="6"/>
  <c r="A6" i="6"/>
  <c r="A5" i="6"/>
  <c r="A4" i="6"/>
  <c r="A3" i="6"/>
  <c r="A2" i="6"/>
  <c r="A1" i="6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C20" i="4" s="1"/>
  <c r="BC17" i="4"/>
  <c r="BC16" i="4"/>
  <c r="BC15" i="4"/>
  <c r="BC14" i="4"/>
  <c r="BC13" i="4"/>
  <c r="BC12" i="4"/>
  <c r="BC11" i="4"/>
  <c r="BC22" i="4" l="1"/>
  <c r="BC24" i="4"/>
  <c r="BC21" i="4"/>
  <c r="BC26" i="4"/>
  <c r="BC23" i="4"/>
  <c r="BC25" i="4"/>
  <c r="BC28" i="15"/>
  <c r="BC26" i="10"/>
  <c r="BC43" i="10"/>
  <c r="BC24" i="15"/>
  <c r="BC23" i="15"/>
  <c r="BC29" i="15"/>
  <c r="BC26" i="15"/>
  <c r="BC25" i="15"/>
  <c r="BC27" i="15"/>
  <c r="BC23" i="10"/>
  <c r="BC28" i="10"/>
  <c r="BC27" i="10"/>
  <c r="BC25" i="10"/>
  <c r="BC22" i="10"/>
  <c r="BC24" i="10"/>
  <c r="BC41" i="10"/>
  <c r="BC36" i="10"/>
  <c r="BC40" i="10"/>
  <c r="BC46" i="10"/>
  <c r="BC32" i="10"/>
  <c r="BC44" i="10"/>
  <c r="BC42" i="10"/>
  <c r="BC45" i="10"/>
  <c r="BC8" i="4"/>
  <c r="A12" i="6" s="1"/>
</calcChain>
</file>

<file path=xl/sharedStrings.xml><?xml version="1.0" encoding="utf-8"?>
<sst xmlns="http://schemas.openxmlformats.org/spreadsheetml/2006/main" count="1216" uniqueCount="196">
  <si>
    <t>Constraints</t>
  </si>
  <si>
    <t>&gt;=</t>
  </si>
  <si>
    <t>&lt;=</t>
  </si>
  <si>
    <t>Calories (kcal)</t>
  </si>
  <si>
    <t>Protein (g)</t>
  </si>
  <si>
    <t>Total Fiber (g)</t>
  </si>
  <si>
    <t>Vitamin A (IU)</t>
  </si>
  <si>
    <t>Vitamin C (mg)</t>
  </si>
  <si>
    <t>Calcium (g)</t>
  </si>
  <si>
    <t>Iron (mg)</t>
  </si>
  <si>
    <t>Number of Kids aged 9-12 years</t>
  </si>
  <si>
    <t>Budget $30 per student for 5 trays</t>
  </si>
  <si>
    <t>name</t>
  </si>
  <si>
    <t>Category</t>
  </si>
  <si>
    <t>Gram Size (g)</t>
  </si>
  <si>
    <t>Serving Size</t>
  </si>
  <si>
    <t>Carbohydrates (g)</t>
  </si>
  <si>
    <t>Total Sugar (g)</t>
  </si>
  <si>
    <t>Total Fat (g)</t>
  </si>
  <si>
    <t>Saturated Fat (g)</t>
  </si>
  <si>
    <t>Monounsaturated Fat (g)</t>
  </si>
  <si>
    <t>Polyunsaturated Fat (g)</t>
  </si>
  <si>
    <t>Cholesterol (mg)</t>
  </si>
  <si>
    <t>Vitamin B6 (mg)</t>
  </si>
  <si>
    <t>Vitamin B12 (ug)</t>
  </si>
  <si>
    <t>Vitamin D (IU)</t>
  </si>
  <si>
    <t>Vitamin E (IU)</t>
  </si>
  <si>
    <t>Vitamin K (ug)</t>
  </si>
  <si>
    <t>Thiamin (mg)</t>
  </si>
  <si>
    <t>Riboflavin (mg)</t>
  </si>
  <si>
    <t>Niacin (mg)</t>
  </si>
  <si>
    <t>Folate (ug)</t>
  </si>
  <si>
    <t>Pantothenic Acid (mg)</t>
  </si>
  <si>
    <t>Choline (mg)</t>
  </si>
  <si>
    <t>Copper (mg)</t>
  </si>
  <si>
    <t>Magnesium (mg)</t>
  </si>
  <si>
    <t>Manganese (mg)</t>
  </si>
  <si>
    <t>Phosphorus (g)</t>
  </si>
  <si>
    <t>Potassium (g)</t>
  </si>
  <si>
    <t>Selenium (ug)</t>
  </si>
  <si>
    <t>Sodium (g)</t>
  </si>
  <si>
    <t>Zinc (mg)</t>
  </si>
  <si>
    <t>Cost per Serving</t>
  </si>
  <si>
    <t>milk</t>
  </si>
  <si>
    <t>Beverages</t>
  </si>
  <si>
    <t>1 cup (adjusted for kids)</t>
  </si>
  <si>
    <t>black tea</t>
  </si>
  <si>
    <t>1 cup brewed (adjusted for kids)</t>
  </si>
  <si>
    <t>honey</t>
  </si>
  <si>
    <t>Condiment</t>
  </si>
  <si>
    <t>1 tablespoon (adjusted for kids)</t>
  </si>
  <si>
    <t>pancakes</t>
  </si>
  <si>
    <t>Dessert</t>
  </si>
  <si>
    <t>2 medium pancakes (adjusted for kids)</t>
  </si>
  <si>
    <t>ice cream</t>
  </si>
  <si>
    <t>1/2 cup (adjusted for kids)</t>
  </si>
  <si>
    <t>doughnut</t>
  </si>
  <si>
    <t>1 medium doughnut (adjusted for kids)</t>
  </si>
  <si>
    <t>cookie</t>
  </si>
  <si>
    <t>1 cookie (adjusted for kids)</t>
  </si>
  <si>
    <t>cake</t>
  </si>
  <si>
    <t>1 slice (adjusted for kids)</t>
  </si>
  <si>
    <t>chocolate bar</t>
  </si>
  <si>
    <t>1 bar (adjusted for kids)</t>
  </si>
  <si>
    <t>candy</t>
  </si>
  <si>
    <t>4 small pieces (adjusted for kids)</t>
  </si>
  <si>
    <t>custard flan</t>
  </si>
  <si>
    <t>1 small dish (adjusted for kids)</t>
  </si>
  <si>
    <t>grapes</t>
  </si>
  <si>
    <t>Fruit</t>
  </si>
  <si>
    <t>melon</t>
  </si>
  <si>
    <t>1 wedge (adjusted for kids)</t>
  </si>
  <si>
    <t>watermelon</t>
  </si>
  <si>
    <t>tangerine</t>
  </si>
  <si>
    <t>1 medium fruit (adjusted for kids)</t>
  </si>
  <si>
    <t>banana</t>
  </si>
  <si>
    <t>pineapple</t>
  </si>
  <si>
    <t>1 cup diced (adjusted for kids)</t>
  </si>
  <si>
    <t>red apple</t>
  </si>
  <si>
    <t>green apple</t>
  </si>
  <si>
    <t>pear</t>
  </si>
  <si>
    <t>peach</t>
  </si>
  <si>
    <t>cherries</t>
  </si>
  <si>
    <t>strawberry</t>
  </si>
  <si>
    <t>kiwifruit</t>
  </si>
  <si>
    <t>hamburger</t>
  </si>
  <si>
    <t>Main</t>
  </si>
  <si>
    <t>1 medium burger (adjusted for kids)</t>
  </si>
  <si>
    <t>french fries</t>
  </si>
  <si>
    <t>1 medium serving (adjusted for kids)</t>
  </si>
  <si>
    <t>pizza</t>
  </si>
  <si>
    <t>hotdog</t>
  </si>
  <si>
    <t>1 medium hotdog (adjusted for kids)</t>
  </si>
  <si>
    <t>taco</t>
  </si>
  <si>
    <t>1 small taco (adjusted for kids)</t>
  </si>
  <si>
    <t>burrito</t>
  </si>
  <si>
    <t>1 small burrito (adjusted for kids)</t>
  </si>
  <si>
    <t>rice</t>
  </si>
  <si>
    <t>1 cup cooked (adjusted for kids)</t>
  </si>
  <si>
    <t>spaghetti</t>
  </si>
  <si>
    <t>fried shrimp</t>
  </si>
  <si>
    <t>5 medium shrimp (adjusted for kids)</t>
  </si>
  <si>
    <t>egg</t>
  </si>
  <si>
    <t>Meat</t>
  </si>
  <si>
    <t>1 large egg (adjusted for kids)</t>
  </si>
  <si>
    <t>beef</t>
  </si>
  <si>
    <t>1 small steak (adjusted for kids)</t>
  </si>
  <si>
    <t>chicken</t>
  </si>
  <si>
    <t>1 small breast (adjusted for kids)</t>
  </si>
  <si>
    <t>bacon</t>
  </si>
  <si>
    <t>2 slices (adjusted for kids)</t>
  </si>
  <si>
    <t>peanuts</t>
  </si>
  <si>
    <t>Snack</t>
  </si>
  <si>
    <t>1 ounce (adjusted for kids)</t>
  </si>
  <si>
    <t>chestnut</t>
  </si>
  <si>
    <t>3 medium nuts (adjusted for kids)</t>
  </si>
  <si>
    <t>bread</t>
  </si>
  <si>
    <t>croissant</t>
  </si>
  <si>
    <t>1 medium croissant (adjusted for kids)</t>
  </si>
  <si>
    <t>french bread</t>
  </si>
  <si>
    <t>cheese</t>
  </si>
  <si>
    <t>popcorn</t>
  </si>
  <si>
    <t>3 cups popped (adjusted for kids)</t>
  </si>
  <si>
    <t>tomato</t>
  </si>
  <si>
    <t>Vegetable</t>
  </si>
  <si>
    <t>1 medium tomato (adjusted for kids)</t>
  </si>
  <si>
    <t>avocado</t>
  </si>
  <si>
    <t>1/2 medium avocado (adjusted for kids)</t>
  </si>
  <si>
    <t>eggplant</t>
  </si>
  <si>
    <t>potato</t>
  </si>
  <si>
    <t>1 medium potato (adjusted for kids)</t>
  </si>
  <si>
    <t>carrot</t>
  </si>
  <si>
    <t>1 medium carrot (adjusted for kids)</t>
  </si>
  <si>
    <t>corn</t>
  </si>
  <si>
    <t>1/2 cup cooked kernels (adjusted for kids)</t>
  </si>
  <si>
    <t>hot pepper</t>
  </si>
  <si>
    <t>1 medium pepper (adjusted for kids)</t>
  </si>
  <si>
    <t>cucumber</t>
  </si>
  <si>
    <t>1 medium cucumber (adjusted for kids)</t>
  </si>
  <si>
    <t>mushroom</t>
  </si>
  <si>
    <t>1 cup sliced (adjusted for kids)</t>
  </si>
  <si>
    <t>Value</t>
  </si>
  <si>
    <t>Lower limit</t>
  </si>
  <si>
    <t>Upper Limit</t>
  </si>
  <si>
    <t>Units</t>
  </si>
  <si>
    <t xml:space="preserve">Beverages </t>
  </si>
  <si>
    <t xml:space="preserve">Vegetable </t>
  </si>
  <si>
    <t>Decision</t>
  </si>
  <si>
    <t>To produce?</t>
  </si>
  <si>
    <t>Budget</t>
  </si>
  <si>
    <t>=</t>
  </si>
  <si>
    <t>L1</t>
  </si>
  <si>
    <t>L2</t>
  </si>
  <si>
    <t>L3</t>
  </si>
  <si>
    <t>Exclude items from L1</t>
  </si>
  <si>
    <t>Exclude items from L1 and L2</t>
  </si>
  <si>
    <t>Objective - Minimise Cost</t>
  </si>
  <si>
    <t>Veg L1</t>
  </si>
  <si>
    <t>Veg L2</t>
  </si>
  <si>
    <t>Veg L3</t>
  </si>
  <si>
    <t>Exclude items from L1,L2, and L3</t>
  </si>
  <si>
    <t>L4</t>
  </si>
  <si>
    <t>Food Item</t>
  </si>
  <si>
    <t>Objective - Minimise Costs</t>
  </si>
  <si>
    <t xml:space="preserve">Decision - Binary </t>
  </si>
  <si>
    <t>Meet nutrient requirements</t>
  </si>
  <si>
    <t>Select 1 item from each cateory</t>
  </si>
  <si>
    <t>Information</t>
  </si>
  <si>
    <t>Exclude items from L1, L2 and L3</t>
  </si>
  <si>
    <t xml:space="preserve">Final Solution </t>
  </si>
  <si>
    <t>Milk</t>
  </si>
  <si>
    <t>Cookie</t>
  </si>
  <si>
    <t>Doughnut</t>
  </si>
  <si>
    <t>Pancakes</t>
  </si>
  <si>
    <t>Kiwifruit</t>
  </si>
  <si>
    <t>Tangerine</t>
  </si>
  <si>
    <t>Banana</t>
  </si>
  <si>
    <t>Spaghetti</t>
  </si>
  <si>
    <t>Rice</t>
  </si>
  <si>
    <t>Pizza</t>
  </si>
  <si>
    <t>Bacon</t>
  </si>
  <si>
    <t>Egg</t>
  </si>
  <si>
    <t>Chicken</t>
  </si>
  <si>
    <t>Bread</t>
  </si>
  <si>
    <t>Popcorn</t>
  </si>
  <si>
    <t>Peanuts</t>
  </si>
  <si>
    <t>Corn</t>
  </si>
  <si>
    <t>Carrot</t>
  </si>
  <si>
    <t>Hot Pepper</t>
  </si>
  <si>
    <t>Mushroom</t>
  </si>
  <si>
    <t>Eggplant</t>
  </si>
  <si>
    <t>Cucumber</t>
  </si>
  <si>
    <t>Veg option for Meat Substitution</t>
  </si>
  <si>
    <t>Total Cost (Meat trays cost + Additional Veg Cost(Cost of veg *75))</t>
  </si>
  <si>
    <t>Additional Cost</t>
  </si>
  <si>
    <t>Budget $30 per student for 5 trays in a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</si>
</sst>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$-409]* #,##0.00_);_([$$-409]* \(#,##0.00\);_([$$-409]* &quot;-&quot;??_);_(@_)"/>
  </numFmts>
  <fonts count="3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  <scheme val="minor"/>
    </font>
    <font>
      <b/>
      <sz val="11"/>
      <color theme="1"/>
      <name val="Arial"/>
      <family val="2"/>
    </font>
    <font>
      <sz val="11"/>
      <color rgb="FF000000"/>
      <name val="&quot;Google Sans Mono&quot;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  <scheme val="minor"/>
    </font>
    <font>
      <b/>
      <sz val="15"/>
      <name val="Calibri"/>
      <family val="2"/>
    </font>
    <font>
      <sz val="10"/>
      <color rgb="FF000000"/>
      <name val="Arial"/>
      <family val="2"/>
      <scheme val="minor"/>
    </font>
    <font>
      <sz val="12"/>
      <color rgb="FF0D0D0D"/>
      <name val="Ui-sans-serif"/>
    </font>
    <font>
      <b/>
      <sz val="10"/>
      <color rgb="FF000000"/>
      <name val="Arial"/>
      <family val="2"/>
      <scheme val="minor"/>
    </font>
    <font>
      <b/>
      <sz val="18"/>
      <color theme="1"/>
      <name val="Arial"/>
      <family val="2"/>
    </font>
    <font>
      <b/>
      <sz val="14"/>
      <color rgb="FF0D0D0D"/>
      <name val="Arial"/>
      <family val="2"/>
      <scheme val="minor"/>
    </font>
    <font>
      <b/>
      <sz val="14"/>
      <color rgb="FF0D0D0D"/>
      <name val="Ui-sans-serif"/>
    </font>
    <font>
      <b/>
      <sz val="12"/>
      <color rgb="FF000000"/>
      <name val="Arial"/>
      <family val="2"/>
      <scheme val="minor"/>
    </font>
    <font>
      <b/>
      <sz val="16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4CCCC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3"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0" fontId="6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1" fillId="0" borderId="0" xfId="0" applyFont="1"/>
    <xf numFmtId="0" fontId="1" fillId="0" borderId="0" xfId="0" applyFont="1"/>
    <xf numFmtId="0" fontId="14" fillId="0" borderId="0" xfId="0" applyFont="1" applyAlignment="1"/>
    <xf numFmtId="164" fontId="6" fillId="0" borderId="0" xfId="0" applyNumberFormat="1" applyFont="1" applyAlignment="1"/>
    <xf numFmtId="0" fontId="16" fillId="0" borderId="0" xfId="0" applyFont="1" applyAlignment="1">
      <alignment horizontal="right"/>
    </xf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6" fillId="0" borderId="0" xfId="0" applyFont="1" applyFill="1" applyAlignment="1">
      <alignment horizontal="right"/>
    </xf>
    <xf numFmtId="164" fontId="16" fillId="0" borderId="0" xfId="0" applyNumberFormat="1" applyFont="1" applyAlignment="1">
      <alignment horizontal="right"/>
    </xf>
    <xf numFmtId="164" fontId="16" fillId="0" borderId="0" xfId="0" applyNumberFormat="1" applyFont="1" applyAlignment="1"/>
    <xf numFmtId="164" fontId="16" fillId="0" borderId="0" xfId="0" applyNumberFormat="1" applyFont="1" applyFill="1" applyAlignment="1"/>
    <xf numFmtId="2" fontId="16" fillId="0" borderId="0" xfId="0" applyNumberFormat="1" applyFont="1" applyAlignment="1"/>
    <xf numFmtId="0" fontId="16" fillId="0" borderId="0" xfId="0" applyFont="1" applyBorder="1" applyAlignment="1">
      <alignment horizontal="right"/>
    </xf>
    <xf numFmtId="0" fontId="16" fillId="0" borderId="0" xfId="0" applyFont="1" applyBorder="1" applyAlignment="1"/>
    <xf numFmtId="0" fontId="17" fillId="0" borderId="0" xfId="0" applyFont="1" applyBorder="1" applyAlignment="1"/>
    <xf numFmtId="0" fontId="17" fillId="0" borderId="0" xfId="0" applyFont="1" applyBorder="1" applyAlignment="1">
      <alignment horizontal="center"/>
    </xf>
    <xf numFmtId="164" fontId="16" fillId="0" borderId="0" xfId="0" applyNumberFormat="1" applyFont="1" applyBorder="1" applyAlignment="1">
      <alignment horizontal="right"/>
    </xf>
    <xf numFmtId="164" fontId="16" fillId="0" borderId="0" xfId="0" applyNumberFormat="1" applyFont="1" applyBorder="1" applyAlignment="1"/>
    <xf numFmtId="2" fontId="16" fillId="0" borderId="0" xfId="0" applyNumberFormat="1" applyFont="1" applyBorder="1" applyAlignment="1"/>
    <xf numFmtId="0" fontId="16" fillId="0" borderId="0" xfId="0" applyFont="1" applyFill="1" applyBorder="1" applyAlignment="1"/>
    <xf numFmtId="0" fontId="6" fillId="0" borderId="0" xfId="0" applyFont="1" applyBorder="1" applyAlignment="1"/>
    <xf numFmtId="0" fontId="4" fillId="0" borderId="0" xfId="0" applyFont="1" applyBorder="1" applyAlignment="1"/>
    <xf numFmtId="164" fontId="6" fillId="0" borderId="0" xfId="0" applyNumberFormat="1" applyFont="1" applyBorder="1" applyAlignment="1">
      <alignment horizontal="right"/>
    </xf>
    <xf numFmtId="0" fontId="14" fillId="0" borderId="0" xfId="0" applyFont="1" applyBorder="1" applyAlignment="1"/>
    <xf numFmtId="164" fontId="6" fillId="0" borderId="0" xfId="0" applyNumberFormat="1" applyFont="1" applyBorder="1" applyAlignment="1"/>
    <xf numFmtId="0" fontId="6" fillId="0" borderId="0" xfId="0" applyFont="1" applyBorder="1" applyAlignment="1">
      <alignment horizontal="right"/>
    </xf>
    <xf numFmtId="0" fontId="16" fillId="0" borderId="3" xfId="0" applyFont="1" applyBorder="1" applyAlignment="1"/>
    <xf numFmtId="0" fontId="17" fillId="0" borderId="3" xfId="0" applyFont="1" applyBorder="1" applyAlignment="1"/>
    <xf numFmtId="0" fontId="17" fillId="0" borderId="5" xfId="0" applyFont="1" applyBorder="1" applyAlignment="1"/>
    <xf numFmtId="0" fontId="16" fillId="0" borderId="7" xfId="0" applyFont="1" applyBorder="1" applyAlignment="1"/>
    <xf numFmtId="0" fontId="17" fillId="2" borderId="3" xfId="0" applyFont="1" applyFill="1" applyBorder="1" applyAlignment="1">
      <alignment horizontal="right"/>
    </xf>
    <xf numFmtId="0" fontId="16" fillId="2" borderId="3" xfId="0" applyFont="1" applyFill="1" applyBorder="1" applyAlignment="1">
      <alignment horizontal="right"/>
    </xf>
    <xf numFmtId="0" fontId="17" fillId="2" borderId="6" xfId="0" applyFont="1" applyFill="1" applyBorder="1" applyAlignment="1">
      <alignment horizontal="right"/>
    </xf>
    <xf numFmtId="0" fontId="17" fillId="2" borderId="7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164" fontId="16" fillId="0" borderId="0" xfId="0" applyNumberFormat="1" applyFont="1" applyFill="1" applyBorder="1" applyAlignment="1"/>
    <xf numFmtId="164" fontId="18" fillId="2" borderId="1" xfId="0" applyNumberFormat="1" applyFont="1" applyFill="1" applyBorder="1" applyAlignment="1"/>
    <xf numFmtId="0" fontId="17" fillId="3" borderId="0" xfId="0" applyFont="1" applyFill="1" applyBorder="1" applyAlignment="1"/>
    <xf numFmtId="0" fontId="17" fillId="3" borderId="2" xfId="0" applyFont="1" applyFill="1" applyBorder="1" applyAlignment="1"/>
    <xf numFmtId="0" fontId="16" fillId="0" borderId="3" xfId="0" applyFont="1" applyBorder="1" applyAlignment="1">
      <alignment horizontal="right"/>
    </xf>
    <xf numFmtId="0" fontId="16" fillId="0" borderId="4" xfId="0" applyFont="1" applyBorder="1" applyAlignment="1">
      <alignment horizontal="right"/>
    </xf>
    <xf numFmtId="0" fontId="16" fillId="0" borderId="8" xfId="0" applyFont="1" applyFill="1" applyBorder="1" applyAlignment="1"/>
    <xf numFmtId="0" fontId="16" fillId="0" borderId="9" xfId="0" applyFont="1" applyBorder="1" applyAlignment="1"/>
    <xf numFmtId="164" fontId="16" fillId="0" borderId="9" xfId="0" applyNumberFormat="1" applyFont="1" applyBorder="1" applyAlignment="1">
      <alignment horizontal="right"/>
    </xf>
    <xf numFmtId="0" fontId="16" fillId="0" borderId="8" xfId="0" applyFont="1" applyBorder="1" applyAlignment="1"/>
    <xf numFmtId="0" fontId="16" fillId="0" borderId="5" xfId="0" applyFont="1" applyBorder="1" applyAlignment="1"/>
    <xf numFmtId="0" fontId="16" fillId="0" borderId="6" xfId="0" applyFont="1" applyBorder="1" applyAlignment="1">
      <alignment horizontal="right"/>
    </xf>
    <xf numFmtId="165" fontId="16" fillId="0" borderId="0" xfId="0" applyNumberFormat="1" applyFont="1" applyBorder="1" applyAlignment="1"/>
    <xf numFmtId="0" fontId="16" fillId="0" borderId="0" xfId="0" applyFont="1" applyFill="1" applyBorder="1" applyAlignment="1">
      <alignment horizontal="right"/>
    </xf>
    <xf numFmtId="0" fontId="17" fillId="2" borderId="10" xfId="0" applyFont="1" applyFill="1" applyBorder="1" applyAlignment="1">
      <alignment horizontal="right"/>
    </xf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right"/>
    </xf>
    <xf numFmtId="0" fontId="16" fillId="0" borderId="0" xfId="0" applyFont="1" applyFill="1" applyBorder="1"/>
    <xf numFmtId="2" fontId="16" fillId="0" borderId="0" xfId="0" applyNumberFormat="1" applyFont="1" applyFill="1" applyBorder="1" applyAlignment="1"/>
    <xf numFmtId="0" fontId="8" fillId="0" borderId="0" xfId="0" applyFont="1" applyFill="1" applyBorder="1" applyAlignment="1"/>
    <xf numFmtId="0" fontId="6" fillId="0" borderId="0" xfId="0" applyFont="1" applyFill="1" applyBorder="1" applyAlignment="1">
      <alignment horizontal="right"/>
    </xf>
    <xf numFmtId="0" fontId="11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/>
    <xf numFmtId="0" fontId="4" fillId="0" borderId="0" xfId="0" applyFont="1" applyFill="1" applyBorder="1" applyAlignment="1"/>
    <xf numFmtId="0" fontId="10" fillId="0" borderId="0" xfId="0" applyFont="1" applyFill="1" applyBorder="1" applyAlignment="1"/>
    <xf numFmtId="164" fontId="8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/>
    <xf numFmtId="0" fontId="17" fillId="0" borderId="3" xfId="0" applyFont="1" applyFill="1" applyBorder="1" applyAlignment="1"/>
    <xf numFmtId="0" fontId="17" fillId="0" borderId="5" xfId="0" applyFont="1" applyFill="1" applyBorder="1" applyAlignment="1"/>
    <xf numFmtId="0" fontId="16" fillId="0" borderId="7" xfId="0" applyFont="1" applyFill="1" applyBorder="1" applyAlignment="1"/>
    <xf numFmtId="0" fontId="16" fillId="0" borderId="3" xfId="0" applyFont="1" applyFill="1" applyBorder="1" applyAlignment="1">
      <alignment horizontal="right"/>
    </xf>
    <xf numFmtId="0" fontId="17" fillId="0" borderId="3" xfId="0" applyFont="1" applyFill="1" applyBorder="1" applyAlignment="1">
      <alignment horizontal="right"/>
    </xf>
    <xf numFmtId="0" fontId="16" fillId="0" borderId="4" xfId="0" applyFont="1" applyFill="1" applyBorder="1" applyAlignment="1">
      <alignment horizontal="right"/>
    </xf>
    <xf numFmtId="0" fontId="17" fillId="0" borderId="8" xfId="0" applyFont="1" applyFill="1" applyBorder="1" applyAlignment="1"/>
    <xf numFmtId="0" fontId="16" fillId="0" borderId="6" xfId="0" applyFont="1" applyFill="1" applyBorder="1" applyAlignment="1">
      <alignment horizontal="right"/>
    </xf>
    <xf numFmtId="0" fontId="17" fillId="0" borderId="6" xfId="0" applyFont="1" applyFill="1" applyBorder="1" applyAlignment="1">
      <alignment horizontal="right"/>
    </xf>
    <xf numFmtId="0" fontId="16" fillId="0" borderId="3" xfId="0" applyFont="1" applyFill="1" applyBorder="1"/>
    <xf numFmtId="0" fontId="16" fillId="0" borderId="9" xfId="0" applyFont="1" applyFill="1" applyBorder="1" applyAlignment="1"/>
    <xf numFmtId="164" fontId="16" fillId="0" borderId="9" xfId="0" applyNumberFormat="1" applyFont="1" applyFill="1" applyBorder="1" applyAlignment="1">
      <alignment horizontal="right"/>
    </xf>
    <xf numFmtId="0" fontId="16" fillId="0" borderId="5" xfId="0" applyFont="1" applyFill="1" applyBorder="1" applyAlignment="1"/>
    <xf numFmtId="0" fontId="16" fillId="0" borderId="6" xfId="0" applyFont="1" applyFill="1" applyBorder="1"/>
    <xf numFmtId="164" fontId="18" fillId="4" borderId="1" xfId="0" applyNumberFormat="1" applyFont="1" applyFill="1" applyBorder="1" applyAlignment="1"/>
    <xf numFmtId="2" fontId="17" fillId="0" borderId="3" xfId="0" quotePrefix="1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0" fontId="17" fillId="0" borderId="0" xfId="0" quotePrefix="1" applyFont="1" applyBorder="1" applyAlignment="1">
      <alignment horizontal="center"/>
    </xf>
    <xf numFmtId="0" fontId="17" fillId="0" borderId="6" xfId="0" quotePrefix="1" applyFont="1" applyBorder="1" applyAlignment="1">
      <alignment horizontal="center"/>
    </xf>
    <xf numFmtId="2" fontId="17" fillId="0" borderId="3" xfId="0" applyNumberFormat="1" applyFont="1" applyBorder="1" applyAlignment="1">
      <alignment horizontal="center"/>
    </xf>
    <xf numFmtId="0" fontId="7" fillId="0" borderId="0" xfId="0" applyFont="1" applyBorder="1" applyAlignment="1"/>
    <xf numFmtId="0" fontId="15" fillId="0" borderId="0" xfId="0" applyFont="1" applyBorder="1" applyAlignment="1"/>
    <xf numFmtId="0" fontId="16" fillId="0" borderId="0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0" xfId="0" applyNumberFormat="1" applyFont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2" fontId="17" fillId="0" borderId="0" xfId="0" applyNumberFormat="1" applyFont="1" applyBorder="1" applyAlignment="1">
      <alignment horizontal="center" vertical="center"/>
    </xf>
    <xf numFmtId="0" fontId="17" fillId="0" borderId="0" xfId="0" quotePrefix="1" applyFont="1" applyBorder="1" applyAlignment="1">
      <alignment horizontal="center" vertical="center"/>
    </xf>
    <xf numFmtId="0" fontId="17" fillId="0" borderId="6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0" fontId="17" fillId="0" borderId="6" xfId="0" quotePrefix="1" applyFont="1" applyFill="1" applyBorder="1" applyAlignment="1">
      <alignment horizontal="center" vertical="center"/>
    </xf>
    <xf numFmtId="0" fontId="17" fillId="0" borderId="0" xfId="0" quotePrefix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1" fillId="3" borderId="0" xfId="0" applyFont="1" applyFill="1" applyBorder="1" applyAlignment="1"/>
    <xf numFmtId="0" fontId="21" fillId="5" borderId="3" xfId="0" applyFont="1" applyFill="1" applyBorder="1" applyAlignment="1">
      <alignment horizontal="left"/>
    </xf>
    <xf numFmtId="0" fontId="21" fillId="0" borderId="0" xfId="0" applyFont="1" applyFill="1" applyBorder="1" applyAlignment="1"/>
    <xf numFmtId="0" fontId="21" fillId="3" borderId="0" xfId="0" applyFont="1" applyFill="1" applyAlignment="1"/>
    <xf numFmtId="0" fontId="21" fillId="0" borderId="0" xfId="0" applyFont="1" applyAlignment="1"/>
    <xf numFmtId="0" fontId="21" fillId="0" borderId="0" xfId="0" applyFont="1" applyBorder="1" applyAlignment="1"/>
    <xf numFmtId="0" fontId="21" fillId="2" borderId="10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right"/>
    </xf>
    <xf numFmtId="0" fontId="17" fillId="2" borderId="6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right"/>
    </xf>
    <xf numFmtId="0" fontId="17" fillId="4" borderId="3" xfId="0" applyFont="1" applyFill="1" applyBorder="1" applyAlignment="1">
      <alignment horizontal="right"/>
    </xf>
    <xf numFmtId="0" fontId="17" fillId="4" borderId="4" xfId="0" applyFont="1" applyFill="1" applyBorder="1" applyAlignment="1">
      <alignment horizontal="right"/>
    </xf>
    <xf numFmtId="0" fontId="17" fillId="4" borderId="0" xfId="0" applyFont="1" applyFill="1" applyBorder="1" applyAlignment="1">
      <alignment horizontal="right"/>
    </xf>
    <xf numFmtId="0" fontId="17" fillId="4" borderId="9" xfId="0" applyFont="1" applyFill="1" applyBorder="1" applyAlignment="1">
      <alignment horizontal="right"/>
    </xf>
    <xf numFmtId="0" fontId="17" fillId="4" borderId="6" xfId="0" applyFont="1" applyFill="1" applyBorder="1" applyAlignment="1">
      <alignment horizontal="right"/>
    </xf>
    <xf numFmtId="0" fontId="17" fillId="4" borderId="7" xfId="0" applyFont="1" applyFill="1" applyBorder="1" applyAlignment="1">
      <alignment horizontal="right"/>
    </xf>
    <xf numFmtId="0" fontId="17" fillId="4" borderId="3" xfId="0" applyFont="1" applyFill="1" applyBorder="1" applyAlignment="1"/>
    <xf numFmtId="0" fontId="17" fillId="4" borderId="0" xfId="0" applyFont="1" applyFill="1" applyBorder="1" applyAlignment="1"/>
    <xf numFmtId="0" fontId="17" fillId="4" borderId="6" xfId="0" applyFont="1" applyFill="1" applyBorder="1" applyAlignment="1"/>
    <xf numFmtId="0" fontId="17" fillId="2" borderId="10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left" vertical="center"/>
    </xf>
    <xf numFmtId="0" fontId="21" fillId="2" borderId="3" xfId="0" applyFont="1" applyFill="1" applyBorder="1" applyAlignment="1">
      <alignment horizontal="left" vertical="center"/>
    </xf>
    <xf numFmtId="0" fontId="17" fillId="0" borderId="6" xfId="0" applyFont="1" applyBorder="1" applyAlignment="1"/>
    <xf numFmtId="0" fontId="17" fillId="0" borderId="0" xfId="0" applyFont="1" applyBorder="1" applyAlignment="1">
      <alignment horizontal="left" vertical="center"/>
    </xf>
    <xf numFmtId="0" fontId="19" fillId="0" borderId="0" xfId="0" applyFont="1" applyBorder="1" applyAlignment="1"/>
    <xf numFmtId="165" fontId="17" fillId="0" borderId="0" xfId="0" applyNumberFormat="1" applyFont="1" applyAlignment="1"/>
    <xf numFmtId="0" fontId="19" fillId="0" borderId="0" xfId="0" applyFont="1" applyAlignment="1"/>
    <xf numFmtId="165" fontId="17" fillId="0" borderId="0" xfId="0" applyNumberFormat="1" applyFont="1" applyFill="1" applyBorder="1" applyAlignment="1"/>
    <xf numFmtId="0" fontId="17" fillId="0" borderId="6" xfId="0" applyFont="1" applyFill="1" applyBorder="1" applyAlignment="1"/>
    <xf numFmtId="0" fontId="20" fillId="0" borderId="0" xfId="0" applyFont="1" applyFill="1" applyBorder="1" applyAlignment="1"/>
    <xf numFmtId="165" fontId="17" fillId="0" borderId="0" xfId="0" applyNumberFormat="1" applyFont="1" applyBorder="1" applyAlignment="1"/>
    <xf numFmtId="0" fontId="17" fillId="5" borderId="0" xfId="0" applyFont="1" applyFill="1" applyBorder="1" applyAlignment="1">
      <alignment horizontal="right"/>
    </xf>
    <xf numFmtId="0" fontId="16" fillId="5" borderId="0" xfId="0" applyFont="1" applyFill="1" applyBorder="1" applyAlignment="1">
      <alignment horizontal="right"/>
    </xf>
    <xf numFmtId="0" fontId="13" fillId="0" borderId="0" xfId="0" applyFont="1" applyBorder="1" applyAlignment="1"/>
    <xf numFmtId="164" fontId="13" fillId="0" borderId="0" xfId="0" applyNumberFormat="1" applyFont="1" applyBorder="1" applyAlignment="1"/>
    <xf numFmtId="0" fontId="12" fillId="0" borderId="0" xfId="0" applyFont="1" applyBorder="1" applyAlignment="1">
      <alignment horizontal="center" vertical="center"/>
    </xf>
    <xf numFmtId="164" fontId="17" fillId="2" borderId="0" xfId="0" applyNumberFormat="1" applyFont="1" applyFill="1" applyBorder="1" applyAlignment="1"/>
    <xf numFmtId="0" fontId="17" fillId="0" borderId="2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22" fillId="0" borderId="0" xfId="0" applyFont="1" applyBorder="1" applyAlignment="1"/>
    <xf numFmtId="0" fontId="8" fillId="6" borderId="0" xfId="0" applyFont="1" applyFill="1" applyBorder="1" applyAlignment="1"/>
    <xf numFmtId="0" fontId="22" fillId="6" borderId="0" xfId="0" applyFont="1" applyFill="1" applyAlignment="1"/>
    <xf numFmtId="0" fontId="24" fillId="6" borderId="0" xfId="0" applyFont="1" applyFill="1" applyAlignment="1"/>
    <xf numFmtId="0" fontId="25" fillId="6" borderId="0" xfId="0" applyFont="1" applyFill="1" applyBorder="1" applyAlignment="1"/>
    <xf numFmtId="0" fontId="28" fillId="6" borderId="0" xfId="0" applyFont="1" applyFill="1" applyAlignment="1"/>
    <xf numFmtId="0" fontId="5" fillId="6" borderId="0" xfId="0" applyFont="1" applyFill="1" applyBorder="1" applyAlignment="1"/>
    <xf numFmtId="0" fontId="23" fillId="6" borderId="9" xfId="0" applyFont="1" applyFill="1" applyBorder="1" applyAlignment="1"/>
    <xf numFmtId="0" fontId="22" fillId="6" borderId="9" xfId="0" applyFont="1" applyFill="1" applyBorder="1" applyAlignment="1"/>
    <xf numFmtId="0" fontId="23" fillId="6" borderId="12" xfId="0" applyFont="1" applyFill="1" applyBorder="1" applyAlignment="1"/>
    <xf numFmtId="0" fontId="22" fillId="6" borderId="12" xfId="0" applyFont="1" applyFill="1" applyBorder="1" applyAlignment="1"/>
    <xf numFmtId="0" fontId="26" fillId="6" borderId="1" xfId="0" applyFont="1" applyFill="1" applyBorder="1" applyAlignment="1"/>
    <xf numFmtId="0" fontId="27" fillId="6" borderId="11" xfId="0" applyFont="1" applyFill="1" applyBorder="1" applyAlignment="1"/>
    <xf numFmtId="165" fontId="29" fillId="6" borderId="1" xfId="0" applyNumberFormat="1" applyFont="1" applyFill="1" applyBorder="1" applyAlignment="1">
      <alignment horizontal="right"/>
    </xf>
    <xf numFmtId="165" fontId="29" fillId="6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L55"/>
  <sheetViews>
    <sheetView topLeftCell="A26" workbookViewId="0">
      <selection activeCell="H47" sqref="H47"/>
    </sheetView>
  </sheetViews>
  <sheetFormatPr baseColWidth="10" defaultColWidth="12.6640625" defaultRowHeight="15.75" customHeight="1"/>
  <sheetData>
    <row r="2" spans="1:38">
      <c r="A2" s="1" t="s">
        <v>12</v>
      </c>
      <c r="B2" s="1" t="s">
        <v>13</v>
      </c>
      <c r="C2" s="2" t="s">
        <v>14</v>
      </c>
      <c r="D2" s="2" t="s">
        <v>15</v>
      </c>
      <c r="E2" s="1" t="s">
        <v>3</v>
      </c>
      <c r="F2" s="1" t="s">
        <v>16</v>
      </c>
      <c r="G2" s="1" t="s">
        <v>17</v>
      </c>
      <c r="H2" s="1" t="s">
        <v>4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5</v>
      </c>
      <c r="N2" s="1" t="s">
        <v>22</v>
      </c>
      <c r="O2" s="1" t="s">
        <v>23</v>
      </c>
      <c r="P2" s="1" t="s">
        <v>6</v>
      </c>
      <c r="Q2" s="1" t="s">
        <v>24</v>
      </c>
      <c r="R2" s="1" t="s">
        <v>7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8</v>
      </c>
      <c r="AC2" s="1" t="s">
        <v>34</v>
      </c>
      <c r="AD2" s="1" t="s">
        <v>9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3" t="s">
        <v>42</v>
      </c>
    </row>
    <row r="3" spans="1:38">
      <c r="A3" s="4" t="s">
        <v>43</v>
      </c>
      <c r="B3" s="5" t="s">
        <v>44</v>
      </c>
      <c r="C3" s="6">
        <v>180</v>
      </c>
      <c r="D3" s="7" t="s">
        <v>45</v>
      </c>
      <c r="E3" s="8">
        <v>124.2</v>
      </c>
      <c r="F3" s="8">
        <v>32.58</v>
      </c>
      <c r="G3" s="8">
        <v>27.864000000000001</v>
      </c>
      <c r="H3" s="8">
        <v>1.296</v>
      </c>
      <c r="I3" s="8">
        <v>0.28799999999999998</v>
      </c>
      <c r="J3" s="8">
        <v>9.7199999999999995E-2</v>
      </c>
      <c r="K3" s="8">
        <v>1.26E-2</v>
      </c>
      <c r="L3" s="8">
        <v>8.6400000000000005E-2</v>
      </c>
      <c r="M3" s="8">
        <v>1.62</v>
      </c>
      <c r="N3" s="8">
        <v>0</v>
      </c>
      <c r="O3" s="8">
        <v>0.15479999999999999</v>
      </c>
      <c r="P3" s="8">
        <v>118.8</v>
      </c>
      <c r="Q3" s="8">
        <v>0</v>
      </c>
      <c r="R3" s="8">
        <v>5.76</v>
      </c>
      <c r="S3" s="8">
        <v>0</v>
      </c>
      <c r="T3" s="8">
        <v>0.34200000000000003</v>
      </c>
      <c r="U3" s="8">
        <v>26.28</v>
      </c>
      <c r="V3" s="8">
        <v>0.1242</v>
      </c>
      <c r="W3" s="8">
        <v>0.126</v>
      </c>
      <c r="X3" s="8">
        <v>0.33839999999999998</v>
      </c>
      <c r="Y3" s="8">
        <v>3.6</v>
      </c>
      <c r="Z3" s="8">
        <v>0.09</v>
      </c>
      <c r="AA3" s="8">
        <v>10.08</v>
      </c>
      <c r="AB3" s="8">
        <v>18</v>
      </c>
      <c r="AC3" s="8">
        <v>0.2286</v>
      </c>
      <c r="AD3" s="8">
        <v>0.64800000000000002</v>
      </c>
      <c r="AE3" s="8">
        <v>12.6</v>
      </c>
      <c r="AF3" s="8">
        <v>0.1278</v>
      </c>
      <c r="AG3" s="8">
        <v>36</v>
      </c>
      <c r="AH3" s="8">
        <v>343.8</v>
      </c>
      <c r="AI3" s="8">
        <v>0.18</v>
      </c>
      <c r="AJ3" s="8">
        <v>3.6</v>
      </c>
      <c r="AK3" s="8">
        <v>0.126</v>
      </c>
      <c r="AL3" s="9">
        <v>0.14000000000000001</v>
      </c>
    </row>
    <row r="4" spans="1:38">
      <c r="A4" s="4" t="s">
        <v>46</v>
      </c>
      <c r="B4" s="5" t="s">
        <v>44</v>
      </c>
      <c r="C4" s="6">
        <v>180</v>
      </c>
      <c r="D4" s="7" t="s">
        <v>47</v>
      </c>
      <c r="E4" s="8">
        <v>50.4</v>
      </c>
      <c r="F4" s="8">
        <v>11.843999999999999</v>
      </c>
      <c r="G4" s="8">
        <v>10.242000000000001</v>
      </c>
      <c r="H4" s="8">
        <v>1.998</v>
      </c>
      <c r="I4" s="8">
        <v>0.18</v>
      </c>
      <c r="J4" s="8">
        <v>4.4999999999999998E-2</v>
      </c>
      <c r="K4" s="8">
        <v>3.5999999999999999E-3</v>
      </c>
      <c r="L4" s="8">
        <v>7.0199999999999999E-2</v>
      </c>
      <c r="M4" s="8">
        <v>1.62</v>
      </c>
      <c r="N4" s="8">
        <v>0</v>
      </c>
      <c r="O4" s="8">
        <v>0.29339999999999999</v>
      </c>
      <c r="P4" s="8">
        <v>0</v>
      </c>
      <c r="Q4" s="8">
        <v>0</v>
      </c>
      <c r="R4" s="8">
        <v>39.24</v>
      </c>
      <c r="S4" s="8">
        <v>0</v>
      </c>
      <c r="T4" s="8">
        <v>0.09</v>
      </c>
      <c r="U4" s="8">
        <v>4.5</v>
      </c>
      <c r="V4" s="8">
        <v>2.7E-2</v>
      </c>
      <c r="W4" s="8">
        <v>5.5800000000000002E-2</v>
      </c>
      <c r="X4" s="8">
        <v>0.41760000000000003</v>
      </c>
      <c r="Y4" s="8">
        <v>14.4</v>
      </c>
      <c r="Z4" s="8">
        <v>0.1512</v>
      </c>
      <c r="AA4" s="8">
        <v>13.68</v>
      </c>
      <c r="AB4" s="8">
        <v>19.8</v>
      </c>
      <c r="AC4" s="8">
        <v>0.108</v>
      </c>
      <c r="AD4" s="8">
        <v>0.61199999999999999</v>
      </c>
      <c r="AE4" s="8">
        <v>19.8</v>
      </c>
      <c r="AF4" s="8">
        <v>6.3E-2</v>
      </c>
      <c r="AG4" s="8">
        <v>9</v>
      </c>
      <c r="AH4" s="8">
        <v>327.60000000000002</v>
      </c>
      <c r="AI4" s="8">
        <v>0.72</v>
      </c>
      <c r="AJ4" s="8">
        <v>16.2</v>
      </c>
      <c r="AK4" s="8">
        <v>0.126</v>
      </c>
      <c r="AL4" s="9">
        <v>0.15</v>
      </c>
    </row>
    <row r="5" spans="1:38">
      <c r="A5" s="4" t="s">
        <v>48</v>
      </c>
      <c r="B5" s="5" t="s">
        <v>49</v>
      </c>
      <c r="C5" s="6">
        <v>15.8</v>
      </c>
      <c r="D5" s="7" t="s">
        <v>50</v>
      </c>
      <c r="E5" s="8">
        <v>4.74</v>
      </c>
      <c r="F5" s="8">
        <v>1.1929000000000001</v>
      </c>
      <c r="G5" s="8">
        <v>0.97960000000000003</v>
      </c>
      <c r="H5" s="8">
        <v>9.6379999999999993E-2</v>
      </c>
      <c r="I5" s="8">
        <v>2.3699999999999999E-2</v>
      </c>
      <c r="J5" s="8">
        <v>2.5279999999999999E-3</v>
      </c>
      <c r="K5" s="8">
        <v>5.8459999999999996E-3</v>
      </c>
      <c r="L5" s="8">
        <v>7.9000000000000008E-3</v>
      </c>
      <c r="M5" s="8">
        <v>6.3200000000000006E-2</v>
      </c>
      <c r="N5" s="8">
        <v>0</v>
      </c>
      <c r="O5" s="8">
        <v>7.11E-3</v>
      </c>
      <c r="P5" s="8">
        <v>89.902000000000001</v>
      </c>
      <c r="Q5" s="8">
        <v>0</v>
      </c>
      <c r="R5" s="8">
        <v>1.2798</v>
      </c>
      <c r="S5" s="8">
        <v>0</v>
      </c>
      <c r="T5" s="8">
        <v>7.9000000000000008E-3</v>
      </c>
      <c r="U5" s="8">
        <v>1.5800000000000002E-2</v>
      </c>
      <c r="V5" s="8">
        <v>5.2139999999999999E-3</v>
      </c>
      <c r="W5" s="8">
        <v>3.3180000000000002E-3</v>
      </c>
      <c r="X5" s="8">
        <v>2.8124E-2</v>
      </c>
      <c r="Y5" s="8">
        <v>0.47399999999999998</v>
      </c>
      <c r="Z5" s="8">
        <v>3.4917999999999998E-2</v>
      </c>
      <c r="AA5" s="8">
        <v>0.64780000000000004</v>
      </c>
      <c r="AB5" s="8">
        <v>1.1060000000000001</v>
      </c>
      <c r="AC5" s="8">
        <v>6.6360000000000004E-3</v>
      </c>
      <c r="AD5" s="8">
        <v>3.7920000000000002E-2</v>
      </c>
      <c r="AE5" s="8">
        <v>1.58</v>
      </c>
      <c r="AF5" s="8">
        <v>6.0039999999999998E-3</v>
      </c>
      <c r="AG5" s="8">
        <v>1.738</v>
      </c>
      <c r="AH5" s="8">
        <v>17.696000000000002</v>
      </c>
      <c r="AI5" s="8">
        <v>6.3200000000000006E-2</v>
      </c>
      <c r="AJ5" s="8">
        <v>0.158</v>
      </c>
      <c r="AK5" s="8">
        <v>1.5800000000000002E-2</v>
      </c>
      <c r="AL5" s="9">
        <v>0.21</v>
      </c>
    </row>
    <row r="6" spans="1:38">
      <c r="A6" s="4" t="s">
        <v>51</v>
      </c>
      <c r="B6" s="4" t="s">
        <v>52</v>
      </c>
      <c r="C6" s="6">
        <v>75</v>
      </c>
      <c r="D6" s="7" t="s">
        <v>53</v>
      </c>
      <c r="E6" s="8">
        <v>39.75</v>
      </c>
      <c r="F6" s="8">
        <v>10.005000000000001</v>
      </c>
      <c r="G6" s="8">
        <v>7.9349999999999996</v>
      </c>
      <c r="H6" s="8">
        <v>0.60750000000000004</v>
      </c>
      <c r="I6" s="8">
        <v>0.23250000000000001</v>
      </c>
      <c r="J6" s="8">
        <v>2.9250000000000002E-2</v>
      </c>
      <c r="K6" s="8">
        <v>4.4999999999999998E-2</v>
      </c>
      <c r="L6" s="8">
        <v>4.8750000000000002E-2</v>
      </c>
      <c r="M6" s="8">
        <v>1.35</v>
      </c>
      <c r="N6" s="8">
        <v>0</v>
      </c>
      <c r="O6" s="8">
        <v>5.8500000000000003E-2</v>
      </c>
      <c r="P6" s="8">
        <v>510.75</v>
      </c>
      <c r="Q6" s="8">
        <v>0</v>
      </c>
      <c r="R6" s="8">
        <v>20.024999999999999</v>
      </c>
      <c r="S6" s="8">
        <v>0</v>
      </c>
      <c r="T6" s="8">
        <v>0.15</v>
      </c>
      <c r="U6" s="8">
        <v>0</v>
      </c>
      <c r="V6" s="8">
        <v>4.3499999999999997E-2</v>
      </c>
      <c r="W6" s="8">
        <v>2.7E-2</v>
      </c>
      <c r="X6" s="8">
        <v>0.28199999999999997</v>
      </c>
      <c r="Y6" s="8">
        <v>12</v>
      </c>
      <c r="Z6" s="8">
        <v>0.16200000000000001</v>
      </c>
      <c r="AA6" s="8">
        <v>7.65</v>
      </c>
      <c r="AB6" s="8">
        <v>27.75</v>
      </c>
      <c r="AC6" s="8">
        <v>3.15E-2</v>
      </c>
      <c r="AD6" s="8">
        <v>0.1125</v>
      </c>
      <c r="AE6" s="8">
        <v>9</v>
      </c>
      <c r="AF6" s="8">
        <v>2.9250000000000002E-2</v>
      </c>
      <c r="AG6" s="8">
        <v>15</v>
      </c>
      <c r="AH6" s="8">
        <v>124.5</v>
      </c>
      <c r="AI6" s="8">
        <v>7.4999999999999997E-2</v>
      </c>
      <c r="AJ6" s="8">
        <v>1.5</v>
      </c>
      <c r="AK6" s="8">
        <v>5.2499999999999998E-2</v>
      </c>
      <c r="AL6" s="9">
        <v>0.24</v>
      </c>
    </row>
    <row r="7" spans="1:38">
      <c r="A7" s="4" t="s">
        <v>54</v>
      </c>
      <c r="B7" s="4" t="s">
        <v>52</v>
      </c>
      <c r="C7" s="6">
        <v>49.5</v>
      </c>
      <c r="D7" s="7" t="s">
        <v>55</v>
      </c>
      <c r="E7" s="8">
        <v>44.055</v>
      </c>
      <c r="F7" s="8">
        <v>11.3058</v>
      </c>
      <c r="G7" s="8">
        <v>6.0538499999999997</v>
      </c>
      <c r="H7" s="8">
        <v>0.53954999999999997</v>
      </c>
      <c r="I7" s="8">
        <v>0.16335</v>
      </c>
      <c r="J7" s="8">
        <v>5.5440000000000003E-2</v>
      </c>
      <c r="K7" s="8">
        <v>1.584E-2</v>
      </c>
      <c r="L7" s="8">
        <v>3.6135E-2</v>
      </c>
      <c r="M7" s="8">
        <v>1.2869999999999999</v>
      </c>
      <c r="N7" s="8">
        <v>0</v>
      </c>
      <c r="O7" s="8">
        <v>0.18166499999999999</v>
      </c>
      <c r="P7" s="8">
        <v>31.68</v>
      </c>
      <c r="Q7" s="8">
        <v>0</v>
      </c>
      <c r="R7" s="8">
        <v>4.3064999999999998</v>
      </c>
      <c r="S7" s="8">
        <v>0</v>
      </c>
      <c r="T7" s="8">
        <v>4.9500000000000002E-2</v>
      </c>
      <c r="U7" s="8">
        <v>0.2475</v>
      </c>
      <c r="V7" s="8">
        <v>1.5344999999999999E-2</v>
      </c>
      <c r="W7" s="8">
        <v>3.6135E-2</v>
      </c>
      <c r="X7" s="8">
        <v>0.329175</v>
      </c>
      <c r="Y7" s="8">
        <v>9.9</v>
      </c>
      <c r="Z7" s="8">
        <v>0.16533</v>
      </c>
      <c r="AA7" s="8">
        <v>4.851</v>
      </c>
      <c r="AB7" s="8">
        <v>2.4750000000000001</v>
      </c>
      <c r="AC7" s="8">
        <v>3.8609999999999998E-2</v>
      </c>
      <c r="AD7" s="8">
        <v>0.12870000000000001</v>
      </c>
      <c r="AE7" s="8">
        <v>13.365</v>
      </c>
      <c r="AF7" s="8">
        <v>0.13364999999999999</v>
      </c>
      <c r="AG7" s="8">
        <v>10.89</v>
      </c>
      <c r="AH7" s="8">
        <v>177.21</v>
      </c>
      <c r="AI7" s="8">
        <v>0.495</v>
      </c>
      <c r="AJ7" s="8">
        <v>0.495</v>
      </c>
      <c r="AK7" s="8">
        <v>7.4249999999999997E-2</v>
      </c>
      <c r="AL7" s="9">
        <v>0.44</v>
      </c>
    </row>
    <row r="8" spans="1:38">
      <c r="A8" s="4" t="s">
        <v>56</v>
      </c>
      <c r="B8" s="4" t="s">
        <v>52</v>
      </c>
      <c r="C8" s="6">
        <v>37.5</v>
      </c>
      <c r="D8" s="7" t="s">
        <v>57</v>
      </c>
      <c r="E8" s="8">
        <v>18.75</v>
      </c>
      <c r="F8" s="8">
        <v>4.92</v>
      </c>
      <c r="G8" s="8">
        <v>3.6937500000000001</v>
      </c>
      <c r="H8" s="8">
        <v>0.20250000000000001</v>
      </c>
      <c r="I8" s="8">
        <v>4.4999999999999998E-2</v>
      </c>
      <c r="J8" s="8">
        <v>3.375E-3</v>
      </c>
      <c r="K8" s="8">
        <v>4.875E-3</v>
      </c>
      <c r="L8" s="8">
        <v>1.4999999999999999E-2</v>
      </c>
      <c r="M8" s="8">
        <v>0.52500000000000002</v>
      </c>
      <c r="N8" s="8">
        <v>0</v>
      </c>
      <c r="O8" s="8">
        <v>4.2000000000000003E-2</v>
      </c>
      <c r="P8" s="8">
        <v>21.75</v>
      </c>
      <c r="Q8" s="8">
        <v>0</v>
      </c>
      <c r="R8" s="8">
        <v>17.925000000000001</v>
      </c>
      <c r="S8" s="8">
        <v>0</v>
      </c>
      <c r="T8" s="8">
        <v>7.4999999999999997E-3</v>
      </c>
      <c r="U8" s="8">
        <v>0.26250000000000001</v>
      </c>
      <c r="V8" s="8">
        <v>2.9624999999999999E-2</v>
      </c>
      <c r="W8" s="8">
        <v>1.2E-2</v>
      </c>
      <c r="X8" s="8">
        <v>0.1875</v>
      </c>
      <c r="Y8" s="8">
        <v>6.75</v>
      </c>
      <c r="Z8" s="8">
        <v>7.9875000000000002E-2</v>
      </c>
      <c r="AA8" s="8">
        <v>2.0625</v>
      </c>
      <c r="AB8" s="8">
        <v>4.875</v>
      </c>
      <c r="AC8" s="8">
        <v>4.1250000000000002E-2</v>
      </c>
      <c r="AD8" s="8">
        <v>0.10875</v>
      </c>
      <c r="AE8" s="8">
        <v>4.5</v>
      </c>
      <c r="AF8" s="8">
        <v>0.34762500000000002</v>
      </c>
      <c r="AG8" s="8">
        <v>3</v>
      </c>
      <c r="AH8" s="8">
        <v>40.875</v>
      </c>
      <c r="AI8" s="8">
        <v>3.7499999999999999E-2</v>
      </c>
      <c r="AJ8" s="8">
        <v>0.375</v>
      </c>
      <c r="AK8" s="8">
        <v>4.4999999999999998E-2</v>
      </c>
      <c r="AL8" s="9">
        <v>0.08</v>
      </c>
    </row>
    <row r="9" spans="1:38">
      <c r="A9" s="4" t="s">
        <v>58</v>
      </c>
      <c r="B9" s="4" t="s">
        <v>52</v>
      </c>
      <c r="C9" s="6">
        <v>15</v>
      </c>
      <c r="D9" s="7" t="s">
        <v>59</v>
      </c>
      <c r="E9" s="8">
        <v>9.4499999999999993</v>
      </c>
      <c r="F9" s="8">
        <v>2.2829999999999999</v>
      </c>
      <c r="G9" s="8">
        <v>1.752</v>
      </c>
      <c r="H9" s="8">
        <v>0.03</v>
      </c>
      <c r="I9" s="8">
        <v>2.7E-2</v>
      </c>
      <c r="J9" s="8">
        <v>0</v>
      </c>
      <c r="K9" s="8">
        <v>0</v>
      </c>
      <c r="L9" s="8">
        <v>0</v>
      </c>
      <c r="M9" s="8">
        <v>0.315</v>
      </c>
      <c r="N9" s="8">
        <v>0</v>
      </c>
      <c r="O9" s="8">
        <v>6.7499999999999999E-3</v>
      </c>
      <c r="P9" s="8">
        <v>5.7</v>
      </c>
      <c r="Q9" s="8">
        <v>0</v>
      </c>
      <c r="R9" s="8">
        <v>0</v>
      </c>
      <c r="S9" s="8">
        <v>0</v>
      </c>
      <c r="T9" s="8">
        <v>2.7E-2</v>
      </c>
      <c r="U9" s="8">
        <v>0.15</v>
      </c>
      <c r="V9" s="8">
        <v>1.9499999999999999E-3</v>
      </c>
      <c r="W9" s="8">
        <v>3.8999999999999998E-3</v>
      </c>
      <c r="X9" s="8">
        <v>1.0500000000000001E-2</v>
      </c>
      <c r="Y9" s="8">
        <v>0.45</v>
      </c>
      <c r="Z9" s="8">
        <v>7.6499999999999997E-3</v>
      </c>
      <c r="AA9" s="8">
        <v>0.51</v>
      </c>
      <c r="AB9" s="8">
        <v>1.05</v>
      </c>
      <c r="AC9" s="8">
        <v>3.7499999999999999E-3</v>
      </c>
      <c r="AD9" s="8">
        <v>1.4999999999999999E-2</v>
      </c>
      <c r="AE9" s="8">
        <v>0.75</v>
      </c>
      <c r="AF9" s="8">
        <v>4.6499999999999996E-3</v>
      </c>
      <c r="AG9" s="8">
        <v>1.95</v>
      </c>
      <c r="AH9" s="8">
        <v>16.350000000000001</v>
      </c>
      <c r="AI9" s="8">
        <v>0</v>
      </c>
      <c r="AJ9" s="8">
        <v>0.15</v>
      </c>
      <c r="AK9" s="8">
        <v>6.0000000000000001E-3</v>
      </c>
      <c r="AL9" s="9">
        <v>0.04</v>
      </c>
    </row>
    <row r="10" spans="1:38">
      <c r="A10" s="4" t="s">
        <v>60</v>
      </c>
      <c r="B10" s="4" t="s">
        <v>52</v>
      </c>
      <c r="C10" s="6">
        <v>60</v>
      </c>
      <c r="D10" s="7" t="s">
        <v>61</v>
      </c>
      <c r="E10" s="8">
        <v>34.799999999999997</v>
      </c>
      <c r="F10" s="8">
        <v>8.1660000000000004</v>
      </c>
      <c r="G10" s="8">
        <v>5.7539999999999996</v>
      </c>
      <c r="H10" s="8">
        <v>0.26400000000000001</v>
      </c>
      <c r="I10" s="8">
        <v>0.114</v>
      </c>
      <c r="J10" s="8">
        <v>0</v>
      </c>
      <c r="K10" s="8">
        <v>0</v>
      </c>
      <c r="L10" s="8">
        <v>0</v>
      </c>
      <c r="M10" s="8">
        <v>1.68</v>
      </c>
      <c r="N10" s="8">
        <v>0</v>
      </c>
      <c r="O10" s="8">
        <v>2.2200000000000001E-2</v>
      </c>
      <c r="P10" s="8">
        <v>60</v>
      </c>
      <c r="Q10" s="8">
        <v>0</v>
      </c>
      <c r="R10" s="8">
        <v>0</v>
      </c>
      <c r="S10" s="8">
        <v>0</v>
      </c>
      <c r="T10" s="8">
        <v>0.108</v>
      </c>
      <c r="U10" s="8">
        <v>1.92</v>
      </c>
      <c r="V10" s="8">
        <v>1.14E-2</v>
      </c>
      <c r="W10" s="8">
        <v>1.4999999999999999E-2</v>
      </c>
      <c r="X10" s="8">
        <v>7.5600000000000001E-2</v>
      </c>
      <c r="Y10" s="8">
        <v>1.8</v>
      </c>
      <c r="Z10" s="8">
        <v>3.3599999999999998E-2</v>
      </c>
      <c r="AA10" s="8">
        <v>2.04</v>
      </c>
      <c r="AB10" s="8">
        <v>3</v>
      </c>
      <c r="AC10" s="8">
        <v>1.8599999999999998E-2</v>
      </c>
      <c r="AD10" s="8">
        <v>0.09</v>
      </c>
      <c r="AE10" s="8">
        <v>3</v>
      </c>
      <c r="AF10" s="8">
        <v>2.64E-2</v>
      </c>
      <c r="AG10" s="8">
        <v>7.2</v>
      </c>
      <c r="AH10" s="8">
        <v>72</v>
      </c>
      <c r="AI10" s="8">
        <v>0.06</v>
      </c>
      <c r="AJ10" s="8">
        <v>0.6</v>
      </c>
      <c r="AK10" s="8">
        <v>2.4E-2</v>
      </c>
      <c r="AL10" s="9">
        <v>0.99</v>
      </c>
    </row>
    <row r="11" spans="1:38">
      <c r="A11" s="4" t="s">
        <v>62</v>
      </c>
      <c r="B11" s="4" t="s">
        <v>52</v>
      </c>
      <c r="C11" s="6">
        <v>32.200000000000003</v>
      </c>
      <c r="D11" s="7" t="s">
        <v>63</v>
      </c>
      <c r="E11" s="8">
        <v>18.353999999999999</v>
      </c>
      <c r="F11" s="8">
        <v>4.9040600000000003</v>
      </c>
      <c r="G11" s="8">
        <v>3.1395</v>
      </c>
      <c r="H11" s="8">
        <v>0.11592</v>
      </c>
      <c r="I11" s="8">
        <v>4.5080000000000002E-2</v>
      </c>
      <c r="J11" s="8">
        <v>7.084E-3</v>
      </c>
      <c r="K11" s="8">
        <v>2.7047999999999999E-2</v>
      </c>
      <c r="L11" s="8">
        <v>3.0268E-2</v>
      </c>
      <c r="M11" s="8">
        <v>0.99819999999999998</v>
      </c>
      <c r="N11" s="8">
        <v>0</v>
      </c>
      <c r="O11" s="8">
        <v>9.3380000000000008E-3</v>
      </c>
      <c r="P11" s="8">
        <v>8.0500000000000007</v>
      </c>
      <c r="Q11" s="8">
        <v>0</v>
      </c>
      <c r="R11" s="8">
        <v>1.3846000000000001</v>
      </c>
      <c r="S11" s="8">
        <v>0</v>
      </c>
      <c r="T11" s="8">
        <v>3.8640000000000001E-2</v>
      </c>
      <c r="U11" s="8">
        <v>1.4168000000000001</v>
      </c>
      <c r="V11" s="8">
        <v>3.8639999999999998E-3</v>
      </c>
      <c r="W11" s="8">
        <v>8.3719999999999992E-3</v>
      </c>
      <c r="X11" s="8">
        <v>5.1841999999999999E-2</v>
      </c>
      <c r="Y11" s="8">
        <v>2.254</v>
      </c>
      <c r="Z11" s="8">
        <v>1.5778E-2</v>
      </c>
      <c r="AA11" s="8">
        <v>1.6422000000000001</v>
      </c>
      <c r="AB11" s="8">
        <v>2.8980000000000001</v>
      </c>
      <c r="AC11" s="8">
        <v>2.6404E-2</v>
      </c>
      <c r="AD11" s="8">
        <v>5.7959999999999998E-2</v>
      </c>
      <c r="AE11" s="8">
        <v>2.254</v>
      </c>
      <c r="AF11" s="8">
        <v>1.5455999999999999E-2</v>
      </c>
      <c r="AG11" s="8">
        <v>3.8639999999999999</v>
      </c>
      <c r="AH11" s="8">
        <v>37.351999999999997</v>
      </c>
      <c r="AI11" s="8">
        <v>3.2199999999999999E-2</v>
      </c>
      <c r="AJ11" s="8">
        <v>0.32200000000000001</v>
      </c>
      <c r="AK11" s="8">
        <v>3.2199999999999999E-2</v>
      </c>
      <c r="AL11" s="9">
        <v>0.42</v>
      </c>
    </row>
    <row r="12" spans="1:38">
      <c r="A12" s="4" t="s">
        <v>64</v>
      </c>
      <c r="B12" s="4" t="s">
        <v>52</v>
      </c>
      <c r="C12" s="6">
        <v>15</v>
      </c>
      <c r="D12" s="7" t="s">
        <v>65</v>
      </c>
      <c r="E12" s="8">
        <v>5.85</v>
      </c>
      <c r="F12" s="8">
        <v>1.431</v>
      </c>
      <c r="G12" s="8">
        <v>1.2585</v>
      </c>
      <c r="H12" s="8">
        <v>0.13650000000000001</v>
      </c>
      <c r="I12" s="8">
        <v>3.7499999999999999E-2</v>
      </c>
      <c r="J12" s="8">
        <v>2.8500000000000001E-3</v>
      </c>
      <c r="K12" s="8">
        <v>1.005E-2</v>
      </c>
      <c r="L12" s="8">
        <v>1.29E-2</v>
      </c>
      <c r="M12" s="8">
        <v>0.22500000000000001</v>
      </c>
      <c r="N12" s="8">
        <v>0</v>
      </c>
      <c r="O12" s="8">
        <v>3.7499999999999999E-3</v>
      </c>
      <c r="P12" s="8">
        <v>48.9</v>
      </c>
      <c r="Q12" s="8">
        <v>0</v>
      </c>
      <c r="R12" s="8">
        <v>0.99</v>
      </c>
      <c r="S12" s="8">
        <v>0</v>
      </c>
      <c r="T12" s="8">
        <v>0.1095</v>
      </c>
      <c r="U12" s="8">
        <v>0.39</v>
      </c>
      <c r="V12" s="8">
        <v>3.5999999999999999E-3</v>
      </c>
      <c r="W12" s="8">
        <v>4.6499999999999996E-3</v>
      </c>
      <c r="X12" s="8">
        <v>0.12089999999999999</v>
      </c>
      <c r="Y12" s="8">
        <v>0.6</v>
      </c>
      <c r="Z12" s="8">
        <v>2.2950000000000002E-2</v>
      </c>
      <c r="AA12" s="8">
        <v>0.91500000000000004</v>
      </c>
      <c r="AB12" s="8">
        <v>0.9</v>
      </c>
      <c r="AC12" s="8">
        <v>1.0200000000000001E-2</v>
      </c>
      <c r="AD12" s="8">
        <v>3.7499999999999999E-2</v>
      </c>
      <c r="AE12" s="8">
        <v>1.35</v>
      </c>
      <c r="AF12" s="8">
        <v>9.1500000000000001E-3</v>
      </c>
      <c r="AG12" s="8">
        <v>3</v>
      </c>
      <c r="AH12" s="8">
        <v>28.5</v>
      </c>
      <c r="AI12" s="8">
        <v>1.4999999999999999E-2</v>
      </c>
      <c r="AJ12" s="8">
        <v>0</v>
      </c>
      <c r="AK12" s="8">
        <v>2.5499999999999998E-2</v>
      </c>
      <c r="AL12" s="9">
        <v>0.18</v>
      </c>
    </row>
    <row r="13" spans="1:38">
      <c r="A13" s="4" t="s">
        <v>66</v>
      </c>
      <c r="B13" s="4" t="s">
        <v>52</v>
      </c>
      <c r="C13" s="6">
        <v>93.8</v>
      </c>
      <c r="D13" s="7" t="s">
        <v>67</v>
      </c>
      <c r="E13" s="8">
        <v>59.094000000000001</v>
      </c>
      <c r="F13" s="8">
        <v>15.017379999999999</v>
      </c>
      <c r="G13" s="8">
        <v>12.02516</v>
      </c>
      <c r="H13" s="8">
        <v>0.99428000000000005</v>
      </c>
      <c r="I13" s="8">
        <v>0.18759999999999999</v>
      </c>
      <c r="J13" s="8">
        <v>3.5644000000000002E-2</v>
      </c>
      <c r="K13" s="8">
        <v>4.4086E-2</v>
      </c>
      <c r="L13" s="8">
        <v>4.8776E-2</v>
      </c>
      <c r="M13" s="8">
        <v>1.9698</v>
      </c>
      <c r="N13" s="8">
        <v>0</v>
      </c>
      <c r="O13" s="8">
        <v>4.5962000000000003E-2</v>
      </c>
      <c r="P13" s="8">
        <v>60.031999999999996</v>
      </c>
      <c r="Q13" s="8">
        <v>0</v>
      </c>
      <c r="R13" s="8">
        <v>6.5659999999999998</v>
      </c>
      <c r="S13" s="8">
        <v>0</v>
      </c>
      <c r="T13" s="8">
        <v>6.5659999999999996E-2</v>
      </c>
      <c r="U13" s="8">
        <v>1.9698</v>
      </c>
      <c r="V13" s="8">
        <v>2.5326000000000001E-2</v>
      </c>
      <c r="W13" s="8">
        <v>3.0953999999999999E-2</v>
      </c>
      <c r="X13" s="8">
        <v>0.144452</v>
      </c>
      <c r="Y13" s="8">
        <v>3.7519999999999998</v>
      </c>
      <c r="Z13" s="8">
        <v>0.18666199999999999</v>
      </c>
      <c r="AA13" s="8">
        <v>5.7218</v>
      </c>
      <c r="AB13" s="8">
        <v>12.194000000000001</v>
      </c>
      <c r="AC13" s="8">
        <v>5.6279999999999997E-2</v>
      </c>
      <c r="AD13" s="8">
        <v>0.33767999999999998</v>
      </c>
      <c r="AE13" s="8">
        <v>10.318</v>
      </c>
      <c r="AF13" s="8">
        <v>6.5659999999999996E-2</v>
      </c>
      <c r="AG13" s="8">
        <v>19.698</v>
      </c>
      <c r="AH13" s="8">
        <v>208.23599999999999</v>
      </c>
      <c r="AI13" s="8">
        <v>0</v>
      </c>
      <c r="AJ13" s="8">
        <v>0</v>
      </c>
      <c r="AK13" s="8">
        <v>6.5659999999999996E-2</v>
      </c>
      <c r="AL13" s="9">
        <v>0.53</v>
      </c>
    </row>
    <row r="14" spans="1:38">
      <c r="A14" s="4" t="s">
        <v>68</v>
      </c>
      <c r="B14" s="4" t="s">
        <v>69</v>
      </c>
      <c r="C14" s="6">
        <v>69</v>
      </c>
      <c r="D14" s="7" t="s">
        <v>45</v>
      </c>
      <c r="E14" s="8">
        <v>22.08</v>
      </c>
      <c r="F14" s="8">
        <v>5.2991999999999999</v>
      </c>
      <c r="G14" s="8">
        <v>3.3740999999999999</v>
      </c>
      <c r="H14" s="8">
        <v>0.46229999999999999</v>
      </c>
      <c r="I14" s="8">
        <v>0.20699999999999999</v>
      </c>
      <c r="J14" s="8">
        <v>1.035E-2</v>
      </c>
      <c r="K14" s="8">
        <v>2.9669999999999998E-2</v>
      </c>
      <c r="L14" s="8">
        <v>0.10695</v>
      </c>
      <c r="M14" s="8">
        <v>1.38</v>
      </c>
      <c r="N14" s="8">
        <v>0</v>
      </c>
      <c r="O14" s="8">
        <v>3.243E-2</v>
      </c>
      <c r="P14" s="8">
        <v>8.2799999999999994</v>
      </c>
      <c r="Q14" s="8">
        <v>0</v>
      </c>
      <c r="R14" s="8">
        <v>40.572000000000003</v>
      </c>
      <c r="S14" s="8">
        <v>0</v>
      </c>
      <c r="T14" s="8">
        <v>0.2001</v>
      </c>
      <c r="U14" s="8">
        <v>1.518</v>
      </c>
      <c r="V14" s="8">
        <v>1.6559999999999998E-2</v>
      </c>
      <c r="W14" s="8">
        <v>1.5180000000000001E-2</v>
      </c>
      <c r="X14" s="8">
        <v>0.26634000000000002</v>
      </c>
      <c r="Y14" s="8">
        <v>16.559999999999999</v>
      </c>
      <c r="Z14" s="8">
        <v>8.6249999999999993E-2</v>
      </c>
      <c r="AA14" s="8">
        <v>3.9329999999999998</v>
      </c>
      <c r="AB14" s="8">
        <v>11.04</v>
      </c>
      <c r="AC14" s="8">
        <v>3.3119999999999997E-2</v>
      </c>
      <c r="AD14" s="8">
        <v>0.28289999999999998</v>
      </c>
      <c r="AE14" s="8">
        <v>8.9700000000000006</v>
      </c>
      <c r="AF14" s="8">
        <v>0.26634000000000002</v>
      </c>
      <c r="AG14" s="8">
        <v>16.559999999999999</v>
      </c>
      <c r="AH14" s="8">
        <v>105.57</v>
      </c>
      <c r="AI14" s="8">
        <v>0.27600000000000002</v>
      </c>
      <c r="AJ14" s="8">
        <v>0.69</v>
      </c>
      <c r="AK14" s="8">
        <v>9.6600000000000005E-2</v>
      </c>
      <c r="AL14" s="9">
        <v>0.38</v>
      </c>
    </row>
    <row r="15" spans="1:38">
      <c r="A15" s="4" t="s">
        <v>70</v>
      </c>
      <c r="B15" s="4" t="s">
        <v>69</v>
      </c>
      <c r="C15" s="6">
        <v>112.5</v>
      </c>
      <c r="D15" s="7" t="s">
        <v>71</v>
      </c>
      <c r="E15" s="8">
        <v>68.625</v>
      </c>
      <c r="F15" s="8">
        <v>16.4925</v>
      </c>
      <c r="G15" s="8">
        <v>10.11375</v>
      </c>
      <c r="H15" s="8">
        <v>1.2825</v>
      </c>
      <c r="I15" s="8">
        <v>0.58499999999999996</v>
      </c>
      <c r="J15" s="8">
        <v>3.2625000000000001E-2</v>
      </c>
      <c r="K15" s="8">
        <v>5.2874999999999998E-2</v>
      </c>
      <c r="L15" s="8">
        <v>0.32287500000000002</v>
      </c>
      <c r="M15" s="8">
        <v>3.375</v>
      </c>
      <c r="N15" s="8">
        <v>0</v>
      </c>
      <c r="O15" s="8">
        <v>7.0874999999999994E-2</v>
      </c>
      <c r="P15" s="8">
        <v>97.875</v>
      </c>
      <c r="Q15" s="8">
        <v>0</v>
      </c>
      <c r="R15" s="8">
        <v>104.28749999999999</v>
      </c>
      <c r="S15" s="8">
        <v>0</v>
      </c>
      <c r="T15" s="8">
        <v>1.6425000000000001</v>
      </c>
      <c r="U15" s="8">
        <v>45.337499999999999</v>
      </c>
      <c r="V15" s="8">
        <v>3.0374999999999999E-2</v>
      </c>
      <c r="W15" s="8">
        <v>2.8125000000000001E-2</v>
      </c>
      <c r="X15" s="8">
        <v>0.38362499999999999</v>
      </c>
      <c r="Y15" s="8">
        <v>28.125</v>
      </c>
      <c r="Z15" s="8">
        <v>0.205875</v>
      </c>
      <c r="AA15" s="8">
        <v>8.7750000000000004</v>
      </c>
      <c r="AB15" s="8">
        <v>38.25</v>
      </c>
      <c r="AC15" s="8">
        <v>0.14624999999999999</v>
      </c>
      <c r="AD15" s="8">
        <v>0.34875</v>
      </c>
      <c r="AE15" s="8">
        <v>19.125</v>
      </c>
      <c r="AF15" s="8">
        <v>0.11025</v>
      </c>
      <c r="AG15" s="8">
        <v>38.25</v>
      </c>
      <c r="AH15" s="8">
        <v>351</v>
      </c>
      <c r="AI15" s="8">
        <v>0.22500000000000001</v>
      </c>
      <c r="AJ15" s="8">
        <v>3.375</v>
      </c>
      <c r="AK15" s="8">
        <v>0.1575</v>
      </c>
      <c r="AL15" s="9">
        <v>0.68</v>
      </c>
    </row>
    <row r="16" spans="1:38">
      <c r="A16" s="4" t="s">
        <v>72</v>
      </c>
      <c r="B16" s="4" t="s">
        <v>69</v>
      </c>
      <c r="C16" s="6">
        <v>112.5</v>
      </c>
      <c r="D16" s="7" t="s">
        <v>71</v>
      </c>
      <c r="E16" s="8">
        <v>20.25</v>
      </c>
      <c r="F16" s="8">
        <v>4.3762499999999998</v>
      </c>
      <c r="G16" s="8">
        <v>2.9587500000000002</v>
      </c>
      <c r="H16" s="8">
        <v>0.99</v>
      </c>
      <c r="I16" s="8">
        <v>0.22500000000000001</v>
      </c>
      <c r="J16" s="8">
        <v>3.15E-2</v>
      </c>
      <c r="K16" s="8">
        <v>3.4875000000000003E-2</v>
      </c>
      <c r="L16" s="8">
        <v>9.3375E-2</v>
      </c>
      <c r="M16" s="8">
        <v>1.35</v>
      </c>
      <c r="N16" s="8">
        <v>0</v>
      </c>
      <c r="O16" s="8">
        <v>0.09</v>
      </c>
      <c r="P16" s="8">
        <v>937.125</v>
      </c>
      <c r="Q16" s="8">
        <v>0</v>
      </c>
      <c r="R16" s="8">
        <v>15.4125</v>
      </c>
      <c r="S16" s="8">
        <v>0</v>
      </c>
      <c r="T16" s="8">
        <v>0.60750000000000004</v>
      </c>
      <c r="U16" s="8">
        <v>8.8874999999999993</v>
      </c>
      <c r="V16" s="8">
        <v>4.1625000000000002E-2</v>
      </c>
      <c r="W16" s="8">
        <v>2.1375000000000002E-2</v>
      </c>
      <c r="X16" s="8">
        <v>0.66825000000000001</v>
      </c>
      <c r="Y16" s="8">
        <v>16.875</v>
      </c>
      <c r="Z16" s="8">
        <v>0.10012500000000001</v>
      </c>
      <c r="AA16" s="8">
        <v>7.5374999999999996</v>
      </c>
      <c r="AB16" s="8">
        <v>11.25</v>
      </c>
      <c r="AC16" s="8">
        <v>6.6375000000000003E-2</v>
      </c>
      <c r="AD16" s="8">
        <v>0.30375000000000002</v>
      </c>
      <c r="AE16" s="8">
        <v>12.375</v>
      </c>
      <c r="AF16" s="8">
        <v>0.12825</v>
      </c>
      <c r="AG16" s="8">
        <v>27</v>
      </c>
      <c r="AH16" s="8">
        <v>266.625</v>
      </c>
      <c r="AI16" s="8">
        <v>0</v>
      </c>
      <c r="AJ16" s="8">
        <v>5.625</v>
      </c>
      <c r="AK16" s="8">
        <v>0.19125</v>
      </c>
      <c r="AL16" s="9">
        <v>1.23</v>
      </c>
    </row>
    <row r="17" spans="1:38">
      <c r="A17" s="4" t="s">
        <v>73</v>
      </c>
      <c r="B17" s="4" t="s">
        <v>69</v>
      </c>
      <c r="C17" s="6">
        <v>66</v>
      </c>
      <c r="D17" s="7" t="s">
        <v>74</v>
      </c>
      <c r="E17" s="8">
        <v>105.6</v>
      </c>
      <c r="F17" s="8">
        <v>5.6298000000000004</v>
      </c>
      <c r="G17" s="8">
        <v>0.43559999999999999</v>
      </c>
      <c r="H17" s="8">
        <v>1.32</v>
      </c>
      <c r="I17" s="8">
        <v>9.6755999999999993</v>
      </c>
      <c r="J17" s="8">
        <v>1.40316</v>
      </c>
      <c r="K17" s="8">
        <v>6.4673400000000001</v>
      </c>
      <c r="L17" s="8">
        <v>1.1985600000000001</v>
      </c>
      <c r="M17" s="8">
        <v>4.4219999999999997</v>
      </c>
      <c r="N17" s="8">
        <v>0</v>
      </c>
      <c r="O17" s="8">
        <v>0.16961999999999999</v>
      </c>
      <c r="P17" s="8">
        <v>96.36</v>
      </c>
      <c r="Q17" s="8">
        <v>0</v>
      </c>
      <c r="R17" s="8">
        <v>6.6</v>
      </c>
      <c r="S17" s="8">
        <v>0</v>
      </c>
      <c r="T17" s="8">
        <v>1.3662000000000001</v>
      </c>
      <c r="U17" s="8">
        <v>13.86</v>
      </c>
      <c r="V17" s="8">
        <v>4.4220000000000002E-2</v>
      </c>
      <c r="W17" s="8">
        <v>8.5800000000000001E-2</v>
      </c>
      <c r="X17" s="8">
        <v>1.1470800000000001</v>
      </c>
      <c r="Y17" s="8">
        <v>53.46</v>
      </c>
      <c r="Z17" s="8">
        <v>0.91674</v>
      </c>
      <c r="AA17" s="8">
        <v>9.3719999999999999</v>
      </c>
      <c r="AB17" s="8">
        <v>7.92</v>
      </c>
      <c r="AC17" s="8">
        <v>0.12540000000000001</v>
      </c>
      <c r="AD17" s="8">
        <v>0.36299999999999999</v>
      </c>
      <c r="AE17" s="8">
        <v>19.14</v>
      </c>
      <c r="AF17" s="8">
        <v>9.3719999999999998E-2</v>
      </c>
      <c r="AG17" s="8">
        <v>34.32</v>
      </c>
      <c r="AH17" s="8">
        <v>320.10000000000002</v>
      </c>
      <c r="AI17" s="8">
        <v>0.26400000000000001</v>
      </c>
      <c r="AJ17" s="8">
        <v>4.62</v>
      </c>
      <c r="AK17" s="8">
        <v>0.4224</v>
      </c>
      <c r="AL17" s="9">
        <v>0.22</v>
      </c>
    </row>
    <row r="18" spans="1:38">
      <c r="A18" s="4" t="s">
        <v>75</v>
      </c>
      <c r="B18" s="4" t="s">
        <v>69</v>
      </c>
      <c r="C18" s="6">
        <v>88.5</v>
      </c>
      <c r="D18" s="7" t="s">
        <v>74</v>
      </c>
      <c r="E18" s="8">
        <v>22.125</v>
      </c>
      <c r="F18" s="8">
        <v>5.2038000000000002</v>
      </c>
      <c r="G18" s="8">
        <v>3.12405</v>
      </c>
      <c r="H18" s="8">
        <v>0.86729999999999996</v>
      </c>
      <c r="I18" s="8">
        <v>0.1593</v>
      </c>
      <c r="J18" s="8">
        <v>3.0089999999999999E-2</v>
      </c>
      <c r="K18" s="8">
        <v>1.4160000000000001E-2</v>
      </c>
      <c r="L18" s="8">
        <v>6.726E-2</v>
      </c>
      <c r="M18" s="8">
        <v>2.6549999999999998</v>
      </c>
      <c r="N18" s="8">
        <v>0</v>
      </c>
      <c r="O18" s="8">
        <v>7.4340000000000003E-2</v>
      </c>
      <c r="P18" s="8">
        <v>20.355</v>
      </c>
      <c r="Q18" s="8">
        <v>0</v>
      </c>
      <c r="R18" s="8">
        <v>1.9470000000000001</v>
      </c>
      <c r="S18" s="8">
        <v>0</v>
      </c>
      <c r="T18" s="8">
        <v>0.26550000000000001</v>
      </c>
      <c r="U18" s="8">
        <v>3.0975000000000001</v>
      </c>
      <c r="V18" s="8">
        <v>3.4514999999999997E-2</v>
      </c>
      <c r="W18" s="8">
        <v>3.2745000000000003E-2</v>
      </c>
      <c r="X18" s="8">
        <v>0.57436500000000001</v>
      </c>
      <c r="Y18" s="8">
        <v>19.47</v>
      </c>
      <c r="Z18" s="8">
        <v>0.24868499999999999</v>
      </c>
      <c r="AA18" s="8">
        <v>6.1064999999999996</v>
      </c>
      <c r="AB18" s="8">
        <v>7.9649999999999999</v>
      </c>
      <c r="AC18" s="8">
        <v>7.1684999999999999E-2</v>
      </c>
      <c r="AD18" s="8">
        <v>0.20355000000000001</v>
      </c>
      <c r="AE18" s="8">
        <v>12.39</v>
      </c>
      <c r="AF18" s="8">
        <v>0.20532</v>
      </c>
      <c r="AG18" s="8">
        <v>21.24</v>
      </c>
      <c r="AH18" s="8">
        <v>202.66499999999999</v>
      </c>
      <c r="AI18" s="8">
        <v>0.26550000000000001</v>
      </c>
      <c r="AJ18" s="8">
        <v>1.77</v>
      </c>
      <c r="AK18" s="8">
        <v>0.1416</v>
      </c>
      <c r="AL18" s="9">
        <v>0.12</v>
      </c>
    </row>
    <row r="19" spans="1:38">
      <c r="A19" s="4" t="s">
        <v>76</v>
      </c>
      <c r="B19" s="4" t="s">
        <v>69</v>
      </c>
      <c r="C19" s="6">
        <v>123.8</v>
      </c>
      <c r="D19" s="7" t="s">
        <v>77</v>
      </c>
      <c r="E19" s="8">
        <v>111.42</v>
      </c>
      <c r="F19" s="8">
        <v>25.63898</v>
      </c>
      <c r="G19" s="8">
        <v>8.02224</v>
      </c>
      <c r="H19" s="8">
        <v>2.4883799999999998</v>
      </c>
      <c r="I19" s="8">
        <v>0.1857</v>
      </c>
      <c r="J19" s="8">
        <v>6.4376000000000003E-2</v>
      </c>
      <c r="K19" s="8">
        <v>2.4759999999999999E-3</v>
      </c>
      <c r="L19" s="8">
        <v>0.113896</v>
      </c>
      <c r="M19" s="8">
        <v>4.0853999999999999</v>
      </c>
      <c r="N19" s="8">
        <v>0</v>
      </c>
      <c r="O19" s="8">
        <v>0.35406799999999999</v>
      </c>
      <c r="P19" s="8">
        <v>23791.883999999998</v>
      </c>
      <c r="Q19" s="8">
        <v>0</v>
      </c>
      <c r="R19" s="8">
        <v>24.264800000000001</v>
      </c>
      <c r="S19" s="8">
        <v>0</v>
      </c>
      <c r="T19" s="8">
        <v>0.87897999999999998</v>
      </c>
      <c r="U19" s="8">
        <v>2.8473999999999999</v>
      </c>
      <c r="V19" s="8">
        <v>0.132466</v>
      </c>
      <c r="W19" s="8">
        <v>0.13122800000000001</v>
      </c>
      <c r="X19" s="8">
        <v>1.8409059999999999</v>
      </c>
      <c r="Y19" s="8">
        <v>7.4279999999999999</v>
      </c>
      <c r="Z19" s="8">
        <v>1.094392</v>
      </c>
      <c r="AA19" s="8">
        <v>16.2178</v>
      </c>
      <c r="AB19" s="8">
        <v>47.043999999999997</v>
      </c>
      <c r="AC19" s="8">
        <v>0.199318</v>
      </c>
      <c r="AD19" s="8">
        <v>0.85421999999999998</v>
      </c>
      <c r="AE19" s="8">
        <v>33.426000000000002</v>
      </c>
      <c r="AF19" s="8">
        <v>0.615286</v>
      </c>
      <c r="AG19" s="8">
        <v>66.852000000000004</v>
      </c>
      <c r="AH19" s="8">
        <v>588.04999999999995</v>
      </c>
      <c r="AI19" s="8">
        <v>0.24759999999999999</v>
      </c>
      <c r="AJ19" s="8">
        <v>44.567999999999998</v>
      </c>
      <c r="AK19" s="8">
        <v>0.39616000000000001</v>
      </c>
      <c r="AL19" s="9">
        <v>0.75</v>
      </c>
    </row>
    <row r="20" spans="1:38">
      <c r="A20" s="4" t="s">
        <v>78</v>
      </c>
      <c r="B20" s="4" t="s">
        <v>69</v>
      </c>
      <c r="C20" s="6">
        <v>136.5</v>
      </c>
      <c r="D20" s="7" t="s">
        <v>74</v>
      </c>
      <c r="E20" s="8">
        <v>55.965000000000003</v>
      </c>
      <c r="F20" s="8">
        <v>13.076700000000001</v>
      </c>
      <c r="G20" s="8">
        <v>6.4701000000000004</v>
      </c>
      <c r="H20" s="8">
        <v>1.26945</v>
      </c>
      <c r="I20" s="8">
        <v>0.3276</v>
      </c>
      <c r="J20" s="8">
        <v>5.0505000000000001E-2</v>
      </c>
      <c r="K20" s="8">
        <v>1.9109999999999999E-2</v>
      </c>
      <c r="L20" s="8">
        <v>0.15970500000000001</v>
      </c>
      <c r="M20" s="8">
        <v>3.8220000000000001</v>
      </c>
      <c r="N20" s="8">
        <v>0</v>
      </c>
      <c r="O20" s="8">
        <v>0.18837000000000001</v>
      </c>
      <c r="P20" s="8">
        <v>22803.69</v>
      </c>
      <c r="Q20" s="8">
        <v>0</v>
      </c>
      <c r="R20" s="8">
        <v>8.0534999999999997</v>
      </c>
      <c r="S20" s="8">
        <v>0</v>
      </c>
      <c r="T20" s="8">
        <v>0.90090000000000003</v>
      </c>
      <c r="U20" s="8">
        <v>18.018000000000001</v>
      </c>
      <c r="V20" s="8">
        <v>9.0090000000000003E-2</v>
      </c>
      <c r="W20" s="8">
        <v>7.9170000000000004E-2</v>
      </c>
      <c r="X20" s="8">
        <v>1.3417950000000001</v>
      </c>
      <c r="Y20" s="8">
        <v>25.934999999999999</v>
      </c>
      <c r="Z20" s="8">
        <v>0.372645</v>
      </c>
      <c r="AA20" s="8">
        <v>12.012</v>
      </c>
      <c r="AB20" s="8">
        <v>45.045000000000002</v>
      </c>
      <c r="AC20" s="8">
        <v>6.1425E-2</v>
      </c>
      <c r="AD20" s="8">
        <v>0.40949999999999998</v>
      </c>
      <c r="AE20" s="8">
        <v>16.38</v>
      </c>
      <c r="AF20" s="8">
        <v>0.19519500000000001</v>
      </c>
      <c r="AG20" s="8">
        <v>47.774999999999999</v>
      </c>
      <c r="AH20" s="8">
        <v>436.8</v>
      </c>
      <c r="AI20" s="8">
        <v>0.13650000000000001</v>
      </c>
      <c r="AJ20" s="8">
        <v>94.185000000000002</v>
      </c>
      <c r="AK20" s="8">
        <v>0.3276</v>
      </c>
      <c r="AL20" s="9">
        <v>0.55000000000000004</v>
      </c>
    </row>
    <row r="21" spans="1:38">
      <c r="A21" s="4" t="s">
        <v>79</v>
      </c>
      <c r="B21" s="4" t="s">
        <v>69</v>
      </c>
      <c r="C21" s="6">
        <v>136.5</v>
      </c>
      <c r="D21" s="7" t="s">
        <v>74</v>
      </c>
      <c r="E21" s="8">
        <v>131.04</v>
      </c>
      <c r="F21" s="8">
        <v>28.637699999999999</v>
      </c>
      <c r="G21" s="8">
        <v>6.1970999999999998</v>
      </c>
      <c r="H21" s="8">
        <v>4.6546500000000002</v>
      </c>
      <c r="I21" s="8">
        <v>2.0474999999999999</v>
      </c>
      <c r="J21" s="8">
        <v>0.26890500000000001</v>
      </c>
      <c r="K21" s="8">
        <v>0.51051000000000002</v>
      </c>
      <c r="L21" s="8">
        <v>0.82309500000000002</v>
      </c>
      <c r="M21" s="8">
        <v>3.2759999999999998</v>
      </c>
      <c r="N21" s="8">
        <v>0</v>
      </c>
      <c r="O21" s="8">
        <v>0.18973499999999999</v>
      </c>
      <c r="P21" s="8">
        <v>358.995</v>
      </c>
      <c r="Q21" s="8">
        <v>0</v>
      </c>
      <c r="R21" s="8">
        <v>7.5075000000000003</v>
      </c>
      <c r="S21" s="8">
        <v>0</v>
      </c>
      <c r="T21" s="8">
        <v>0.12285</v>
      </c>
      <c r="U21" s="8">
        <v>0.54600000000000004</v>
      </c>
      <c r="V21" s="8">
        <v>0.126945</v>
      </c>
      <c r="W21" s="8">
        <v>7.7804999999999999E-2</v>
      </c>
      <c r="X21" s="8">
        <v>2.2972950000000001</v>
      </c>
      <c r="Y21" s="8">
        <v>31.395</v>
      </c>
      <c r="Z21" s="8">
        <v>1.08108</v>
      </c>
      <c r="AA21" s="8">
        <v>39.721499999999999</v>
      </c>
      <c r="AB21" s="8">
        <v>4.0949999999999998</v>
      </c>
      <c r="AC21" s="8">
        <v>6.6885E-2</v>
      </c>
      <c r="AD21" s="8">
        <v>0.61424999999999996</v>
      </c>
      <c r="AE21" s="8">
        <v>35.49</v>
      </c>
      <c r="AF21" s="8">
        <v>0.22795499999999999</v>
      </c>
      <c r="AG21" s="8">
        <v>105.105</v>
      </c>
      <c r="AH21" s="8">
        <v>297.57</v>
      </c>
      <c r="AI21" s="8">
        <v>0.27300000000000002</v>
      </c>
      <c r="AJ21" s="8">
        <v>1.365</v>
      </c>
      <c r="AK21" s="8">
        <v>0.84630000000000005</v>
      </c>
      <c r="AL21" s="9">
        <v>0.54</v>
      </c>
    </row>
    <row r="22" spans="1:38">
      <c r="A22" s="4" t="s">
        <v>80</v>
      </c>
      <c r="B22" s="4" t="s">
        <v>69</v>
      </c>
      <c r="C22" s="6">
        <v>133.5</v>
      </c>
      <c r="D22" s="7" t="s">
        <v>74</v>
      </c>
      <c r="E22" s="8">
        <v>53.4</v>
      </c>
      <c r="F22" s="8">
        <v>11.76135</v>
      </c>
      <c r="G22" s="8">
        <v>7.0754999999999999</v>
      </c>
      <c r="H22" s="8">
        <v>2.4964499999999998</v>
      </c>
      <c r="I22" s="8">
        <v>0.58740000000000003</v>
      </c>
      <c r="J22" s="8">
        <v>5.6070000000000002E-2</v>
      </c>
      <c r="K22" s="8">
        <v>3.2039999999999999E-2</v>
      </c>
      <c r="L22" s="8">
        <v>0.31906499999999999</v>
      </c>
      <c r="M22" s="8">
        <v>2.0024999999999999</v>
      </c>
      <c r="N22" s="8">
        <v>0</v>
      </c>
      <c r="O22" s="8">
        <v>0.67551000000000005</v>
      </c>
      <c r="P22" s="8">
        <v>1270.92</v>
      </c>
      <c r="Q22" s="8">
        <v>0</v>
      </c>
      <c r="R22" s="8">
        <v>191.83949999999999</v>
      </c>
      <c r="S22" s="8">
        <v>0</v>
      </c>
      <c r="T22" s="8">
        <v>0.92115000000000002</v>
      </c>
      <c r="U22" s="8">
        <v>18.690000000000001</v>
      </c>
      <c r="V22" s="8">
        <v>9.6119999999999997E-2</v>
      </c>
      <c r="W22" s="8">
        <v>0.11481</v>
      </c>
      <c r="X22" s="8">
        <v>1.6607400000000001</v>
      </c>
      <c r="Y22" s="8">
        <v>30.704999999999998</v>
      </c>
      <c r="Z22" s="8">
        <v>0.26833499999999999</v>
      </c>
      <c r="AA22" s="8">
        <v>14.551500000000001</v>
      </c>
      <c r="AB22" s="8">
        <v>18.690000000000001</v>
      </c>
      <c r="AC22" s="8">
        <v>0.17221500000000001</v>
      </c>
      <c r="AD22" s="8">
        <v>1.3750500000000001</v>
      </c>
      <c r="AE22" s="8">
        <v>30.704999999999998</v>
      </c>
      <c r="AF22" s="8">
        <v>0.24964500000000001</v>
      </c>
      <c r="AG22" s="8">
        <v>57.405000000000001</v>
      </c>
      <c r="AH22" s="8">
        <v>429.87</v>
      </c>
      <c r="AI22" s="8">
        <v>0.66749999999999998</v>
      </c>
      <c r="AJ22" s="8">
        <v>12.015000000000001</v>
      </c>
      <c r="AK22" s="8">
        <v>0.34710000000000002</v>
      </c>
      <c r="AL22" s="9">
        <v>0.56000000000000005</v>
      </c>
    </row>
    <row r="23" spans="1:38">
      <c r="A23" s="4" t="s">
        <v>81</v>
      </c>
      <c r="B23" s="4" t="s">
        <v>69</v>
      </c>
      <c r="C23" s="6">
        <v>112.5</v>
      </c>
      <c r="D23" s="7" t="s">
        <v>74</v>
      </c>
      <c r="E23" s="8">
        <v>16.875</v>
      </c>
      <c r="F23" s="8">
        <v>4.0837500000000002</v>
      </c>
      <c r="G23" s="8">
        <v>1.8787499999999999</v>
      </c>
      <c r="H23" s="8">
        <v>0.73124999999999996</v>
      </c>
      <c r="I23" s="8">
        <v>0.12375</v>
      </c>
      <c r="J23" s="8">
        <v>4.1625000000000002E-2</v>
      </c>
      <c r="K23" s="8">
        <v>5.6249999999999998E-3</v>
      </c>
      <c r="L23" s="8">
        <v>3.5999999999999997E-2</v>
      </c>
      <c r="M23" s="8">
        <v>0.5625</v>
      </c>
      <c r="N23" s="8">
        <v>0</v>
      </c>
      <c r="O23" s="8">
        <v>4.4999999999999998E-2</v>
      </c>
      <c r="P23" s="8">
        <v>118.125</v>
      </c>
      <c r="Q23" s="8">
        <v>0</v>
      </c>
      <c r="R23" s="8">
        <v>3.15</v>
      </c>
      <c r="S23" s="8">
        <v>0</v>
      </c>
      <c r="T23" s="8">
        <v>3.3750000000000002E-2</v>
      </c>
      <c r="U23" s="8">
        <v>18.45</v>
      </c>
      <c r="V23" s="8">
        <v>3.0374999999999999E-2</v>
      </c>
      <c r="W23" s="8">
        <v>3.7124999999999998E-2</v>
      </c>
      <c r="X23" s="8">
        <v>0.11025</v>
      </c>
      <c r="Y23" s="8">
        <v>7.875</v>
      </c>
      <c r="Z23" s="8">
        <v>0.291375</v>
      </c>
      <c r="AA23" s="8">
        <v>6.75</v>
      </c>
      <c r="AB23" s="8">
        <v>18</v>
      </c>
      <c r="AC23" s="8">
        <v>4.6124999999999999E-2</v>
      </c>
      <c r="AD23" s="8">
        <v>0.315</v>
      </c>
      <c r="AE23" s="8">
        <v>14.625</v>
      </c>
      <c r="AF23" s="8">
        <v>8.8874999999999996E-2</v>
      </c>
      <c r="AG23" s="8">
        <v>27</v>
      </c>
      <c r="AH23" s="8">
        <v>165.375</v>
      </c>
      <c r="AI23" s="8">
        <v>0.33750000000000002</v>
      </c>
      <c r="AJ23" s="8">
        <v>2.25</v>
      </c>
      <c r="AK23" s="8">
        <v>0.22500000000000001</v>
      </c>
      <c r="AL23" s="9">
        <v>0.5</v>
      </c>
    </row>
    <row r="24" spans="1:38">
      <c r="A24" s="4" t="s">
        <v>82</v>
      </c>
      <c r="B24" s="4" t="s">
        <v>69</v>
      </c>
      <c r="C24" s="6">
        <v>67.5</v>
      </c>
      <c r="D24" s="7" t="s">
        <v>55</v>
      </c>
      <c r="E24" s="8">
        <v>14.85</v>
      </c>
      <c r="F24" s="8">
        <v>2.2004999999999999</v>
      </c>
      <c r="G24" s="8">
        <v>1.3365</v>
      </c>
      <c r="H24" s="8">
        <v>2.08575</v>
      </c>
      <c r="I24" s="8">
        <v>0.22950000000000001</v>
      </c>
      <c r="J24" s="8">
        <v>3.3750000000000002E-2</v>
      </c>
      <c r="K24" s="8">
        <v>0</v>
      </c>
      <c r="L24" s="8">
        <v>0.108</v>
      </c>
      <c r="M24" s="8">
        <v>0.67500000000000004</v>
      </c>
      <c r="N24" s="8">
        <v>0</v>
      </c>
      <c r="O24" s="8">
        <v>7.0199999999999999E-2</v>
      </c>
      <c r="P24" s="8">
        <v>0</v>
      </c>
      <c r="Q24" s="8">
        <v>2.7E-2</v>
      </c>
      <c r="R24" s="8">
        <v>1.4175</v>
      </c>
      <c r="S24" s="8">
        <v>4.7249999999999996</v>
      </c>
      <c r="T24" s="8">
        <v>6.7499999999999999E-3</v>
      </c>
      <c r="U24" s="8">
        <v>0</v>
      </c>
      <c r="V24" s="8">
        <v>5.4675000000000001E-2</v>
      </c>
      <c r="W24" s="8">
        <v>0.27134999999999998</v>
      </c>
      <c r="X24" s="8">
        <v>2.4347249999999998</v>
      </c>
      <c r="Y24" s="8">
        <v>11.475</v>
      </c>
      <c r="Z24" s="8">
        <v>1.010475</v>
      </c>
      <c r="AA24" s="8">
        <v>11.6775</v>
      </c>
      <c r="AB24" s="8">
        <v>2.0249999999999999</v>
      </c>
      <c r="AC24" s="8">
        <v>0.21465000000000001</v>
      </c>
      <c r="AD24" s="8">
        <v>0.33750000000000002</v>
      </c>
      <c r="AE24" s="8">
        <v>6.0750000000000002</v>
      </c>
      <c r="AF24" s="8">
        <v>3.1725000000000003E-2</v>
      </c>
      <c r="AG24" s="8">
        <v>58.05</v>
      </c>
      <c r="AH24" s="8">
        <v>214.65</v>
      </c>
      <c r="AI24" s="8">
        <v>6.2774999999999999</v>
      </c>
      <c r="AJ24" s="8">
        <v>3.375</v>
      </c>
      <c r="AK24" s="8">
        <v>0.35099999999999998</v>
      </c>
      <c r="AL24" s="9">
        <v>0.52</v>
      </c>
    </row>
    <row r="25" spans="1:38">
      <c r="A25" s="4" t="s">
        <v>83</v>
      </c>
      <c r="B25" s="4" t="s">
        <v>69</v>
      </c>
      <c r="C25" s="6">
        <v>112.5</v>
      </c>
      <c r="D25" s="7" t="s">
        <v>45</v>
      </c>
      <c r="E25" s="8">
        <v>637.875</v>
      </c>
      <c r="F25" s="8">
        <v>18.146249999999998</v>
      </c>
      <c r="G25" s="8">
        <v>5.31</v>
      </c>
      <c r="H25" s="8">
        <v>29.024999999999999</v>
      </c>
      <c r="I25" s="8">
        <v>55.395000000000003</v>
      </c>
      <c r="J25" s="8">
        <v>7.0638750000000003</v>
      </c>
      <c r="K25" s="8">
        <v>27.47925</v>
      </c>
      <c r="L25" s="8">
        <v>17.502749999999999</v>
      </c>
      <c r="M25" s="8">
        <v>9.5625</v>
      </c>
      <c r="N25" s="8">
        <v>0</v>
      </c>
      <c r="O25" s="8">
        <v>0.39150000000000001</v>
      </c>
      <c r="P25" s="8">
        <v>0</v>
      </c>
      <c r="Q25" s="8">
        <v>0</v>
      </c>
      <c r="R25" s="8">
        <v>0</v>
      </c>
      <c r="S25" s="8">
        <v>0</v>
      </c>
      <c r="T25" s="8">
        <v>9.3712499999999999</v>
      </c>
      <c r="U25" s="8">
        <v>0</v>
      </c>
      <c r="V25" s="8">
        <v>0.72</v>
      </c>
      <c r="W25" s="8">
        <v>0.15187500000000001</v>
      </c>
      <c r="X25" s="8">
        <v>13.574249999999999</v>
      </c>
      <c r="Y25" s="8">
        <v>270</v>
      </c>
      <c r="Z25" s="8">
        <v>1.9878750000000001</v>
      </c>
      <c r="AA25" s="8">
        <v>59.0625</v>
      </c>
      <c r="AB25" s="8">
        <v>103.5</v>
      </c>
      <c r="AC25" s="8">
        <v>1.2869999999999999</v>
      </c>
      <c r="AD25" s="8">
        <v>5.1524999999999999</v>
      </c>
      <c r="AE25" s="8">
        <v>189</v>
      </c>
      <c r="AF25" s="8">
        <v>2.1757499999999999</v>
      </c>
      <c r="AG25" s="8">
        <v>423</v>
      </c>
      <c r="AH25" s="8">
        <v>793.125</v>
      </c>
      <c r="AI25" s="8">
        <v>8.1</v>
      </c>
      <c r="AJ25" s="8">
        <v>20.25</v>
      </c>
      <c r="AK25" s="8">
        <v>3.67875</v>
      </c>
      <c r="AL25" s="9">
        <v>0.68</v>
      </c>
    </row>
    <row r="26" spans="1:38">
      <c r="A26" s="4" t="s">
        <v>84</v>
      </c>
      <c r="B26" s="4" t="s">
        <v>69</v>
      </c>
      <c r="C26" s="6">
        <v>56.2</v>
      </c>
      <c r="D26" s="7" t="s">
        <v>74</v>
      </c>
      <c r="E26" s="8">
        <v>110.152</v>
      </c>
      <c r="F26" s="8">
        <v>24.823540000000001</v>
      </c>
      <c r="G26" s="8">
        <v>0</v>
      </c>
      <c r="H26" s="8">
        <v>0.91605999999999999</v>
      </c>
      <c r="I26" s="8">
        <v>0.70250000000000001</v>
      </c>
      <c r="J26" s="8">
        <v>0.13206999999999999</v>
      </c>
      <c r="K26" s="8">
        <v>0.24166000000000001</v>
      </c>
      <c r="L26" s="8">
        <v>0.27706599999999998</v>
      </c>
      <c r="M26" s="8">
        <v>0</v>
      </c>
      <c r="N26" s="8">
        <v>0</v>
      </c>
      <c r="O26" s="8">
        <v>0.197824</v>
      </c>
      <c r="P26" s="8">
        <v>14.612</v>
      </c>
      <c r="Q26" s="8">
        <v>0</v>
      </c>
      <c r="R26" s="8">
        <v>22.592400000000001</v>
      </c>
      <c r="S26" s="8">
        <v>0</v>
      </c>
      <c r="T26" s="8">
        <v>0</v>
      </c>
      <c r="U26" s="8">
        <v>0</v>
      </c>
      <c r="V26" s="8">
        <v>8.0928E-2</v>
      </c>
      <c r="W26" s="8">
        <v>8.992E-3</v>
      </c>
      <c r="X26" s="8">
        <v>0.61932399999999999</v>
      </c>
      <c r="Y26" s="8">
        <v>32.595999999999997</v>
      </c>
      <c r="Z26" s="8">
        <v>0.26751200000000003</v>
      </c>
      <c r="AA26" s="8">
        <v>0</v>
      </c>
      <c r="AB26" s="8">
        <v>10.678000000000001</v>
      </c>
      <c r="AC26" s="8">
        <v>0.23491600000000001</v>
      </c>
      <c r="AD26" s="8">
        <v>0.52827999999999997</v>
      </c>
      <c r="AE26" s="8">
        <v>16.86</v>
      </c>
      <c r="AF26" s="8">
        <v>0.188832</v>
      </c>
      <c r="AG26" s="8">
        <v>21.356000000000002</v>
      </c>
      <c r="AH26" s="8">
        <v>272.00799999999998</v>
      </c>
      <c r="AI26" s="8">
        <v>0</v>
      </c>
      <c r="AJ26" s="8">
        <v>1.1240000000000001</v>
      </c>
      <c r="AK26" s="8">
        <v>0.27538000000000001</v>
      </c>
      <c r="AL26" s="9">
        <v>0.18</v>
      </c>
    </row>
    <row r="27" spans="1:38">
      <c r="A27" s="4" t="s">
        <v>85</v>
      </c>
      <c r="B27" s="4" t="s">
        <v>86</v>
      </c>
      <c r="C27" s="6">
        <v>150</v>
      </c>
      <c r="D27" s="7" t="s">
        <v>87</v>
      </c>
      <c r="E27" s="8">
        <v>411</v>
      </c>
      <c r="F27" s="8">
        <v>71.31</v>
      </c>
      <c r="G27" s="8">
        <v>8.5950000000000006</v>
      </c>
      <c r="H27" s="8">
        <v>16.004999999999999</v>
      </c>
      <c r="I27" s="8">
        <v>6.7949999999999999</v>
      </c>
      <c r="J27" s="8">
        <v>1.0455000000000001</v>
      </c>
      <c r="K27" s="8">
        <v>0.91800000000000004</v>
      </c>
      <c r="L27" s="8">
        <v>2.4224999999999999</v>
      </c>
      <c r="M27" s="8">
        <v>6</v>
      </c>
      <c r="N27" s="8">
        <v>0</v>
      </c>
      <c r="O27" s="8">
        <v>0.16650000000000001</v>
      </c>
      <c r="P27" s="8">
        <v>3</v>
      </c>
      <c r="Q27" s="8">
        <v>0</v>
      </c>
      <c r="R27" s="8">
        <v>0.3</v>
      </c>
      <c r="S27" s="8">
        <v>0</v>
      </c>
      <c r="T27" s="8">
        <v>0.28499999999999998</v>
      </c>
      <c r="U27" s="8">
        <v>7.35</v>
      </c>
      <c r="V27" s="8">
        <v>0.61650000000000005</v>
      </c>
      <c r="W27" s="8">
        <v>0.378</v>
      </c>
      <c r="X27" s="8">
        <v>8.3849999999999998</v>
      </c>
      <c r="Y27" s="8">
        <v>127.5</v>
      </c>
      <c r="Z27" s="8">
        <v>1.23</v>
      </c>
      <c r="AA27" s="8">
        <v>28.05</v>
      </c>
      <c r="AB27" s="8">
        <v>187.5</v>
      </c>
      <c r="AC27" s="8">
        <v>0.222</v>
      </c>
      <c r="AD27" s="8">
        <v>5.4</v>
      </c>
      <c r="AE27" s="8">
        <v>61.5</v>
      </c>
      <c r="AF27" s="8">
        <v>1.5389999999999999</v>
      </c>
      <c r="AG27" s="8">
        <v>193.5</v>
      </c>
      <c r="AH27" s="8">
        <v>211.5</v>
      </c>
      <c r="AI27" s="8">
        <v>43.2</v>
      </c>
      <c r="AJ27" s="8">
        <v>709.5</v>
      </c>
      <c r="AK27" s="8">
        <v>1.56</v>
      </c>
      <c r="AL27" s="9">
        <v>5.45</v>
      </c>
    </row>
    <row r="28" spans="1:38">
      <c r="A28" s="4" t="s">
        <v>88</v>
      </c>
      <c r="B28" s="4" t="s">
        <v>86</v>
      </c>
      <c r="C28" s="6">
        <v>87.8</v>
      </c>
      <c r="D28" s="7" t="s">
        <v>89</v>
      </c>
      <c r="E28" s="8">
        <v>356.46800000000002</v>
      </c>
      <c r="F28" s="8">
        <v>40.212400000000002</v>
      </c>
      <c r="G28" s="8">
        <v>9.8862799999999993</v>
      </c>
      <c r="H28" s="8">
        <v>7.1996000000000002</v>
      </c>
      <c r="I28" s="8">
        <v>18.437999999999999</v>
      </c>
      <c r="J28" s="8">
        <v>10.236602</v>
      </c>
      <c r="K28" s="8">
        <v>4.8509500000000001</v>
      </c>
      <c r="L28" s="8">
        <v>0.96053200000000005</v>
      </c>
      <c r="M28" s="8">
        <v>2.2827999999999999</v>
      </c>
      <c r="N28" s="8">
        <v>58.826000000000001</v>
      </c>
      <c r="O28" s="8">
        <v>5.0923999999999997E-2</v>
      </c>
      <c r="P28" s="8">
        <v>653.23199999999997</v>
      </c>
      <c r="Q28" s="8">
        <v>0.14047999999999999</v>
      </c>
      <c r="R28" s="8">
        <v>0.17560000000000001</v>
      </c>
      <c r="S28" s="8">
        <v>0</v>
      </c>
      <c r="T28" s="8">
        <v>0.73751999999999995</v>
      </c>
      <c r="U28" s="8">
        <v>1.5804</v>
      </c>
      <c r="V28" s="8">
        <v>0.34066400000000002</v>
      </c>
      <c r="W28" s="8">
        <v>0.21159800000000001</v>
      </c>
      <c r="X28" s="8">
        <v>1.9210640000000001</v>
      </c>
      <c r="Y28" s="8">
        <v>77.263999999999996</v>
      </c>
      <c r="Z28" s="8">
        <v>0.75595800000000002</v>
      </c>
      <c r="AA28" s="8">
        <v>34.066400000000002</v>
      </c>
      <c r="AB28" s="8">
        <v>32.485999999999997</v>
      </c>
      <c r="AC28" s="8">
        <v>7.0239999999999997E-2</v>
      </c>
      <c r="AD28" s="8">
        <v>1.78234</v>
      </c>
      <c r="AE28" s="8">
        <v>14.048</v>
      </c>
      <c r="AF28" s="8">
        <v>0.28974</v>
      </c>
      <c r="AG28" s="8">
        <v>92.19</v>
      </c>
      <c r="AH28" s="8">
        <v>103.604</v>
      </c>
      <c r="AI28" s="8">
        <v>19.930599999999998</v>
      </c>
      <c r="AJ28" s="8">
        <v>410.02600000000001</v>
      </c>
      <c r="AK28" s="8">
        <v>0.65849999999999997</v>
      </c>
      <c r="AL28" s="9">
        <v>2.4700000000000002</v>
      </c>
    </row>
    <row r="29" spans="1:38">
      <c r="A29" s="4" t="s">
        <v>90</v>
      </c>
      <c r="B29" s="4" t="s">
        <v>86</v>
      </c>
      <c r="C29" s="6">
        <v>112.5</v>
      </c>
      <c r="D29" s="7" t="s">
        <v>61</v>
      </c>
      <c r="E29" s="8">
        <v>306</v>
      </c>
      <c r="F29" s="8">
        <v>58.365000000000002</v>
      </c>
      <c r="G29" s="8">
        <v>5.1974999999999998</v>
      </c>
      <c r="H29" s="8">
        <v>12.09375</v>
      </c>
      <c r="I29" s="8">
        <v>2.7225000000000001</v>
      </c>
      <c r="J29" s="8">
        <v>0.59512500000000002</v>
      </c>
      <c r="K29" s="8">
        <v>0.40725</v>
      </c>
      <c r="L29" s="8">
        <v>0.96187500000000004</v>
      </c>
      <c r="M29" s="8">
        <v>2.4750000000000001</v>
      </c>
      <c r="N29" s="8">
        <v>0</v>
      </c>
      <c r="O29" s="8">
        <v>0.120375</v>
      </c>
      <c r="P29" s="8">
        <v>1.125</v>
      </c>
      <c r="Q29" s="8">
        <v>0</v>
      </c>
      <c r="R29" s="8">
        <v>0</v>
      </c>
      <c r="S29" s="8">
        <v>0</v>
      </c>
      <c r="T29" s="8">
        <v>0.23624999999999999</v>
      </c>
      <c r="U29" s="8">
        <v>0.78749999999999998</v>
      </c>
      <c r="V29" s="8">
        <v>0.79874999999999996</v>
      </c>
      <c r="W29" s="8">
        <v>0.480375</v>
      </c>
      <c r="X29" s="8">
        <v>5.4191250000000002</v>
      </c>
      <c r="Y29" s="8">
        <v>138.375</v>
      </c>
      <c r="Z29" s="8">
        <v>0.51187499999999997</v>
      </c>
      <c r="AA29" s="8">
        <v>9</v>
      </c>
      <c r="AB29" s="8">
        <v>58.5</v>
      </c>
      <c r="AC29" s="8">
        <v>0.17100000000000001</v>
      </c>
      <c r="AD29" s="8">
        <v>4.3987499999999997</v>
      </c>
      <c r="AE29" s="8">
        <v>36</v>
      </c>
      <c r="AF29" s="8">
        <v>0.64912499999999995</v>
      </c>
      <c r="AG29" s="8">
        <v>118.125</v>
      </c>
      <c r="AH29" s="8">
        <v>131.625</v>
      </c>
      <c r="AI29" s="8">
        <v>32.174999999999997</v>
      </c>
      <c r="AJ29" s="8">
        <v>677.25</v>
      </c>
      <c r="AK29" s="8">
        <v>1.17</v>
      </c>
      <c r="AL29" s="9">
        <v>1.05</v>
      </c>
    </row>
    <row r="30" spans="1:38">
      <c r="A30" s="4" t="s">
        <v>91</v>
      </c>
      <c r="B30" s="4" t="s">
        <v>86</v>
      </c>
      <c r="C30" s="6">
        <v>75</v>
      </c>
      <c r="D30" s="7" t="s">
        <v>92</v>
      </c>
      <c r="E30" s="8">
        <v>170.25</v>
      </c>
      <c r="F30" s="8">
        <v>21.225000000000001</v>
      </c>
      <c r="G30" s="8">
        <v>0</v>
      </c>
      <c r="H30" s="8">
        <v>4.8</v>
      </c>
      <c r="I30" s="8">
        <v>7.2750000000000004</v>
      </c>
      <c r="J30" s="8">
        <v>1.5914999999999999</v>
      </c>
      <c r="K30" s="8">
        <v>1.8554999999999999</v>
      </c>
      <c r="L30" s="8">
        <v>3.3352499999999998</v>
      </c>
      <c r="M30" s="8">
        <v>0</v>
      </c>
      <c r="N30" s="8">
        <v>44.25</v>
      </c>
      <c r="O30" s="8">
        <v>3.4500000000000003E-2</v>
      </c>
      <c r="P30" s="8">
        <v>147</v>
      </c>
      <c r="Q30" s="8">
        <v>0.16500000000000001</v>
      </c>
      <c r="R30" s="8">
        <v>0.22500000000000001</v>
      </c>
      <c r="S30" s="8">
        <v>0</v>
      </c>
      <c r="T30" s="8">
        <v>0</v>
      </c>
      <c r="U30" s="8">
        <v>0</v>
      </c>
      <c r="V30" s="8">
        <v>0.15075</v>
      </c>
      <c r="W30" s="8">
        <v>0.21074999999999999</v>
      </c>
      <c r="X30" s="8">
        <v>1.1752499999999999</v>
      </c>
      <c r="Y30" s="8">
        <v>28.5</v>
      </c>
      <c r="Z30" s="8">
        <v>0.30375000000000002</v>
      </c>
      <c r="AA30" s="8">
        <v>0</v>
      </c>
      <c r="AB30" s="8">
        <v>164.25</v>
      </c>
      <c r="AC30" s="8">
        <v>3.6749999999999998E-2</v>
      </c>
      <c r="AD30" s="8">
        <v>1.35</v>
      </c>
      <c r="AE30" s="8">
        <v>12</v>
      </c>
      <c r="AF30" s="8">
        <v>0.15</v>
      </c>
      <c r="AG30" s="8">
        <v>119.25</v>
      </c>
      <c r="AH30" s="8">
        <v>99</v>
      </c>
      <c r="AI30" s="8">
        <v>11.175000000000001</v>
      </c>
      <c r="AJ30" s="8">
        <v>329.25</v>
      </c>
      <c r="AK30" s="8">
        <v>0.42</v>
      </c>
      <c r="AL30" s="9">
        <v>1.1499999999999999</v>
      </c>
    </row>
    <row r="31" spans="1:38">
      <c r="A31" s="4" t="s">
        <v>93</v>
      </c>
      <c r="B31" s="4" t="s">
        <v>86</v>
      </c>
      <c r="C31" s="6">
        <v>75</v>
      </c>
      <c r="D31" s="7" t="s">
        <v>94</v>
      </c>
      <c r="E31" s="8">
        <v>294.75</v>
      </c>
      <c r="F31" s="8">
        <v>1.08</v>
      </c>
      <c r="G31" s="8">
        <v>0</v>
      </c>
      <c r="H31" s="8">
        <v>20.22</v>
      </c>
      <c r="I31" s="8">
        <v>23.2425</v>
      </c>
      <c r="J31" s="8">
        <v>13.670249999999999</v>
      </c>
      <c r="K31" s="8">
        <v>6.0345000000000004</v>
      </c>
      <c r="L31" s="8">
        <v>1.0057499999999999</v>
      </c>
      <c r="M31" s="8">
        <v>0</v>
      </c>
      <c r="N31" s="8">
        <v>69.75</v>
      </c>
      <c r="O31" s="8">
        <v>5.3249999999999999E-2</v>
      </c>
      <c r="P31" s="8">
        <v>785.25</v>
      </c>
      <c r="Q31" s="8">
        <v>2.2949999999999999</v>
      </c>
      <c r="R31" s="8">
        <v>0</v>
      </c>
      <c r="S31" s="8">
        <v>0</v>
      </c>
      <c r="T31" s="8">
        <v>0.45</v>
      </c>
      <c r="U31" s="8">
        <v>1.05</v>
      </c>
      <c r="V31" s="8">
        <v>8.2500000000000004E-3</v>
      </c>
      <c r="W31" s="8">
        <v>0.22650000000000001</v>
      </c>
      <c r="X31" s="8">
        <v>4.8000000000000001E-2</v>
      </c>
      <c r="Y31" s="8">
        <v>7.5</v>
      </c>
      <c r="Z31" s="8">
        <v>0.26474999999999999</v>
      </c>
      <c r="AA31" s="8">
        <v>11.625</v>
      </c>
      <c r="AB31" s="8">
        <v>667.5</v>
      </c>
      <c r="AC31" s="8">
        <v>3.5249999999999997E-2</v>
      </c>
      <c r="AD31" s="8">
        <v>9.7500000000000003E-2</v>
      </c>
      <c r="AE31" s="8">
        <v>24.75</v>
      </c>
      <c r="AF31" s="8">
        <v>1.95E-2</v>
      </c>
      <c r="AG31" s="8">
        <v>430.5</v>
      </c>
      <c r="AH31" s="8">
        <v>54</v>
      </c>
      <c r="AI31" s="8">
        <v>22.5</v>
      </c>
      <c r="AJ31" s="8">
        <v>140.25</v>
      </c>
      <c r="AK31" s="8">
        <v>3.2774999999999999</v>
      </c>
      <c r="AL31" s="9">
        <v>2.72</v>
      </c>
    </row>
    <row r="32" spans="1:38">
      <c r="A32" s="4" t="s">
        <v>95</v>
      </c>
      <c r="B32" s="4" t="s">
        <v>86</v>
      </c>
      <c r="C32" s="6">
        <v>150</v>
      </c>
      <c r="D32" s="7" t="s">
        <v>96</v>
      </c>
      <c r="E32" s="8">
        <v>214.5</v>
      </c>
      <c r="F32" s="8">
        <v>1.05</v>
      </c>
      <c r="G32" s="8">
        <v>0.6</v>
      </c>
      <c r="H32" s="8">
        <v>19.5</v>
      </c>
      <c r="I32" s="8">
        <v>14.25</v>
      </c>
      <c r="J32" s="8">
        <v>4.6500000000000004</v>
      </c>
      <c r="K32" s="8">
        <v>5.55</v>
      </c>
      <c r="L32" s="8">
        <v>2.85</v>
      </c>
      <c r="M32" s="8">
        <v>0</v>
      </c>
      <c r="N32" s="8">
        <v>558</v>
      </c>
      <c r="O32" s="8">
        <v>0.15</v>
      </c>
      <c r="P32" s="8">
        <v>405</v>
      </c>
      <c r="Q32" s="8">
        <v>1.65</v>
      </c>
      <c r="R32" s="8">
        <v>0</v>
      </c>
      <c r="S32" s="8">
        <v>3</v>
      </c>
      <c r="T32" s="8">
        <v>0.75</v>
      </c>
      <c r="U32" s="8">
        <v>0.45</v>
      </c>
      <c r="V32" s="8">
        <v>0.06</v>
      </c>
      <c r="W32" s="8">
        <v>0.75</v>
      </c>
      <c r="X32" s="8">
        <v>0.15</v>
      </c>
      <c r="Y32" s="8">
        <v>70.5</v>
      </c>
      <c r="Z32" s="8">
        <v>2.1</v>
      </c>
      <c r="AA32" s="8">
        <v>420</v>
      </c>
      <c r="AB32" s="8">
        <v>84</v>
      </c>
      <c r="AC32" s="8">
        <v>0.03</v>
      </c>
      <c r="AD32" s="8">
        <v>2.7</v>
      </c>
      <c r="AE32" s="8">
        <v>18</v>
      </c>
      <c r="AF32" s="8">
        <v>0.03</v>
      </c>
      <c r="AG32" s="8">
        <v>294</v>
      </c>
      <c r="AH32" s="8">
        <v>207</v>
      </c>
      <c r="AI32" s="8">
        <v>42</v>
      </c>
      <c r="AJ32" s="8">
        <v>213</v>
      </c>
      <c r="AK32" s="8">
        <v>1.95</v>
      </c>
      <c r="AL32" s="9">
        <v>1.87</v>
      </c>
    </row>
    <row r="33" spans="1:38">
      <c r="A33" s="4" t="s">
        <v>97</v>
      </c>
      <c r="B33" s="4" t="s">
        <v>86</v>
      </c>
      <c r="C33" s="6">
        <v>112.5</v>
      </c>
      <c r="D33" s="7" t="s">
        <v>98</v>
      </c>
      <c r="E33" s="8">
        <v>244.125</v>
      </c>
      <c r="F33" s="8">
        <v>0</v>
      </c>
      <c r="G33" s="8">
        <v>0</v>
      </c>
      <c r="H33" s="8">
        <v>30.914999999999999</v>
      </c>
      <c r="I33" s="8">
        <v>12.43125</v>
      </c>
      <c r="J33" s="8">
        <v>5.1749999999999998</v>
      </c>
      <c r="K33" s="8">
        <v>5.8038749999999997</v>
      </c>
      <c r="L33" s="8">
        <v>0.65587499999999999</v>
      </c>
      <c r="M33" s="8">
        <v>0</v>
      </c>
      <c r="N33" s="8">
        <v>91.125</v>
      </c>
      <c r="O33" s="8">
        <v>0.85275000000000001</v>
      </c>
      <c r="P33" s="8">
        <v>5.625</v>
      </c>
      <c r="Q33" s="8">
        <v>2.1262500000000002</v>
      </c>
      <c r="R33" s="8">
        <v>0</v>
      </c>
      <c r="S33" s="8">
        <v>3.375</v>
      </c>
      <c r="T33" s="8">
        <v>0.1575</v>
      </c>
      <c r="U33" s="8">
        <v>1.6875</v>
      </c>
      <c r="V33" s="8">
        <v>6.4125000000000001E-2</v>
      </c>
      <c r="W33" s="8">
        <v>0.30375000000000002</v>
      </c>
      <c r="X33" s="8">
        <v>7.0785</v>
      </c>
      <c r="Y33" s="8">
        <v>7.875</v>
      </c>
      <c r="Z33" s="8">
        <v>0.34537499999999999</v>
      </c>
      <c r="AA33" s="8">
        <v>74.362499999999997</v>
      </c>
      <c r="AB33" s="8">
        <v>21.375</v>
      </c>
      <c r="AC33" s="8">
        <v>8.8874999999999996E-2</v>
      </c>
      <c r="AD33" s="8">
        <v>4.0162500000000003</v>
      </c>
      <c r="AE33" s="8">
        <v>22.5</v>
      </c>
      <c r="AF33" s="8">
        <v>4.4999999999999997E-3</v>
      </c>
      <c r="AG33" s="8">
        <v>236.25</v>
      </c>
      <c r="AH33" s="8">
        <v>315</v>
      </c>
      <c r="AI33" s="8">
        <v>34.200000000000003</v>
      </c>
      <c r="AJ33" s="8">
        <v>76.5</v>
      </c>
      <c r="AK33" s="8">
        <v>5.2762500000000001</v>
      </c>
      <c r="AL33" s="9">
        <v>0.25</v>
      </c>
    </row>
    <row r="34" spans="1:38">
      <c r="A34" s="4" t="s">
        <v>99</v>
      </c>
      <c r="B34" s="4" t="s">
        <v>86</v>
      </c>
      <c r="C34" s="6">
        <v>150</v>
      </c>
      <c r="D34" s="7" t="s">
        <v>98</v>
      </c>
      <c r="E34" s="8">
        <v>276</v>
      </c>
      <c r="F34" s="8">
        <v>0</v>
      </c>
      <c r="G34" s="8">
        <v>0</v>
      </c>
      <c r="H34" s="8">
        <v>36.045000000000002</v>
      </c>
      <c r="I34" s="8">
        <v>13.484999999999999</v>
      </c>
      <c r="J34" s="8">
        <v>3.669</v>
      </c>
      <c r="K34" s="8">
        <v>5.3460000000000001</v>
      </c>
      <c r="L34" s="8">
        <v>2.7825000000000002</v>
      </c>
      <c r="M34" s="8">
        <v>0</v>
      </c>
      <c r="N34" s="8">
        <v>190.5</v>
      </c>
      <c r="O34" s="8">
        <v>0.61950000000000005</v>
      </c>
      <c r="P34" s="8">
        <v>102</v>
      </c>
      <c r="Q34" s="8">
        <v>0.56999999999999995</v>
      </c>
      <c r="R34" s="8">
        <v>0</v>
      </c>
      <c r="S34" s="8">
        <v>6</v>
      </c>
      <c r="T34" s="8">
        <v>0.28499999999999998</v>
      </c>
      <c r="U34" s="8">
        <v>5.85</v>
      </c>
      <c r="V34" s="8">
        <v>0.13500000000000001</v>
      </c>
      <c r="W34" s="8">
        <v>0.28050000000000003</v>
      </c>
      <c r="X34" s="8">
        <v>9.0510000000000002</v>
      </c>
      <c r="Y34" s="8">
        <v>7.5</v>
      </c>
      <c r="Z34" s="8">
        <v>1.7865</v>
      </c>
      <c r="AA34" s="8">
        <v>105</v>
      </c>
      <c r="AB34" s="8">
        <v>18</v>
      </c>
      <c r="AC34" s="8">
        <v>9.1499999999999998E-2</v>
      </c>
      <c r="AD34" s="8">
        <v>1.635</v>
      </c>
      <c r="AE34" s="8">
        <v>34.5</v>
      </c>
      <c r="AF34" s="8">
        <v>0.03</v>
      </c>
      <c r="AG34" s="8">
        <v>303</v>
      </c>
      <c r="AH34" s="8">
        <v>396</v>
      </c>
      <c r="AI34" s="8">
        <v>38.549999999999997</v>
      </c>
      <c r="AJ34" s="8">
        <v>147</v>
      </c>
      <c r="AK34" s="8">
        <v>3.105</v>
      </c>
      <c r="AL34" s="9">
        <v>0.5</v>
      </c>
    </row>
    <row r="35" spans="1:38">
      <c r="A35" s="4" t="s">
        <v>100</v>
      </c>
      <c r="B35" s="4" t="s">
        <v>86</v>
      </c>
      <c r="C35" s="6">
        <v>63.8</v>
      </c>
      <c r="D35" s="7" t="s">
        <v>101</v>
      </c>
      <c r="E35" s="8">
        <v>572.92399999999998</v>
      </c>
      <c r="F35" s="8">
        <v>0</v>
      </c>
      <c r="G35" s="8">
        <v>0</v>
      </c>
      <c r="H35" s="8">
        <v>4.4659999999999998E-2</v>
      </c>
      <c r="I35" s="8">
        <v>63.481000000000002</v>
      </c>
      <c r="J35" s="8">
        <v>20.410257999999999</v>
      </c>
      <c r="K35" s="8">
        <v>26.43553</v>
      </c>
      <c r="L35" s="8">
        <v>6.72133</v>
      </c>
      <c r="M35" s="8">
        <v>0</v>
      </c>
      <c r="N35" s="8">
        <v>61.886000000000003</v>
      </c>
      <c r="O35" s="8">
        <v>3.1900000000000001E-3</v>
      </c>
      <c r="P35" s="8">
        <v>23.606000000000002</v>
      </c>
      <c r="Q35" s="8">
        <v>5.7419999999999999E-2</v>
      </c>
      <c r="R35" s="8">
        <v>0</v>
      </c>
      <c r="S35" s="8">
        <v>0</v>
      </c>
      <c r="T35" s="8">
        <v>0</v>
      </c>
      <c r="U35" s="8">
        <v>0</v>
      </c>
      <c r="V35" s="8">
        <v>2.552E-3</v>
      </c>
      <c r="W35" s="8">
        <v>9.5700000000000004E-3</v>
      </c>
      <c r="X35" s="8">
        <v>0.46255000000000002</v>
      </c>
      <c r="Y35" s="8">
        <v>0</v>
      </c>
      <c r="Z35" s="8">
        <v>4.4660000000000004E-3</v>
      </c>
      <c r="AA35" s="8">
        <v>4.1470000000000002</v>
      </c>
      <c r="AB35" s="8">
        <v>0.63800000000000001</v>
      </c>
      <c r="AC35" s="8">
        <v>1.4036E-2</v>
      </c>
      <c r="AD35" s="8">
        <v>8.294E-2</v>
      </c>
      <c r="AE35" s="8">
        <v>0</v>
      </c>
      <c r="AF35" s="8">
        <v>3.8279999999999998E-3</v>
      </c>
      <c r="AG35" s="8">
        <v>5.742</v>
      </c>
      <c r="AH35" s="8">
        <v>9.57</v>
      </c>
      <c r="AI35" s="8">
        <v>3.6366000000000001</v>
      </c>
      <c r="AJ35" s="8">
        <v>17.225999999999999</v>
      </c>
      <c r="AK35" s="8">
        <v>3.8280000000000002E-2</v>
      </c>
      <c r="AL35" s="9">
        <v>1.4</v>
      </c>
    </row>
    <row r="36" spans="1:38">
      <c r="A36" s="4" t="s">
        <v>102</v>
      </c>
      <c r="B36" s="4" t="s">
        <v>103</v>
      </c>
      <c r="C36" s="6">
        <v>37.5</v>
      </c>
      <c r="D36" s="7" t="s">
        <v>104</v>
      </c>
      <c r="E36" s="8">
        <v>95.25</v>
      </c>
      <c r="F36" s="8">
        <v>9.3037500000000009</v>
      </c>
      <c r="G36" s="8">
        <v>0</v>
      </c>
      <c r="H36" s="8">
        <v>4.4024999999999999</v>
      </c>
      <c r="I36" s="8">
        <v>4.59375</v>
      </c>
      <c r="J36" s="8">
        <v>1.4081250000000001</v>
      </c>
      <c r="K36" s="8">
        <v>1.803375</v>
      </c>
      <c r="L36" s="8">
        <v>0.87862499999999999</v>
      </c>
      <c r="M36" s="8">
        <v>0</v>
      </c>
      <c r="N36" s="8">
        <v>9</v>
      </c>
      <c r="O36" s="8">
        <v>4.1250000000000002E-2</v>
      </c>
      <c r="P36" s="8">
        <v>28.125</v>
      </c>
      <c r="Q36" s="8">
        <v>0.3</v>
      </c>
      <c r="R36" s="8">
        <v>0.5625</v>
      </c>
      <c r="S36" s="8">
        <v>0</v>
      </c>
      <c r="T36" s="8">
        <v>0</v>
      </c>
      <c r="U36" s="8">
        <v>0</v>
      </c>
      <c r="V36" s="8">
        <v>7.8750000000000001E-2</v>
      </c>
      <c r="W36" s="8">
        <v>6.7500000000000004E-2</v>
      </c>
      <c r="X36" s="8">
        <v>1.2562500000000001</v>
      </c>
      <c r="Y36" s="8">
        <v>17.625</v>
      </c>
      <c r="Z36" s="8">
        <v>0.10125000000000001</v>
      </c>
      <c r="AA36" s="8">
        <v>0</v>
      </c>
      <c r="AB36" s="8">
        <v>21.375</v>
      </c>
      <c r="AC36" s="8">
        <v>3.4875000000000003E-2</v>
      </c>
      <c r="AD36" s="8">
        <v>0.89624999999999999</v>
      </c>
      <c r="AE36" s="8">
        <v>7.5</v>
      </c>
      <c r="AF36" s="8">
        <v>8.6249999999999993E-2</v>
      </c>
      <c r="AG36" s="8">
        <v>42.375</v>
      </c>
      <c r="AH36" s="8">
        <v>77.25</v>
      </c>
      <c r="AI36" s="8">
        <v>7.0125000000000002</v>
      </c>
      <c r="AJ36" s="8">
        <v>171.75</v>
      </c>
      <c r="AK36" s="8">
        <v>0.70125000000000004</v>
      </c>
      <c r="AL36" s="9">
        <v>0.22</v>
      </c>
    </row>
    <row r="37" spans="1:38">
      <c r="A37" s="4" t="s">
        <v>105</v>
      </c>
      <c r="B37" s="4" t="s">
        <v>103</v>
      </c>
      <c r="C37" s="6">
        <v>63.8</v>
      </c>
      <c r="D37" s="7" t="s">
        <v>106</v>
      </c>
      <c r="E37" s="8">
        <v>199.05600000000001</v>
      </c>
      <c r="F37" s="8">
        <v>26.43872</v>
      </c>
      <c r="G37" s="8">
        <v>0.19139999999999999</v>
      </c>
      <c r="H37" s="8">
        <v>2.1883400000000002</v>
      </c>
      <c r="I37" s="8">
        <v>9.3977400000000006</v>
      </c>
      <c r="J37" s="8">
        <v>1.4903679999999999</v>
      </c>
      <c r="K37" s="8">
        <v>3.8082220000000002</v>
      </c>
      <c r="L37" s="8">
        <v>3.443924</v>
      </c>
      <c r="M37" s="8">
        <v>2.4243999999999999</v>
      </c>
      <c r="N37" s="8">
        <v>0</v>
      </c>
      <c r="O37" s="8">
        <v>0.23733599999999999</v>
      </c>
      <c r="P37" s="8">
        <v>0</v>
      </c>
      <c r="Q37" s="8">
        <v>0</v>
      </c>
      <c r="R37" s="8">
        <v>2.9986000000000002</v>
      </c>
      <c r="S37" s="8">
        <v>0</v>
      </c>
      <c r="T37" s="8">
        <v>1.0654600000000001</v>
      </c>
      <c r="U37" s="8">
        <v>7.1456</v>
      </c>
      <c r="V37" s="8">
        <v>0.10846</v>
      </c>
      <c r="W37" s="8">
        <v>2.4882000000000001E-2</v>
      </c>
      <c r="X37" s="8">
        <v>1.916552</v>
      </c>
      <c r="Y37" s="8">
        <v>19.14</v>
      </c>
      <c r="Z37" s="8">
        <v>0.37003999999999998</v>
      </c>
      <c r="AA37" s="8">
        <v>23.478400000000001</v>
      </c>
      <c r="AB37" s="8">
        <v>11.484</v>
      </c>
      <c r="AC37" s="8">
        <v>7.9112000000000002E-2</v>
      </c>
      <c r="AD37" s="8">
        <v>0.51678000000000002</v>
      </c>
      <c r="AE37" s="8">
        <v>22.33</v>
      </c>
      <c r="AF37" s="8">
        <v>0.157586</v>
      </c>
      <c r="AG37" s="8">
        <v>79.75</v>
      </c>
      <c r="AH37" s="8">
        <v>369.40199999999999</v>
      </c>
      <c r="AI37" s="8">
        <v>0.57420000000000004</v>
      </c>
      <c r="AJ37" s="8">
        <v>133.97999999999999</v>
      </c>
      <c r="AK37" s="8">
        <v>0.31900000000000001</v>
      </c>
      <c r="AL37" s="9">
        <v>0.85</v>
      </c>
    </row>
    <row r="38" spans="1:38">
      <c r="A38" s="4" t="s">
        <v>107</v>
      </c>
      <c r="B38" s="4" t="s">
        <v>103</v>
      </c>
      <c r="C38" s="6">
        <v>63.8</v>
      </c>
      <c r="D38" s="7" t="s">
        <v>108</v>
      </c>
      <c r="E38" s="8">
        <v>169.708</v>
      </c>
      <c r="F38" s="8">
        <v>21.26454</v>
      </c>
      <c r="G38" s="8">
        <v>2.2840400000000001</v>
      </c>
      <c r="H38" s="8">
        <v>7.2668200000000001</v>
      </c>
      <c r="I38" s="8">
        <v>6.18222</v>
      </c>
      <c r="J38" s="8">
        <v>2.8486699999999998</v>
      </c>
      <c r="K38" s="8">
        <v>1.663904</v>
      </c>
      <c r="L38" s="8">
        <v>1.072478</v>
      </c>
      <c r="M38" s="8">
        <v>1.4674</v>
      </c>
      <c r="N38" s="8">
        <v>10.846</v>
      </c>
      <c r="O38" s="8">
        <v>5.1040000000000002E-2</v>
      </c>
      <c r="P38" s="8">
        <v>228.404</v>
      </c>
      <c r="Q38" s="8">
        <v>0.26795999999999998</v>
      </c>
      <c r="R38" s="8">
        <v>0.89319999999999999</v>
      </c>
      <c r="S38" s="8">
        <v>0</v>
      </c>
      <c r="T38" s="8">
        <v>0.52954000000000001</v>
      </c>
      <c r="U38" s="8">
        <v>4.2746000000000004</v>
      </c>
      <c r="V38" s="8">
        <v>0.24882000000000001</v>
      </c>
      <c r="W38" s="8">
        <v>0.12441000000000001</v>
      </c>
      <c r="X38" s="8">
        <v>2.44035</v>
      </c>
      <c r="Y38" s="8">
        <v>59.334000000000003</v>
      </c>
      <c r="Z38" s="8">
        <v>0</v>
      </c>
      <c r="AA38" s="8">
        <v>10.463200000000001</v>
      </c>
      <c r="AB38" s="8">
        <v>119.944</v>
      </c>
      <c r="AC38" s="8">
        <v>6.6989999999999994E-2</v>
      </c>
      <c r="AD38" s="8">
        <v>1.5822400000000001</v>
      </c>
      <c r="AE38" s="8">
        <v>15.311999999999999</v>
      </c>
      <c r="AF38" s="8">
        <v>0.22968</v>
      </c>
      <c r="AG38" s="8">
        <v>137.80799999999999</v>
      </c>
      <c r="AH38" s="8">
        <v>109.736</v>
      </c>
      <c r="AI38" s="8">
        <v>12.696199999999999</v>
      </c>
      <c r="AJ38" s="8">
        <v>381.524</v>
      </c>
      <c r="AK38" s="8">
        <v>0.85492000000000001</v>
      </c>
      <c r="AL38" s="9">
        <v>0.5</v>
      </c>
    </row>
    <row r="39" spans="1:38">
      <c r="A39" s="4" t="s">
        <v>109</v>
      </c>
      <c r="B39" s="4" t="s">
        <v>103</v>
      </c>
      <c r="C39" s="6">
        <v>18</v>
      </c>
      <c r="D39" s="7" t="s">
        <v>110</v>
      </c>
      <c r="E39" s="8">
        <v>44.46</v>
      </c>
      <c r="F39" s="8">
        <v>3.3119999999999998</v>
      </c>
      <c r="G39" s="8">
        <v>0</v>
      </c>
      <c r="H39" s="8">
        <v>1.9079999999999999</v>
      </c>
      <c r="I39" s="8">
        <v>2.6711999999999998</v>
      </c>
      <c r="J39" s="8">
        <v>0.93833999999999995</v>
      </c>
      <c r="K39" s="8">
        <v>1.25874</v>
      </c>
      <c r="L39" s="8">
        <v>0.31337999999999999</v>
      </c>
      <c r="M39" s="8">
        <v>0</v>
      </c>
      <c r="N39" s="8">
        <v>8.1</v>
      </c>
      <c r="O39" s="8">
        <v>8.9999999999999993E-3</v>
      </c>
      <c r="P39" s="8">
        <v>0</v>
      </c>
      <c r="Q39" s="8">
        <v>9.3600000000000003E-2</v>
      </c>
      <c r="R39" s="8">
        <v>1.7999999999999999E-2</v>
      </c>
      <c r="S39" s="8">
        <v>0</v>
      </c>
      <c r="T39" s="8">
        <v>0</v>
      </c>
      <c r="U39" s="8">
        <v>0</v>
      </c>
      <c r="V39" s="8">
        <v>4.3200000000000002E-2</v>
      </c>
      <c r="W39" s="8">
        <v>5.04E-2</v>
      </c>
      <c r="X39" s="8">
        <v>0.66959999999999997</v>
      </c>
      <c r="Y39" s="8">
        <v>8.82</v>
      </c>
      <c r="Z39" s="8">
        <v>9.3600000000000003E-2</v>
      </c>
      <c r="AA39" s="8">
        <v>0</v>
      </c>
      <c r="AB39" s="8">
        <v>4.32</v>
      </c>
      <c r="AC39" s="8">
        <v>1.404E-2</v>
      </c>
      <c r="AD39" s="8">
        <v>0.42480000000000001</v>
      </c>
      <c r="AE39" s="8">
        <v>2.34</v>
      </c>
      <c r="AF39" s="8">
        <v>1.6740000000000001E-2</v>
      </c>
      <c r="AG39" s="8">
        <v>17.82</v>
      </c>
      <c r="AH39" s="8">
        <v>26.28</v>
      </c>
      <c r="AI39" s="8">
        <v>4.7699999999999996</v>
      </c>
      <c r="AJ39" s="8">
        <v>123.12</v>
      </c>
      <c r="AK39" s="8">
        <v>0.36359999999999998</v>
      </c>
      <c r="AL39" s="9">
        <v>0.22</v>
      </c>
    </row>
    <row r="40" spans="1:38">
      <c r="A40" s="4" t="s">
        <v>111</v>
      </c>
      <c r="B40" s="4" t="s">
        <v>112</v>
      </c>
      <c r="C40" s="6">
        <v>21</v>
      </c>
      <c r="D40" s="7" t="s">
        <v>113</v>
      </c>
      <c r="E40" s="8">
        <v>47.46</v>
      </c>
      <c r="F40" s="8">
        <v>4.1684999999999999</v>
      </c>
      <c r="G40" s="8">
        <v>0.189</v>
      </c>
      <c r="H40" s="8">
        <v>1.8606</v>
      </c>
      <c r="I40" s="8">
        <v>2.6669999999999998</v>
      </c>
      <c r="J40" s="8">
        <v>0.92064000000000001</v>
      </c>
      <c r="K40" s="8">
        <v>0.92630999999999997</v>
      </c>
      <c r="L40" s="8">
        <v>0.63882000000000005</v>
      </c>
      <c r="M40" s="8">
        <v>0.81899999999999995</v>
      </c>
      <c r="N40" s="8">
        <v>5.88</v>
      </c>
      <c r="O40" s="8">
        <v>1.89E-2</v>
      </c>
      <c r="P40" s="8">
        <v>27.51</v>
      </c>
      <c r="Q40" s="8">
        <v>0.1953</v>
      </c>
      <c r="R40" s="8">
        <v>8.4000000000000005E-2</v>
      </c>
      <c r="S40" s="8">
        <v>0.84</v>
      </c>
      <c r="T40" s="8">
        <v>0.126</v>
      </c>
      <c r="U40" s="8">
        <v>3.2130000000000001</v>
      </c>
      <c r="V40" s="8">
        <v>1.0500000000000001E-2</v>
      </c>
      <c r="W40" s="8">
        <v>1.26E-2</v>
      </c>
      <c r="X40" s="8">
        <v>0.34649999999999997</v>
      </c>
      <c r="Y40" s="8">
        <v>3.99</v>
      </c>
      <c r="Z40" s="8">
        <v>0</v>
      </c>
      <c r="AA40" s="8">
        <v>6.72</v>
      </c>
      <c r="AB40" s="8">
        <v>18.690000000000001</v>
      </c>
      <c r="AC40" s="8">
        <v>1.617E-2</v>
      </c>
      <c r="AD40" s="8">
        <v>0.24990000000000001</v>
      </c>
      <c r="AE40" s="8">
        <v>6.72</v>
      </c>
      <c r="AF40" s="8">
        <v>5.2290000000000003E-2</v>
      </c>
      <c r="AG40" s="8">
        <v>37.380000000000003</v>
      </c>
      <c r="AH40" s="8">
        <v>43.89</v>
      </c>
      <c r="AI40" s="8">
        <v>1.9319999999999999</v>
      </c>
      <c r="AJ40" s="8">
        <v>83.37</v>
      </c>
      <c r="AK40" s="8">
        <v>0.36749999999999999</v>
      </c>
      <c r="AL40" s="9">
        <v>0.12</v>
      </c>
    </row>
    <row r="41" spans="1:38">
      <c r="A41" s="4" t="s">
        <v>114</v>
      </c>
      <c r="B41" s="4" t="s">
        <v>112</v>
      </c>
      <c r="C41" s="6">
        <v>63</v>
      </c>
      <c r="D41" s="7" t="s">
        <v>115</v>
      </c>
      <c r="E41" s="8">
        <v>113.4</v>
      </c>
      <c r="F41" s="8">
        <v>14.723100000000001</v>
      </c>
      <c r="G41" s="8">
        <v>1.323</v>
      </c>
      <c r="H41" s="8">
        <v>4.4288999999999996</v>
      </c>
      <c r="I41" s="8">
        <v>4.2839999999999998</v>
      </c>
      <c r="J41" s="8">
        <v>1.7217899999999999</v>
      </c>
      <c r="K41" s="8">
        <v>1.1358900000000001</v>
      </c>
      <c r="L41" s="8">
        <v>0.99224999999999997</v>
      </c>
      <c r="M41" s="8">
        <v>2.331</v>
      </c>
      <c r="N41" s="8">
        <v>7.56</v>
      </c>
      <c r="O41" s="8">
        <v>6.1109999999999998E-2</v>
      </c>
      <c r="P41" s="8">
        <v>174.51</v>
      </c>
      <c r="Q41" s="8">
        <v>0.1701</v>
      </c>
      <c r="R41" s="8">
        <v>0.81899999999999995</v>
      </c>
      <c r="S41" s="8">
        <v>1.89</v>
      </c>
      <c r="T41" s="8">
        <v>0.1764</v>
      </c>
      <c r="U41" s="8">
        <v>3.843</v>
      </c>
      <c r="V41" s="8">
        <v>0.13419</v>
      </c>
      <c r="W41" s="8">
        <v>0.14049</v>
      </c>
      <c r="X41" s="8">
        <v>1.3167</v>
      </c>
      <c r="Y41" s="8">
        <v>28.35</v>
      </c>
      <c r="Z41" s="8">
        <v>0.21734999999999999</v>
      </c>
      <c r="AA41" s="8">
        <v>17.577000000000002</v>
      </c>
      <c r="AB41" s="8">
        <v>56.7</v>
      </c>
      <c r="AC41" s="8">
        <v>6.6780000000000006E-2</v>
      </c>
      <c r="AD41" s="8">
        <v>1.1466000000000001</v>
      </c>
      <c r="AE41" s="8">
        <v>14.49</v>
      </c>
      <c r="AF41" s="8">
        <v>0.18773999999999999</v>
      </c>
      <c r="AG41" s="8">
        <v>82.53</v>
      </c>
      <c r="AH41" s="8">
        <v>128.52000000000001</v>
      </c>
      <c r="AI41" s="8">
        <v>6.7409999999999997</v>
      </c>
      <c r="AJ41" s="8">
        <v>284.13</v>
      </c>
      <c r="AK41" s="8">
        <v>0.5544</v>
      </c>
      <c r="AL41" s="9">
        <v>0.56000000000000005</v>
      </c>
    </row>
    <row r="42" spans="1:38">
      <c r="A42" s="4" t="s">
        <v>116</v>
      </c>
      <c r="B42" s="4" t="s">
        <v>112</v>
      </c>
      <c r="C42" s="6">
        <v>48</v>
      </c>
      <c r="D42" s="7" t="s">
        <v>110</v>
      </c>
      <c r="E42" s="8">
        <v>240</v>
      </c>
      <c r="F42" s="8">
        <v>27.456</v>
      </c>
      <c r="G42" s="8">
        <v>0</v>
      </c>
      <c r="H42" s="8">
        <v>4.32</v>
      </c>
      <c r="I42" s="8">
        <v>13.488</v>
      </c>
      <c r="J42" s="8">
        <v>2.3472</v>
      </c>
      <c r="K42" s="8">
        <v>3.9216000000000002</v>
      </c>
      <c r="L42" s="8">
        <v>6.4416000000000002</v>
      </c>
      <c r="M42" s="8">
        <v>4.8</v>
      </c>
      <c r="N42" s="8">
        <v>0</v>
      </c>
      <c r="O42" s="8">
        <v>0.10032000000000001</v>
      </c>
      <c r="P42" s="8">
        <v>5.28</v>
      </c>
      <c r="Q42" s="8">
        <v>0</v>
      </c>
      <c r="R42" s="8">
        <v>0.14399999999999999</v>
      </c>
      <c r="S42" s="8">
        <v>0</v>
      </c>
      <c r="T42" s="8">
        <v>0</v>
      </c>
      <c r="U42" s="8">
        <v>0</v>
      </c>
      <c r="V42" s="8">
        <v>6.4320000000000002E-2</v>
      </c>
      <c r="W42" s="8">
        <v>6.5280000000000005E-2</v>
      </c>
      <c r="X42" s="8">
        <v>0.74399999999999999</v>
      </c>
      <c r="Y42" s="8">
        <v>8.16</v>
      </c>
      <c r="Z42" s="8">
        <v>0.1464</v>
      </c>
      <c r="AA42" s="8">
        <v>0</v>
      </c>
      <c r="AB42" s="8">
        <v>4.8</v>
      </c>
      <c r="AC42" s="8">
        <v>0.10607999999999999</v>
      </c>
      <c r="AD42" s="8">
        <v>1.3344</v>
      </c>
      <c r="AE42" s="8">
        <v>51.84</v>
      </c>
      <c r="AF42" s="8">
        <v>0.42192000000000002</v>
      </c>
      <c r="AG42" s="8">
        <v>120</v>
      </c>
      <c r="AH42" s="8">
        <v>108</v>
      </c>
      <c r="AI42" s="8">
        <v>3.504</v>
      </c>
      <c r="AJ42" s="8">
        <v>424.32</v>
      </c>
      <c r="AK42" s="8">
        <v>1.2672000000000001</v>
      </c>
      <c r="AL42" s="9">
        <v>0.15</v>
      </c>
    </row>
    <row r="43" spans="1:38">
      <c r="A43" s="4" t="s">
        <v>117</v>
      </c>
      <c r="B43" s="4" t="s">
        <v>112</v>
      </c>
      <c r="C43" s="6">
        <v>42.8</v>
      </c>
      <c r="D43" s="7" t="s">
        <v>118</v>
      </c>
      <c r="E43" s="8">
        <v>55.64</v>
      </c>
      <c r="F43" s="8">
        <v>12.236520000000001</v>
      </c>
      <c r="G43" s="8">
        <v>0</v>
      </c>
      <c r="H43" s="8">
        <v>1.01864</v>
      </c>
      <c r="I43" s="8">
        <v>8.9880000000000002E-2</v>
      </c>
      <c r="J43" s="8">
        <v>2.4396000000000001E-2</v>
      </c>
      <c r="K43" s="8">
        <v>2.7820000000000001E-2</v>
      </c>
      <c r="L43" s="8">
        <v>2.3968E-2</v>
      </c>
      <c r="M43" s="8">
        <v>0.12839999999999999</v>
      </c>
      <c r="N43" s="8">
        <v>0</v>
      </c>
      <c r="O43" s="8">
        <v>2.1399999999999999E-2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7.1475999999999998E-2</v>
      </c>
      <c r="W43" s="8">
        <v>6.8479999999999999E-3</v>
      </c>
      <c r="X43" s="8">
        <v>0.78537999999999997</v>
      </c>
      <c r="Y43" s="8">
        <v>24.824000000000002</v>
      </c>
      <c r="Z43" s="8">
        <v>0.17590800000000001</v>
      </c>
      <c r="AA43" s="8">
        <v>0</v>
      </c>
      <c r="AB43" s="8">
        <v>1.284</v>
      </c>
      <c r="AC43" s="8">
        <v>1.6264000000000001E-2</v>
      </c>
      <c r="AD43" s="8">
        <v>0.63771999999999995</v>
      </c>
      <c r="AE43" s="8">
        <v>5.5640000000000001</v>
      </c>
      <c r="AF43" s="8">
        <v>0.161356</v>
      </c>
      <c r="AG43" s="8">
        <v>15.836</v>
      </c>
      <c r="AH43" s="8">
        <v>12.412000000000001</v>
      </c>
      <c r="AI43" s="8">
        <v>3.21</v>
      </c>
      <c r="AJ43" s="8">
        <v>0</v>
      </c>
      <c r="AK43" s="8">
        <v>0.17976</v>
      </c>
      <c r="AL43" s="9">
        <v>0.16</v>
      </c>
    </row>
    <row r="44" spans="1:38">
      <c r="A44" s="4" t="s">
        <v>119</v>
      </c>
      <c r="B44" s="4" t="s">
        <v>112</v>
      </c>
      <c r="C44" s="6">
        <v>48</v>
      </c>
      <c r="D44" s="7" t="s">
        <v>61</v>
      </c>
      <c r="E44" s="8">
        <v>75.36</v>
      </c>
      <c r="F44" s="8">
        <v>14.683199999999999</v>
      </c>
      <c r="G44" s="8">
        <v>0.26879999999999998</v>
      </c>
      <c r="H44" s="8">
        <v>2.7839999999999998</v>
      </c>
      <c r="I44" s="8">
        <v>0.44640000000000002</v>
      </c>
      <c r="J44" s="8">
        <v>8.448E-2</v>
      </c>
      <c r="K44" s="8">
        <v>6.2880000000000005E-2</v>
      </c>
      <c r="L44" s="8">
        <v>0.15648000000000001</v>
      </c>
      <c r="M44" s="8">
        <v>0.86399999999999999</v>
      </c>
      <c r="N44" s="8">
        <v>0</v>
      </c>
      <c r="O44" s="8">
        <v>2.3519999999999999E-2</v>
      </c>
      <c r="P44" s="8">
        <v>0</v>
      </c>
      <c r="Q44" s="8">
        <v>0</v>
      </c>
      <c r="R44" s="8">
        <v>0</v>
      </c>
      <c r="S44" s="8">
        <v>0</v>
      </c>
      <c r="T44" s="8">
        <v>2.8799999999999999E-2</v>
      </c>
      <c r="U44" s="8">
        <v>0</v>
      </c>
      <c r="V44" s="8">
        <v>0.13152</v>
      </c>
      <c r="W44" s="8">
        <v>6.5280000000000005E-2</v>
      </c>
      <c r="X44" s="8">
        <v>0.81072</v>
      </c>
      <c r="Y44" s="8">
        <v>35.04</v>
      </c>
      <c r="Z44" s="8">
        <v>5.3760000000000002E-2</v>
      </c>
      <c r="AA44" s="8">
        <v>0</v>
      </c>
      <c r="AB44" s="8">
        <v>3.36</v>
      </c>
      <c r="AC44" s="8">
        <v>4.8000000000000001E-2</v>
      </c>
      <c r="AD44" s="8">
        <v>0.61439999999999995</v>
      </c>
      <c r="AE44" s="8">
        <v>8.64</v>
      </c>
      <c r="AF44" s="8">
        <v>0.15456</v>
      </c>
      <c r="AG44" s="8">
        <v>27.84</v>
      </c>
      <c r="AH44" s="8">
        <v>21.12</v>
      </c>
      <c r="AI44" s="8">
        <v>12.672000000000001</v>
      </c>
      <c r="AJ44" s="8">
        <v>62.88</v>
      </c>
      <c r="AK44" s="8">
        <v>0.24479999999999999</v>
      </c>
      <c r="AL44" s="9">
        <v>0.24</v>
      </c>
    </row>
    <row r="45" spans="1:38">
      <c r="A45" s="4" t="s">
        <v>120</v>
      </c>
      <c r="B45" s="5" t="s">
        <v>112</v>
      </c>
      <c r="C45" s="6">
        <v>21</v>
      </c>
      <c r="D45" s="7" t="s">
        <v>113</v>
      </c>
      <c r="E45" s="8">
        <v>64.680000000000007</v>
      </c>
      <c r="F45" s="8">
        <v>5.8779000000000003</v>
      </c>
      <c r="G45" s="8">
        <v>2.1000000000000001E-2</v>
      </c>
      <c r="H45" s="8">
        <v>1.6464000000000001</v>
      </c>
      <c r="I45" s="8">
        <v>3.9689999999999999</v>
      </c>
      <c r="J45" s="8">
        <v>0.80703000000000003</v>
      </c>
      <c r="K45" s="8">
        <v>2.5000499999999999</v>
      </c>
      <c r="L45" s="8">
        <v>0.33452999999999999</v>
      </c>
      <c r="M45" s="8">
        <v>0.14699999999999999</v>
      </c>
      <c r="N45" s="8">
        <v>12.18</v>
      </c>
      <c r="O45" s="8">
        <v>1.26E-2</v>
      </c>
      <c r="P45" s="8">
        <v>22.89</v>
      </c>
      <c r="Q45" s="8">
        <v>0.1113</v>
      </c>
      <c r="R45" s="8">
        <v>0</v>
      </c>
      <c r="S45" s="8">
        <v>0.21</v>
      </c>
      <c r="T45" s="8">
        <v>0.5292</v>
      </c>
      <c r="U45" s="8">
        <v>0.98699999999999999</v>
      </c>
      <c r="V45" s="8">
        <v>1.26E-2</v>
      </c>
      <c r="W45" s="8">
        <v>4.1999999999999997E-3</v>
      </c>
      <c r="X45" s="8">
        <v>0.26040000000000002</v>
      </c>
      <c r="Y45" s="8">
        <v>9.0299999999999994</v>
      </c>
      <c r="Z45" s="8">
        <v>0</v>
      </c>
      <c r="AA45" s="8">
        <v>10.625999999999999</v>
      </c>
      <c r="AB45" s="8">
        <v>6.09</v>
      </c>
      <c r="AC45" s="8">
        <v>2.0369999999999999E-2</v>
      </c>
      <c r="AD45" s="8">
        <v>0.18060000000000001</v>
      </c>
      <c r="AE45" s="8">
        <v>3.36</v>
      </c>
      <c r="AF45" s="8">
        <v>3.6119999999999999E-2</v>
      </c>
      <c r="AG45" s="8">
        <v>38.85</v>
      </c>
      <c r="AH45" s="8">
        <v>17.22</v>
      </c>
      <c r="AI45" s="8">
        <v>2.0369999999999999</v>
      </c>
      <c r="AJ45" s="8">
        <v>188.37</v>
      </c>
      <c r="AK45" s="8">
        <v>0.12180000000000001</v>
      </c>
      <c r="AL45" s="9">
        <v>0.23</v>
      </c>
    </row>
    <row r="46" spans="1:38">
      <c r="A46" s="4" t="s">
        <v>121</v>
      </c>
      <c r="B46" s="4" t="s">
        <v>112</v>
      </c>
      <c r="C46" s="6">
        <v>21</v>
      </c>
      <c r="D46" s="7" t="s">
        <v>122</v>
      </c>
      <c r="E46" s="8">
        <v>46.62</v>
      </c>
      <c r="F46" s="8">
        <v>4.6619999999999999</v>
      </c>
      <c r="G46" s="8">
        <v>4.4436</v>
      </c>
      <c r="H46" s="8">
        <v>0.86099999999999999</v>
      </c>
      <c r="I46" s="8">
        <v>2.73</v>
      </c>
      <c r="J46" s="8">
        <v>1.5666</v>
      </c>
      <c r="K46" s="8">
        <v>0.7329</v>
      </c>
      <c r="L46" s="8">
        <v>9.6600000000000005E-2</v>
      </c>
      <c r="M46" s="8">
        <v>0.14699999999999999</v>
      </c>
      <c r="N46" s="8">
        <v>19.11</v>
      </c>
      <c r="O46" s="8">
        <v>1.008E-2</v>
      </c>
      <c r="P46" s="8">
        <v>123.69</v>
      </c>
      <c r="Q46" s="8">
        <v>0.105</v>
      </c>
      <c r="R46" s="8">
        <v>0.16800000000000001</v>
      </c>
      <c r="S46" s="8">
        <v>6.09</v>
      </c>
      <c r="T46" s="8">
        <v>0.12809999999999999</v>
      </c>
      <c r="U46" s="8">
        <v>0.189</v>
      </c>
      <c r="V46" s="8">
        <v>1.0290000000000001E-2</v>
      </c>
      <c r="W46" s="8">
        <v>3.8219999999999997E-2</v>
      </c>
      <c r="X46" s="8">
        <v>1.9949999999999999E-2</v>
      </c>
      <c r="Y46" s="8">
        <v>1.89</v>
      </c>
      <c r="Z46" s="8">
        <v>0.10625999999999999</v>
      </c>
      <c r="AA46" s="8">
        <v>5.46</v>
      </c>
      <c r="AB46" s="8">
        <v>27.51</v>
      </c>
      <c r="AC46" s="8">
        <v>6.3E-3</v>
      </c>
      <c r="AD46" s="8">
        <v>4.41E-2</v>
      </c>
      <c r="AE46" s="8">
        <v>2.52</v>
      </c>
      <c r="AF46" s="8">
        <v>1.0499999999999999E-3</v>
      </c>
      <c r="AG46" s="8">
        <v>24.36</v>
      </c>
      <c r="AH46" s="8">
        <v>37.17</v>
      </c>
      <c r="AI46" s="8">
        <v>0.63</v>
      </c>
      <c r="AJ46" s="8">
        <v>12.81</v>
      </c>
      <c r="AK46" s="8">
        <v>0.10920000000000001</v>
      </c>
      <c r="AL46" s="9">
        <v>0.04</v>
      </c>
    </row>
    <row r="47" spans="1:38">
      <c r="A47" s="4" t="s">
        <v>123</v>
      </c>
      <c r="B47" s="4" t="s">
        <v>124</v>
      </c>
      <c r="C47" s="6">
        <v>92.2</v>
      </c>
      <c r="D47" s="7" t="s">
        <v>125</v>
      </c>
      <c r="E47" s="8">
        <v>384.47399999999999</v>
      </c>
      <c r="F47" s="8">
        <v>52.922800000000002</v>
      </c>
      <c r="G47" s="8">
        <v>29.430240000000001</v>
      </c>
      <c r="H47" s="8">
        <v>4.149</v>
      </c>
      <c r="I47" s="8">
        <v>18.347799999999999</v>
      </c>
      <c r="J47" s="8">
        <v>4.7317039999999997</v>
      </c>
      <c r="K47" s="8">
        <v>10.398315999999999</v>
      </c>
      <c r="L47" s="8">
        <v>2.2837939999999999</v>
      </c>
      <c r="M47" s="8">
        <v>2.0284</v>
      </c>
      <c r="N47" s="8">
        <v>52.554000000000002</v>
      </c>
      <c r="O47" s="8">
        <v>2.4893999999999999E-2</v>
      </c>
      <c r="P47" s="8">
        <v>35.957999999999998</v>
      </c>
      <c r="Q47" s="8">
        <v>9.2200000000000004E-2</v>
      </c>
      <c r="R47" s="8">
        <v>9.2200000000000004E-2</v>
      </c>
      <c r="S47" s="8">
        <v>0</v>
      </c>
      <c r="T47" s="8">
        <v>0.19361999999999999</v>
      </c>
      <c r="U47" s="8">
        <v>9.0356000000000005</v>
      </c>
      <c r="V47" s="8">
        <v>4.1489999999999999E-2</v>
      </c>
      <c r="W47" s="8">
        <v>6.454E-2</v>
      </c>
      <c r="X47" s="8">
        <v>0.43334</v>
      </c>
      <c r="Y47" s="8">
        <v>41.49</v>
      </c>
      <c r="Z47" s="8">
        <v>0.31532399999999999</v>
      </c>
      <c r="AA47" s="8">
        <v>26.830200000000001</v>
      </c>
      <c r="AB47" s="8">
        <v>196.386</v>
      </c>
      <c r="AC47" s="8">
        <v>0.17610200000000001</v>
      </c>
      <c r="AD47" s="8">
        <v>2.09294</v>
      </c>
      <c r="AE47" s="8">
        <v>31.347999999999999</v>
      </c>
      <c r="AF47" s="8">
        <v>0.34114</v>
      </c>
      <c r="AG47" s="8">
        <v>149.364</v>
      </c>
      <c r="AH47" s="8">
        <v>97.731999999999999</v>
      </c>
      <c r="AI47" s="8">
        <v>3.7801999999999998</v>
      </c>
      <c r="AJ47" s="8">
        <v>198.23</v>
      </c>
      <c r="AK47" s="8">
        <v>0.52554000000000001</v>
      </c>
      <c r="AL47" s="9">
        <v>0.31</v>
      </c>
    </row>
    <row r="48" spans="1:38">
      <c r="A48" s="4" t="s">
        <v>126</v>
      </c>
      <c r="B48" s="4" t="s">
        <v>124</v>
      </c>
      <c r="C48" s="6">
        <v>112.5</v>
      </c>
      <c r="D48" s="7" t="s">
        <v>127</v>
      </c>
      <c r="E48" s="8">
        <v>559.125</v>
      </c>
      <c r="F48" s="8">
        <v>74.362499999999997</v>
      </c>
      <c r="G48" s="8">
        <v>0</v>
      </c>
      <c r="H48" s="8">
        <v>5.1749999999999998</v>
      </c>
      <c r="I48" s="8">
        <v>28.35</v>
      </c>
      <c r="J48" s="8">
        <v>9.3554999999999993</v>
      </c>
      <c r="K48" s="8">
        <v>14.711625</v>
      </c>
      <c r="L48" s="8">
        <v>2.9474999999999998</v>
      </c>
      <c r="M48" s="8">
        <v>0</v>
      </c>
      <c r="N48" s="8">
        <v>0</v>
      </c>
      <c r="O48" s="8">
        <v>1.9125E-2</v>
      </c>
      <c r="P48" s="8">
        <v>4.5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0.21937499999999999</v>
      </c>
      <c r="W48" s="8">
        <v>0.230625</v>
      </c>
      <c r="X48" s="8">
        <v>2.23875</v>
      </c>
      <c r="Y48" s="8">
        <v>57.375</v>
      </c>
      <c r="Z48" s="8">
        <v>0.19237499999999999</v>
      </c>
      <c r="AA48" s="8">
        <v>0</v>
      </c>
      <c r="AB48" s="8">
        <v>48.375</v>
      </c>
      <c r="AC48" s="8">
        <v>0.33750000000000002</v>
      </c>
      <c r="AD48" s="8">
        <v>2.3287499999999999</v>
      </c>
      <c r="AE48" s="8">
        <v>40.5</v>
      </c>
      <c r="AF48" s="8">
        <v>0.40837499999999999</v>
      </c>
      <c r="AG48" s="8">
        <v>90</v>
      </c>
      <c r="AH48" s="8">
        <v>234</v>
      </c>
      <c r="AI48" s="8">
        <v>2.7</v>
      </c>
      <c r="AJ48" s="8">
        <v>326.25</v>
      </c>
      <c r="AK48" s="8">
        <v>0.67500000000000004</v>
      </c>
      <c r="AL48" s="9">
        <v>0.94</v>
      </c>
    </row>
    <row r="49" spans="1:38">
      <c r="A49" s="4" t="s">
        <v>128</v>
      </c>
      <c r="B49" s="4" t="s">
        <v>124</v>
      </c>
      <c r="C49" s="6">
        <v>61.5</v>
      </c>
      <c r="D49" s="7" t="s">
        <v>77</v>
      </c>
      <c r="E49" s="8">
        <v>228.16499999999999</v>
      </c>
      <c r="F49" s="8">
        <v>32.841000000000001</v>
      </c>
      <c r="G49" s="8">
        <v>0</v>
      </c>
      <c r="H49" s="8">
        <v>3.2595000000000001</v>
      </c>
      <c r="I49" s="8">
        <v>9.2865000000000002</v>
      </c>
      <c r="J49" s="8">
        <v>3.3394499999999998</v>
      </c>
      <c r="K49" s="8">
        <v>3.7139850000000001</v>
      </c>
      <c r="L49" s="8">
        <v>1.6980150000000001</v>
      </c>
      <c r="M49" s="8">
        <v>0.98399999999999999</v>
      </c>
      <c r="N49" s="8">
        <v>35.67</v>
      </c>
      <c r="O49" s="8">
        <v>2.5215000000000001E-2</v>
      </c>
      <c r="P49" s="8">
        <v>86.1</v>
      </c>
      <c r="Q49" s="8">
        <v>9.8400000000000001E-2</v>
      </c>
      <c r="R49" s="8">
        <v>0.123</v>
      </c>
      <c r="S49" s="8">
        <v>0</v>
      </c>
      <c r="T49" s="8">
        <v>0</v>
      </c>
      <c r="U49" s="8">
        <v>0</v>
      </c>
      <c r="V49" s="8">
        <v>8.6715E-2</v>
      </c>
      <c r="W49" s="8">
        <v>0.130995</v>
      </c>
      <c r="X49" s="8">
        <v>0.69925499999999996</v>
      </c>
      <c r="Y49" s="8">
        <v>16.605</v>
      </c>
      <c r="Z49" s="8">
        <v>0.18695999999999999</v>
      </c>
      <c r="AA49" s="8">
        <v>78.965999999999994</v>
      </c>
      <c r="AB49" s="8">
        <v>36.9</v>
      </c>
      <c r="AC49" s="8">
        <v>0.127305</v>
      </c>
      <c r="AD49" s="8">
        <v>0.99014999999999997</v>
      </c>
      <c r="AE49" s="8">
        <v>19.68</v>
      </c>
      <c r="AF49" s="8">
        <v>0.17219999999999999</v>
      </c>
      <c r="AG49" s="8">
        <v>65.19</v>
      </c>
      <c r="AH49" s="8">
        <v>86.1</v>
      </c>
      <c r="AI49" s="8">
        <v>7.3185000000000002</v>
      </c>
      <c r="AJ49" s="8">
        <v>193.72499999999999</v>
      </c>
      <c r="AK49" s="8">
        <v>0.42435</v>
      </c>
      <c r="AL49" s="9">
        <v>0.24</v>
      </c>
    </row>
    <row r="50" spans="1:38">
      <c r="A50" s="4" t="s">
        <v>129</v>
      </c>
      <c r="B50" s="4" t="s">
        <v>124</v>
      </c>
      <c r="C50" s="6">
        <v>129.80000000000001</v>
      </c>
      <c r="D50" s="7" t="s">
        <v>130</v>
      </c>
      <c r="E50" s="8">
        <v>672.36400000000003</v>
      </c>
      <c r="F50" s="8">
        <v>83.837819999999994</v>
      </c>
      <c r="G50" s="8">
        <v>63.186639999999997</v>
      </c>
      <c r="H50" s="8">
        <v>8.44998</v>
      </c>
      <c r="I50" s="8">
        <v>33.735019999999999</v>
      </c>
      <c r="J50" s="8">
        <v>23.302994000000002</v>
      </c>
      <c r="K50" s="8">
        <v>7.5855119999999996</v>
      </c>
      <c r="L50" s="8">
        <v>1.16171</v>
      </c>
      <c r="M50" s="8">
        <v>1.298</v>
      </c>
      <c r="N50" s="8">
        <v>14.278</v>
      </c>
      <c r="O50" s="8">
        <v>2.596E-2</v>
      </c>
      <c r="P50" s="8">
        <v>105.13800000000001</v>
      </c>
      <c r="Q50" s="8">
        <v>0.72687999999999997</v>
      </c>
      <c r="R50" s="8">
        <v>0</v>
      </c>
      <c r="S50" s="8">
        <v>0</v>
      </c>
      <c r="T50" s="8">
        <v>0.44131999999999999</v>
      </c>
      <c r="U50" s="8">
        <v>6.7496</v>
      </c>
      <c r="V50" s="8">
        <v>0.151866</v>
      </c>
      <c r="W50" s="8">
        <v>0.27257999999999999</v>
      </c>
      <c r="X50" s="8">
        <v>0.64900000000000002</v>
      </c>
      <c r="Y50" s="8">
        <v>18.172000000000001</v>
      </c>
      <c r="Z50" s="8">
        <v>0.83072000000000001</v>
      </c>
      <c r="AA50" s="8">
        <v>40.238</v>
      </c>
      <c r="AB50" s="8">
        <v>162.25</v>
      </c>
      <c r="AC50" s="8">
        <v>0.28555999999999998</v>
      </c>
      <c r="AD50" s="8">
        <v>1.298</v>
      </c>
      <c r="AE50" s="8">
        <v>48.026000000000003</v>
      </c>
      <c r="AF50" s="8">
        <v>0.1298</v>
      </c>
      <c r="AG50" s="8">
        <v>175.23</v>
      </c>
      <c r="AH50" s="8">
        <v>299.83800000000002</v>
      </c>
      <c r="AI50" s="8">
        <v>6.49</v>
      </c>
      <c r="AJ50" s="8">
        <v>70.091999999999999</v>
      </c>
      <c r="AK50" s="8">
        <v>0.11681999999999999</v>
      </c>
      <c r="AL50" s="9">
        <v>0.24</v>
      </c>
    </row>
    <row r="51" spans="1:38">
      <c r="A51" s="4" t="s">
        <v>131</v>
      </c>
      <c r="B51" s="4" t="s">
        <v>124</v>
      </c>
      <c r="C51" s="6">
        <v>45.8</v>
      </c>
      <c r="D51" s="7" t="s">
        <v>132</v>
      </c>
      <c r="E51" s="8">
        <v>180.452</v>
      </c>
      <c r="F51" s="8">
        <v>44.884</v>
      </c>
      <c r="G51" s="8">
        <v>28.808199999999999</v>
      </c>
      <c r="H51" s="8">
        <v>0</v>
      </c>
      <c r="I51" s="8">
        <v>9.1600000000000001E-2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1.374E-3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1.8320000000000001E-3</v>
      </c>
      <c r="W51" s="8">
        <v>1.374E-3</v>
      </c>
      <c r="X51" s="8">
        <v>3.2060000000000001E-3</v>
      </c>
      <c r="Y51" s="8">
        <v>0</v>
      </c>
      <c r="Z51" s="8">
        <v>3.6640000000000002E-3</v>
      </c>
      <c r="AA51" s="8">
        <v>0</v>
      </c>
      <c r="AB51" s="8">
        <v>1.3740000000000001</v>
      </c>
      <c r="AC51" s="8">
        <v>1.3282E-2</v>
      </c>
      <c r="AD51" s="8">
        <v>0.13739999999999999</v>
      </c>
      <c r="AE51" s="8">
        <v>1.3740000000000001</v>
      </c>
      <c r="AF51" s="8">
        <v>4.5799999999999999E-3</v>
      </c>
      <c r="AG51" s="8">
        <v>1.3740000000000001</v>
      </c>
      <c r="AH51" s="8">
        <v>2.29</v>
      </c>
      <c r="AI51" s="8">
        <v>0.27479999999999999</v>
      </c>
      <c r="AJ51" s="8">
        <v>17.404</v>
      </c>
      <c r="AK51" s="8">
        <v>4.5799999999999999E-3</v>
      </c>
      <c r="AL51" s="9">
        <v>0.03</v>
      </c>
    </row>
    <row r="52" spans="1:38">
      <c r="A52" s="4" t="s">
        <v>133</v>
      </c>
      <c r="B52" s="4" t="s">
        <v>124</v>
      </c>
      <c r="C52" s="6">
        <v>67.5</v>
      </c>
      <c r="D52" s="7" t="s">
        <v>134</v>
      </c>
      <c r="E52" s="8">
        <v>97.875</v>
      </c>
      <c r="F52" s="8">
        <v>15.3765</v>
      </c>
      <c r="G52" s="8">
        <v>15.626250000000001</v>
      </c>
      <c r="H52" s="8">
        <v>3.05775</v>
      </c>
      <c r="I52" s="8">
        <v>2.7202500000000001</v>
      </c>
      <c r="J52" s="8">
        <v>1.2143250000000001</v>
      </c>
      <c r="K52" s="8">
        <v>0.85455000000000003</v>
      </c>
      <c r="L52" s="8">
        <v>0.2646</v>
      </c>
      <c r="M52" s="8">
        <v>0</v>
      </c>
      <c r="N52" s="8">
        <v>60.75</v>
      </c>
      <c r="O52" s="8">
        <v>2.9700000000000001E-2</v>
      </c>
      <c r="P52" s="8">
        <v>108.675</v>
      </c>
      <c r="Q52" s="8">
        <v>0.24299999999999999</v>
      </c>
      <c r="R52" s="8">
        <v>0</v>
      </c>
      <c r="S52" s="8">
        <v>0</v>
      </c>
      <c r="T52" s="8">
        <v>0.15525</v>
      </c>
      <c r="U52" s="8">
        <v>0.13500000000000001</v>
      </c>
      <c r="V52" s="8">
        <v>2.1600000000000001E-2</v>
      </c>
      <c r="W52" s="8">
        <v>0.14174999999999999</v>
      </c>
      <c r="X52" s="8">
        <v>5.5350000000000003E-2</v>
      </c>
      <c r="Y52" s="8">
        <v>6.0750000000000002</v>
      </c>
      <c r="Z52" s="8">
        <v>0.34694999999999998</v>
      </c>
      <c r="AA52" s="8">
        <v>0</v>
      </c>
      <c r="AB52" s="8">
        <v>56.024999999999999</v>
      </c>
      <c r="AC52" s="8">
        <v>1.89E-2</v>
      </c>
      <c r="AD52" s="8">
        <v>0.25650000000000001</v>
      </c>
      <c r="AE52" s="8">
        <v>6.0750000000000002</v>
      </c>
      <c r="AF52" s="8">
        <v>6.7499999999999999E-3</v>
      </c>
      <c r="AG52" s="8">
        <v>64.8</v>
      </c>
      <c r="AH52" s="8">
        <v>79.650000000000006</v>
      </c>
      <c r="AI52" s="8">
        <v>5.8724999999999996</v>
      </c>
      <c r="AJ52" s="8">
        <v>35.774999999999999</v>
      </c>
      <c r="AK52" s="8">
        <v>0.31724999999999998</v>
      </c>
      <c r="AL52" s="9">
        <v>7.0000000000000007E-2</v>
      </c>
    </row>
    <row r="53" spans="1:38">
      <c r="A53" s="4" t="s">
        <v>135</v>
      </c>
      <c r="B53" s="4" t="s">
        <v>124</v>
      </c>
      <c r="C53" s="6">
        <v>33.799999999999997</v>
      </c>
      <c r="D53" s="7" t="s">
        <v>136</v>
      </c>
      <c r="E53" s="8">
        <v>102.752</v>
      </c>
      <c r="F53" s="8">
        <v>27.851199999999999</v>
      </c>
      <c r="G53" s="8">
        <v>27.75656</v>
      </c>
      <c r="H53" s="8">
        <v>0.1014</v>
      </c>
      <c r="I53" s="8">
        <v>0</v>
      </c>
      <c r="J53" s="8">
        <v>0</v>
      </c>
      <c r="K53" s="8">
        <v>0</v>
      </c>
      <c r="L53" s="8">
        <v>0</v>
      </c>
      <c r="M53" s="8">
        <v>6.7599999999999993E-2</v>
      </c>
      <c r="N53" s="8">
        <v>0</v>
      </c>
      <c r="O53" s="8">
        <v>8.1119999999999994E-3</v>
      </c>
      <c r="P53" s="8">
        <v>0</v>
      </c>
      <c r="Q53" s="8">
        <v>0</v>
      </c>
      <c r="R53" s="8">
        <v>0.16900000000000001</v>
      </c>
      <c r="S53" s="8">
        <v>0</v>
      </c>
      <c r="T53" s="8">
        <v>0</v>
      </c>
      <c r="U53" s="8">
        <v>0</v>
      </c>
      <c r="V53" s="8">
        <v>0</v>
      </c>
      <c r="W53" s="8">
        <v>1.2844E-2</v>
      </c>
      <c r="X53" s="8">
        <v>4.0897999999999997E-2</v>
      </c>
      <c r="Y53" s="8">
        <v>0.67600000000000005</v>
      </c>
      <c r="Z53" s="8">
        <v>2.2984000000000001E-2</v>
      </c>
      <c r="AA53" s="8">
        <v>0.74360000000000004</v>
      </c>
      <c r="AB53" s="8">
        <v>2.028</v>
      </c>
      <c r="AC53" s="8">
        <v>1.2168E-2</v>
      </c>
      <c r="AD53" s="8">
        <v>0.14196</v>
      </c>
      <c r="AE53" s="8">
        <v>0.67600000000000005</v>
      </c>
      <c r="AF53" s="8">
        <v>2.7040000000000002E-2</v>
      </c>
      <c r="AG53" s="8">
        <v>1.3520000000000001</v>
      </c>
      <c r="AH53" s="8">
        <v>17.576000000000001</v>
      </c>
      <c r="AI53" s="8">
        <v>0.27039999999999997</v>
      </c>
      <c r="AJ53" s="8">
        <v>1.3520000000000001</v>
      </c>
      <c r="AK53" s="8">
        <v>7.4359999999999996E-2</v>
      </c>
      <c r="AL53" s="9">
        <v>7.0000000000000007E-2</v>
      </c>
    </row>
    <row r="54" spans="1:38">
      <c r="A54" s="4" t="s">
        <v>137</v>
      </c>
      <c r="B54" s="4" t="s">
        <v>124</v>
      </c>
      <c r="C54" s="6">
        <v>225</v>
      </c>
      <c r="D54" s="7" t="s">
        <v>138</v>
      </c>
      <c r="E54" s="8">
        <v>144</v>
      </c>
      <c r="F54" s="8">
        <v>10.4625</v>
      </c>
      <c r="G54" s="8">
        <v>0</v>
      </c>
      <c r="H54" s="8">
        <v>7.38</v>
      </c>
      <c r="I54" s="8">
        <v>8.2349999999999994</v>
      </c>
      <c r="J54" s="8">
        <v>5.1254999999999997</v>
      </c>
      <c r="K54" s="8">
        <v>2.37825</v>
      </c>
      <c r="L54" s="8">
        <v>0.30599999999999999</v>
      </c>
      <c r="M54" s="8">
        <v>0</v>
      </c>
      <c r="N54" s="8">
        <v>31.5</v>
      </c>
      <c r="O54" s="8">
        <v>9.4500000000000001E-2</v>
      </c>
      <c r="P54" s="8">
        <v>310.5</v>
      </c>
      <c r="Q54" s="8">
        <v>0.81</v>
      </c>
      <c r="R54" s="8">
        <v>3.375</v>
      </c>
      <c r="S54" s="8">
        <v>0</v>
      </c>
      <c r="T54" s="8">
        <v>0</v>
      </c>
      <c r="U54" s="8">
        <v>0</v>
      </c>
      <c r="V54" s="8">
        <v>8.5500000000000007E-2</v>
      </c>
      <c r="W54" s="8">
        <v>0.36225000000000002</v>
      </c>
      <c r="X54" s="8">
        <v>0.189</v>
      </c>
      <c r="Y54" s="8">
        <v>11.25</v>
      </c>
      <c r="Z54" s="8">
        <v>0.70425000000000004</v>
      </c>
      <c r="AA54" s="8">
        <v>0</v>
      </c>
      <c r="AB54" s="8">
        <v>267.75</v>
      </c>
      <c r="AC54" s="8">
        <v>2.2499999999999999E-2</v>
      </c>
      <c r="AD54" s="8">
        <v>0.1125</v>
      </c>
      <c r="AE54" s="8">
        <v>29.25</v>
      </c>
      <c r="AF54" s="8">
        <v>8.9999999999999993E-3</v>
      </c>
      <c r="AG54" s="8">
        <v>209.25</v>
      </c>
      <c r="AH54" s="8">
        <v>339.75</v>
      </c>
      <c r="AI54" s="8">
        <v>4.5</v>
      </c>
      <c r="AJ54" s="8">
        <v>110.25</v>
      </c>
      <c r="AK54" s="8">
        <v>0.85499999999999998</v>
      </c>
      <c r="AL54" s="9">
        <v>3.75</v>
      </c>
    </row>
    <row r="55" spans="1:38">
      <c r="A55" s="4" t="s">
        <v>139</v>
      </c>
      <c r="B55" s="4" t="s">
        <v>124</v>
      </c>
      <c r="C55" s="6">
        <v>52.5</v>
      </c>
      <c r="D55" s="7" t="s">
        <v>140</v>
      </c>
      <c r="E55" s="8">
        <v>0.52500000000000002</v>
      </c>
      <c r="F55" s="8">
        <v>0.1575</v>
      </c>
      <c r="G55" s="8">
        <v>0</v>
      </c>
      <c r="H55" s="8">
        <v>0</v>
      </c>
      <c r="I55" s="8">
        <v>0</v>
      </c>
      <c r="J55" s="8">
        <v>1.0499999999999999E-3</v>
      </c>
      <c r="K55" s="8">
        <v>5.2499999999999997E-4</v>
      </c>
      <c r="L55" s="8">
        <v>2.0999999999999999E-3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7.3499999999999998E-3</v>
      </c>
      <c r="X55" s="8">
        <v>0</v>
      </c>
      <c r="Y55" s="8">
        <v>2.625</v>
      </c>
      <c r="Z55" s="8">
        <v>5.7749999999999998E-3</v>
      </c>
      <c r="AA55" s="8">
        <v>0.21</v>
      </c>
      <c r="AB55" s="8">
        <v>0</v>
      </c>
      <c r="AC55" s="8">
        <v>5.2500000000000003E-3</v>
      </c>
      <c r="AD55" s="8">
        <v>1.0500000000000001E-2</v>
      </c>
      <c r="AE55" s="8">
        <v>1.575</v>
      </c>
      <c r="AF55" s="8">
        <v>0.11497499999999999</v>
      </c>
      <c r="AG55" s="8">
        <v>0.52500000000000002</v>
      </c>
      <c r="AH55" s="8">
        <v>19.425000000000001</v>
      </c>
      <c r="AI55" s="8">
        <v>0</v>
      </c>
      <c r="AJ55" s="8">
        <v>1.575</v>
      </c>
      <c r="AK55" s="8">
        <v>1.0500000000000001E-2</v>
      </c>
      <c r="AL55" s="9">
        <v>0.16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M54"/>
  <sheetViews>
    <sheetView topLeftCell="A25" workbookViewId="0">
      <selection activeCell="M53" sqref="M53"/>
    </sheetView>
  </sheetViews>
  <sheetFormatPr baseColWidth="10" defaultColWidth="12.6640625" defaultRowHeight="15.75" customHeight="1"/>
  <sheetData>
    <row r="2" spans="1:13">
      <c r="A2" s="1" t="s">
        <v>12</v>
      </c>
      <c r="B2" s="1" t="s">
        <v>13</v>
      </c>
      <c r="C2" s="2" t="s">
        <v>14</v>
      </c>
      <c r="D2" s="2" t="s">
        <v>15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41</v>
      </c>
      <c r="M2" s="3" t="s">
        <v>42</v>
      </c>
    </row>
    <row r="3" spans="1:13">
      <c r="A3" s="4" t="s">
        <v>43</v>
      </c>
      <c r="B3" s="5" t="s">
        <v>44</v>
      </c>
      <c r="C3" s="6">
        <v>180</v>
      </c>
      <c r="D3" s="7" t="s">
        <v>45</v>
      </c>
      <c r="E3" s="8">
        <v>124.2</v>
      </c>
      <c r="F3" s="8">
        <v>1.296</v>
      </c>
      <c r="G3" s="8">
        <v>1.62</v>
      </c>
      <c r="H3" s="8">
        <v>118.8</v>
      </c>
      <c r="I3" s="8">
        <v>5.76</v>
      </c>
      <c r="J3" s="8">
        <v>18</v>
      </c>
      <c r="K3" s="8">
        <v>0.64800000000000002</v>
      </c>
      <c r="L3" s="8">
        <v>0.126</v>
      </c>
      <c r="M3" s="9">
        <v>0.14000000000000001</v>
      </c>
    </row>
    <row r="4" spans="1:13">
      <c r="A4" s="4" t="s">
        <v>46</v>
      </c>
      <c r="B4" s="5" t="s">
        <v>44</v>
      </c>
      <c r="C4" s="6">
        <v>180</v>
      </c>
      <c r="D4" s="7" t="s">
        <v>47</v>
      </c>
      <c r="E4" s="8">
        <v>50.4</v>
      </c>
      <c r="F4" s="8">
        <v>1.998</v>
      </c>
      <c r="G4" s="8">
        <v>1.62</v>
      </c>
      <c r="H4" s="8">
        <v>0</v>
      </c>
      <c r="I4" s="8">
        <v>39.24</v>
      </c>
      <c r="J4" s="8">
        <v>19.8</v>
      </c>
      <c r="K4" s="8">
        <v>0.61199999999999999</v>
      </c>
      <c r="L4" s="8">
        <v>0.126</v>
      </c>
      <c r="M4" s="9">
        <v>0.15</v>
      </c>
    </row>
    <row r="5" spans="1:13">
      <c r="A5" s="4" t="s">
        <v>51</v>
      </c>
      <c r="B5" s="4" t="s">
        <v>52</v>
      </c>
      <c r="C5" s="6">
        <v>75</v>
      </c>
      <c r="D5" s="7" t="s">
        <v>53</v>
      </c>
      <c r="E5" s="8">
        <v>39.75</v>
      </c>
      <c r="F5" s="8">
        <v>0.60750000000000004</v>
      </c>
      <c r="G5" s="8">
        <v>1.35</v>
      </c>
      <c r="H5" s="8">
        <v>510.75</v>
      </c>
      <c r="I5" s="8">
        <v>20.024999999999999</v>
      </c>
      <c r="J5" s="8">
        <v>27.75</v>
      </c>
      <c r="K5" s="8">
        <v>0.1125</v>
      </c>
      <c r="L5" s="8">
        <v>5.2499999999999998E-2</v>
      </c>
      <c r="M5" s="9">
        <v>0.24</v>
      </c>
    </row>
    <row r="6" spans="1:13">
      <c r="A6" s="4" t="s">
        <v>54</v>
      </c>
      <c r="B6" s="4" t="s">
        <v>52</v>
      </c>
      <c r="C6" s="6">
        <v>49.5</v>
      </c>
      <c r="D6" s="7" t="s">
        <v>55</v>
      </c>
      <c r="E6" s="8">
        <v>44.055</v>
      </c>
      <c r="F6" s="8">
        <v>0.53954999999999997</v>
      </c>
      <c r="G6" s="8">
        <v>1.2869999999999999</v>
      </c>
      <c r="H6" s="8">
        <v>31.68</v>
      </c>
      <c r="I6" s="8">
        <v>4.3064999999999998</v>
      </c>
      <c r="J6" s="8">
        <v>2.4750000000000001</v>
      </c>
      <c r="K6" s="8">
        <v>0.12870000000000001</v>
      </c>
      <c r="L6" s="8">
        <v>7.4249999999999997E-2</v>
      </c>
      <c r="M6" s="9">
        <v>0.44</v>
      </c>
    </row>
    <row r="7" spans="1:13">
      <c r="A7" s="4" t="s">
        <v>56</v>
      </c>
      <c r="B7" s="4" t="s">
        <v>52</v>
      </c>
      <c r="C7" s="6">
        <v>37.5</v>
      </c>
      <c r="D7" s="7" t="s">
        <v>57</v>
      </c>
      <c r="E7" s="8">
        <v>18.75</v>
      </c>
      <c r="F7" s="8">
        <v>0.20250000000000001</v>
      </c>
      <c r="G7" s="8">
        <v>0.52500000000000002</v>
      </c>
      <c r="H7" s="8">
        <v>21.75</v>
      </c>
      <c r="I7" s="8">
        <v>17.925000000000001</v>
      </c>
      <c r="J7" s="8">
        <v>4.875</v>
      </c>
      <c r="K7" s="8">
        <v>0.10875</v>
      </c>
      <c r="L7" s="8">
        <v>4.4999999999999998E-2</v>
      </c>
      <c r="M7" s="9">
        <v>0.08</v>
      </c>
    </row>
    <row r="8" spans="1:13">
      <c r="A8" s="4" t="s">
        <v>58</v>
      </c>
      <c r="B8" s="4" t="s">
        <v>52</v>
      </c>
      <c r="C8" s="6">
        <v>15</v>
      </c>
      <c r="D8" s="7" t="s">
        <v>59</v>
      </c>
      <c r="E8" s="8">
        <v>9.4499999999999993</v>
      </c>
      <c r="F8" s="8">
        <v>0.03</v>
      </c>
      <c r="G8" s="8">
        <v>0.315</v>
      </c>
      <c r="H8" s="8">
        <v>5.7</v>
      </c>
      <c r="I8" s="8">
        <v>0</v>
      </c>
      <c r="J8" s="8">
        <v>1.05</v>
      </c>
      <c r="K8" s="8">
        <v>1.4999999999999999E-2</v>
      </c>
      <c r="L8" s="8">
        <v>6.0000000000000001E-3</v>
      </c>
      <c r="M8" s="9">
        <v>0.04</v>
      </c>
    </row>
    <row r="9" spans="1:13">
      <c r="A9" s="4" t="s">
        <v>60</v>
      </c>
      <c r="B9" s="4" t="s">
        <v>52</v>
      </c>
      <c r="C9" s="6">
        <v>60</v>
      </c>
      <c r="D9" s="7" t="s">
        <v>61</v>
      </c>
      <c r="E9" s="8">
        <v>34.799999999999997</v>
      </c>
      <c r="F9" s="8">
        <v>0.26400000000000001</v>
      </c>
      <c r="G9" s="8">
        <v>1.68</v>
      </c>
      <c r="H9" s="8">
        <v>60</v>
      </c>
      <c r="I9" s="8">
        <v>0</v>
      </c>
      <c r="J9" s="8">
        <v>3</v>
      </c>
      <c r="K9" s="8">
        <v>0.09</v>
      </c>
      <c r="L9" s="8">
        <v>2.4E-2</v>
      </c>
      <c r="M9" s="9">
        <v>0.99</v>
      </c>
    </row>
    <row r="10" spans="1:13">
      <c r="A10" s="4" t="s">
        <v>62</v>
      </c>
      <c r="B10" s="4" t="s">
        <v>52</v>
      </c>
      <c r="C10" s="6">
        <v>32.200000000000003</v>
      </c>
      <c r="D10" s="7" t="s">
        <v>63</v>
      </c>
      <c r="E10" s="8">
        <v>18.353999999999999</v>
      </c>
      <c r="F10" s="8">
        <v>0.11592</v>
      </c>
      <c r="G10" s="8">
        <v>0.99819999999999998</v>
      </c>
      <c r="H10" s="8">
        <v>8.0500000000000007</v>
      </c>
      <c r="I10" s="8">
        <v>1.3846000000000001</v>
      </c>
      <c r="J10" s="8">
        <v>2.8980000000000001</v>
      </c>
      <c r="K10" s="8">
        <v>5.7959999999999998E-2</v>
      </c>
      <c r="L10" s="8">
        <v>3.2199999999999999E-2</v>
      </c>
      <c r="M10" s="9">
        <v>0.42</v>
      </c>
    </row>
    <row r="11" spans="1:13">
      <c r="A11" s="4" t="s">
        <v>64</v>
      </c>
      <c r="B11" s="4" t="s">
        <v>52</v>
      </c>
      <c r="C11" s="6">
        <v>15</v>
      </c>
      <c r="D11" s="7" t="s">
        <v>65</v>
      </c>
      <c r="E11" s="8">
        <v>5.85</v>
      </c>
      <c r="F11" s="8">
        <v>0.13650000000000001</v>
      </c>
      <c r="G11" s="8">
        <v>0.22500000000000001</v>
      </c>
      <c r="H11" s="8">
        <v>48.9</v>
      </c>
      <c r="I11" s="8">
        <v>0.99</v>
      </c>
      <c r="J11" s="8">
        <v>0.9</v>
      </c>
      <c r="K11" s="8">
        <v>3.7499999999999999E-2</v>
      </c>
      <c r="L11" s="8">
        <v>2.5499999999999998E-2</v>
      </c>
      <c r="M11" s="9">
        <v>0.18</v>
      </c>
    </row>
    <row r="12" spans="1:13">
      <c r="A12" s="4" t="s">
        <v>66</v>
      </c>
      <c r="B12" s="4" t="s">
        <v>52</v>
      </c>
      <c r="C12" s="6">
        <v>93.8</v>
      </c>
      <c r="D12" s="7" t="s">
        <v>67</v>
      </c>
      <c r="E12" s="8">
        <v>59.094000000000001</v>
      </c>
      <c r="F12" s="8">
        <v>0.99428000000000005</v>
      </c>
      <c r="G12" s="8">
        <v>1.9698</v>
      </c>
      <c r="H12" s="8">
        <v>60.031999999999996</v>
      </c>
      <c r="I12" s="8">
        <v>6.5659999999999998</v>
      </c>
      <c r="J12" s="8">
        <v>12.194000000000001</v>
      </c>
      <c r="K12" s="8">
        <v>0.33767999999999998</v>
      </c>
      <c r="L12" s="8">
        <v>6.5659999999999996E-2</v>
      </c>
      <c r="M12" s="9">
        <v>0.53</v>
      </c>
    </row>
    <row r="13" spans="1:13">
      <c r="A13" s="4" t="s">
        <v>68</v>
      </c>
      <c r="B13" s="4" t="s">
        <v>69</v>
      </c>
      <c r="C13" s="6">
        <v>69</v>
      </c>
      <c r="D13" s="7" t="s">
        <v>45</v>
      </c>
      <c r="E13" s="8">
        <v>22.08</v>
      </c>
      <c r="F13" s="8">
        <v>0.46229999999999999</v>
      </c>
      <c r="G13" s="8">
        <v>1.38</v>
      </c>
      <c r="H13" s="8">
        <v>8.2799999999999994</v>
      </c>
      <c r="I13" s="8">
        <v>40.572000000000003</v>
      </c>
      <c r="J13" s="8">
        <v>11.04</v>
      </c>
      <c r="K13" s="8">
        <v>0.28289999999999998</v>
      </c>
      <c r="L13" s="8">
        <v>9.6600000000000005E-2</v>
      </c>
      <c r="M13" s="9">
        <v>0.38</v>
      </c>
    </row>
    <row r="14" spans="1:13">
      <c r="A14" s="4" t="s">
        <v>70</v>
      </c>
      <c r="B14" s="4" t="s">
        <v>69</v>
      </c>
      <c r="C14" s="6">
        <v>112.5</v>
      </c>
      <c r="D14" s="7" t="s">
        <v>71</v>
      </c>
      <c r="E14" s="8">
        <v>68.625</v>
      </c>
      <c r="F14" s="8">
        <v>1.2825</v>
      </c>
      <c r="G14" s="8">
        <v>3.375</v>
      </c>
      <c r="H14" s="8">
        <v>97.875</v>
      </c>
      <c r="I14" s="8">
        <v>104.28749999999999</v>
      </c>
      <c r="J14" s="8">
        <v>38.25</v>
      </c>
      <c r="K14" s="8">
        <v>0.34875</v>
      </c>
      <c r="L14" s="8">
        <v>0.1575</v>
      </c>
      <c r="M14" s="9">
        <v>0.68</v>
      </c>
    </row>
    <row r="15" spans="1:13">
      <c r="A15" s="4" t="s">
        <v>72</v>
      </c>
      <c r="B15" s="4" t="s">
        <v>69</v>
      </c>
      <c r="C15" s="6">
        <v>112.5</v>
      </c>
      <c r="D15" s="7" t="s">
        <v>71</v>
      </c>
      <c r="E15" s="8">
        <v>20.25</v>
      </c>
      <c r="F15" s="8">
        <v>0.99</v>
      </c>
      <c r="G15" s="8">
        <v>1.35</v>
      </c>
      <c r="H15" s="8">
        <v>937.125</v>
      </c>
      <c r="I15" s="8">
        <v>15.4125</v>
      </c>
      <c r="J15" s="8">
        <v>11.25</v>
      </c>
      <c r="K15" s="8">
        <v>0.30375000000000002</v>
      </c>
      <c r="L15" s="8">
        <v>0.19125</v>
      </c>
      <c r="M15" s="9">
        <v>1.23</v>
      </c>
    </row>
    <row r="16" spans="1:13">
      <c r="A16" s="4" t="s">
        <v>73</v>
      </c>
      <c r="B16" s="4" t="s">
        <v>69</v>
      </c>
      <c r="C16" s="6">
        <v>66</v>
      </c>
      <c r="D16" s="7" t="s">
        <v>74</v>
      </c>
      <c r="E16" s="8">
        <v>105.6</v>
      </c>
      <c r="F16" s="8">
        <v>1.32</v>
      </c>
      <c r="G16" s="8">
        <v>4.4219999999999997</v>
      </c>
      <c r="H16" s="8">
        <v>96.36</v>
      </c>
      <c r="I16" s="8">
        <v>6.6</v>
      </c>
      <c r="J16" s="8">
        <v>7.92</v>
      </c>
      <c r="K16" s="8">
        <v>0.36299999999999999</v>
      </c>
      <c r="L16" s="8">
        <v>0.4224</v>
      </c>
      <c r="M16" s="9">
        <v>0.22</v>
      </c>
    </row>
    <row r="17" spans="1:13">
      <c r="A17" s="4" t="s">
        <v>75</v>
      </c>
      <c r="B17" s="4" t="s">
        <v>69</v>
      </c>
      <c r="C17" s="6">
        <v>88.5</v>
      </c>
      <c r="D17" s="7" t="s">
        <v>74</v>
      </c>
      <c r="E17" s="8">
        <v>22.125</v>
      </c>
      <c r="F17" s="8">
        <v>0.86729999999999996</v>
      </c>
      <c r="G17" s="8">
        <v>2.6549999999999998</v>
      </c>
      <c r="H17" s="8">
        <v>20.355</v>
      </c>
      <c r="I17" s="8">
        <v>1.9470000000000001</v>
      </c>
      <c r="J17" s="8">
        <v>7.9649999999999999</v>
      </c>
      <c r="K17" s="8">
        <v>0.20355000000000001</v>
      </c>
      <c r="L17" s="8">
        <v>0.1416</v>
      </c>
      <c r="M17" s="9">
        <v>0.12</v>
      </c>
    </row>
    <row r="18" spans="1:13">
      <c r="A18" s="4" t="s">
        <v>76</v>
      </c>
      <c r="B18" s="4" t="s">
        <v>69</v>
      </c>
      <c r="C18" s="6">
        <v>123.8</v>
      </c>
      <c r="D18" s="7" t="s">
        <v>77</v>
      </c>
      <c r="E18" s="8">
        <v>111.42</v>
      </c>
      <c r="F18" s="8">
        <v>2.4883799999999998</v>
      </c>
      <c r="G18" s="8">
        <v>4.0853999999999999</v>
      </c>
      <c r="H18" s="8">
        <v>23791.883999999998</v>
      </c>
      <c r="I18" s="8">
        <v>24.264800000000001</v>
      </c>
      <c r="J18" s="8">
        <v>47.043999999999997</v>
      </c>
      <c r="K18" s="8">
        <v>0.85421999999999998</v>
      </c>
      <c r="L18" s="8">
        <v>0.39616000000000001</v>
      </c>
      <c r="M18" s="9">
        <v>0.75</v>
      </c>
    </row>
    <row r="19" spans="1:13">
      <c r="A19" s="4" t="s">
        <v>78</v>
      </c>
      <c r="B19" s="4" t="s">
        <v>69</v>
      </c>
      <c r="C19" s="6">
        <v>136.5</v>
      </c>
      <c r="D19" s="7" t="s">
        <v>74</v>
      </c>
      <c r="E19" s="8">
        <v>55.965000000000003</v>
      </c>
      <c r="F19" s="8">
        <v>1.26945</v>
      </c>
      <c r="G19" s="8">
        <v>3.8220000000000001</v>
      </c>
      <c r="H19" s="8">
        <v>22803.69</v>
      </c>
      <c r="I19" s="8">
        <v>8.0534999999999997</v>
      </c>
      <c r="J19" s="8">
        <v>45.045000000000002</v>
      </c>
      <c r="K19" s="8">
        <v>0.40949999999999998</v>
      </c>
      <c r="L19" s="8">
        <v>0.3276</v>
      </c>
      <c r="M19" s="9">
        <v>0.55000000000000004</v>
      </c>
    </row>
    <row r="20" spans="1:13">
      <c r="A20" s="4" t="s">
        <v>79</v>
      </c>
      <c r="B20" s="4" t="s">
        <v>69</v>
      </c>
      <c r="C20" s="6">
        <v>136.5</v>
      </c>
      <c r="D20" s="7" t="s">
        <v>74</v>
      </c>
      <c r="E20" s="8">
        <v>131.04</v>
      </c>
      <c r="F20" s="8">
        <v>4.6546500000000002</v>
      </c>
      <c r="G20" s="8">
        <v>3.2759999999999998</v>
      </c>
      <c r="H20" s="8">
        <v>358.995</v>
      </c>
      <c r="I20" s="8">
        <v>7.5075000000000003</v>
      </c>
      <c r="J20" s="8">
        <v>4.0949999999999998</v>
      </c>
      <c r="K20" s="8">
        <v>0.61424999999999996</v>
      </c>
      <c r="L20" s="8">
        <v>0.84630000000000005</v>
      </c>
      <c r="M20" s="9">
        <v>0.54</v>
      </c>
    </row>
    <row r="21" spans="1:13">
      <c r="A21" s="4" t="s">
        <v>80</v>
      </c>
      <c r="B21" s="4" t="s">
        <v>69</v>
      </c>
      <c r="C21" s="6">
        <v>133.5</v>
      </c>
      <c r="D21" s="7" t="s">
        <v>74</v>
      </c>
      <c r="E21" s="8">
        <v>53.4</v>
      </c>
      <c r="F21" s="8">
        <v>2.4964499999999998</v>
      </c>
      <c r="G21" s="8">
        <v>2.0024999999999999</v>
      </c>
      <c r="H21" s="8">
        <v>1270.92</v>
      </c>
      <c r="I21" s="8">
        <v>191.83949999999999</v>
      </c>
      <c r="J21" s="8">
        <v>18.690000000000001</v>
      </c>
      <c r="K21" s="8">
        <v>1.3750500000000001</v>
      </c>
      <c r="L21" s="8">
        <v>0.34710000000000002</v>
      </c>
      <c r="M21" s="9">
        <v>0.56000000000000005</v>
      </c>
    </row>
    <row r="22" spans="1:13">
      <c r="A22" s="4" t="s">
        <v>81</v>
      </c>
      <c r="B22" s="4" t="s">
        <v>69</v>
      </c>
      <c r="C22" s="6">
        <v>112.5</v>
      </c>
      <c r="D22" s="7" t="s">
        <v>74</v>
      </c>
      <c r="E22" s="8">
        <v>16.875</v>
      </c>
      <c r="F22" s="8">
        <v>0.73124999999999996</v>
      </c>
      <c r="G22" s="8">
        <v>0.5625</v>
      </c>
      <c r="H22" s="8">
        <v>118.125</v>
      </c>
      <c r="I22" s="8">
        <v>3.15</v>
      </c>
      <c r="J22" s="8">
        <v>18</v>
      </c>
      <c r="K22" s="8">
        <v>0.315</v>
      </c>
      <c r="L22" s="8">
        <v>0.22500000000000001</v>
      </c>
      <c r="M22" s="9">
        <v>0.5</v>
      </c>
    </row>
    <row r="23" spans="1:13">
      <c r="A23" s="4" t="s">
        <v>82</v>
      </c>
      <c r="B23" s="4" t="s">
        <v>69</v>
      </c>
      <c r="C23" s="6">
        <v>67.5</v>
      </c>
      <c r="D23" s="7" t="s">
        <v>55</v>
      </c>
      <c r="E23" s="8">
        <v>14.85</v>
      </c>
      <c r="F23" s="8">
        <v>2.08575</v>
      </c>
      <c r="G23" s="8">
        <v>0.67500000000000004</v>
      </c>
      <c r="H23" s="8">
        <v>0</v>
      </c>
      <c r="I23" s="8">
        <v>1.4175</v>
      </c>
      <c r="J23" s="8">
        <v>2.0249999999999999</v>
      </c>
      <c r="K23" s="8">
        <v>0.33750000000000002</v>
      </c>
      <c r="L23" s="8">
        <v>0.35099999999999998</v>
      </c>
      <c r="M23" s="9">
        <v>0.52</v>
      </c>
    </row>
    <row r="24" spans="1:13">
      <c r="A24" s="4" t="s">
        <v>83</v>
      </c>
      <c r="B24" s="4" t="s">
        <v>69</v>
      </c>
      <c r="C24" s="6">
        <v>112.5</v>
      </c>
      <c r="D24" s="7" t="s">
        <v>45</v>
      </c>
      <c r="E24" s="8">
        <v>637.875</v>
      </c>
      <c r="F24" s="8">
        <v>29.024999999999999</v>
      </c>
      <c r="G24" s="8">
        <v>9.5625</v>
      </c>
      <c r="H24" s="8">
        <v>0</v>
      </c>
      <c r="I24" s="8">
        <v>0</v>
      </c>
      <c r="J24" s="8">
        <v>103.5</v>
      </c>
      <c r="K24" s="8">
        <v>5.1524999999999999</v>
      </c>
      <c r="L24" s="8">
        <v>3.67875</v>
      </c>
      <c r="M24" s="9">
        <v>0.68</v>
      </c>
    </row>
    <row r="25" spans="1:13">
      <c r="A25" s="4" t="s">
        <v>84</v>
      </c>
      <c r="B25" s="4" t="s">
        <v>69</v>
      </c>
      <c r="C25" s="6">
        <v>56.2</v>
      </c>
      <c r="D25" s="7" t="s">
        <v>74</v>
      </c>
      <c r="E25" s="8">
        <v>110.152</v>
      </c>
      <c r="F25" s="8">
        <v>0.91605999999999999</v>
      </c>
      <c r="G25" s="8">
        <v>0</v>
      </c>
      <c r="H25" s="8">
        <v>14.612</v>
      </c>
      <c r="I25" s="8">
        <v>22.592400000000001</v>
      </c>
      <c r="J25" s="8">
        <v>10.678000000000001</v>
      </c>
      <c r="K25" s="8">
        <v>0.52827999999999997</v>
      </c>
      <c r="L25" s="8">
        <v>0.27538000000000001</v>
      </c>
      <c r="M25" s="9">
        <v>0.18</v>
      </c>
    </row>
    <row r="26" spans="1:13">
      <c r="A26" s="4" t="s">
        <v>85</v>
      </c>
      <c r="B26" s="4" t="s">
        <v>86</v>
      </c>
      <c r="C26" s="6">
        <v>150</v>
      </c>
      <c r="D26" s="7" t="s">
        <v>87</v>
      </c>
      <c r="E26" s="8">
        <v>411</v>
      </c>
      <c r="F26" s="8">
        <v>16.004999999999999</v>
      </c>
      <c r="G26" s="8">
        <v>6</v>
      </c>
      <c r="H26" s="8">
        <v>3</v>
      </c>
      <c r="I26" s="8">
        <v>0.3</v>
      </c>
      <c r="J26" s="8">
        <v>187.5</v>
      </c>
      <c r="K26" s="8">
        <v>5.4</v>
      </c>
      <c r="L26" s="8">
        <v>1.56</v>
      </c>
      <c r="M26" s="9">
        <v>5.45</v>
      </c>
    </row>
    <row r="27" spans="1:13">
      <c r="A27" s="4" t="s">
        <v>88</v>
      </c>
      <c r="B27" s="4" t="s">
        <v>86</v>
      </c>
      <c r="C27" s="6">
        <v>87.8</v>
      </c>
      <c r="D27" s="7" t="s">
        <v>89</v>
      </c>
      <c r="E27" s="8">
        <v>356.46800000000002</v>
      </c>
      <c r="F27" s="8">
        <v>7.1996000000000002</v>
      </c>
      <c r="G27" s="8">
        <v>2.2827999999999999</v>
      </c>
      <c r="H27" s="8">
        <v>653.23199999999997</v>
      </c>
      <c r="I27" s="8">
        <v>0.17560000000000001</v>
      </c>
      <c r="J27" s="8">
        <v>32.485999999999997</v>
      </c>
      <c r="K27" s="8">
        <v>1.78234</v>
      </c>
      <c r="L27" s="8">
        <v>0.65849999999999997</v>
      </c>
      <c r="M27" s="9">
        <v>2.4700000000000002</v>
      </c>
    </row>
    <row r="28" spans="1:13">
      <c r="A28" s="4" t="s">
        <v>90</v>
      </c>
      <c r="B28" s="4" t="s">
        <v>86</v>
      </c>
      <c r="C28" s="6">
        <v>112.5</v>
      </c>
      <c r="D28" s="7" t="s">
        <v>61</v>
      </c>
      <c r="E28" s="8">
        <v>306</v>
      </c>
      <c r="F28" s="8">
        <v>12.09375</v>
      </c>
      <c r="G28" s="8">
        <v>2.4750000000000001</v>
      </c>
      <c r="H28" s="8">
        <v>1.125</v>
      </c>
      <c r="I28" s="8">
        <v>0</v>
      </c>
      <c r="J28" s="8">
        <v>58.5</v>
      </c>
      <c r="K28" s="8">
        <v>4.3987499999999997</v>
      </c>
      <c r="L28" s="8">
        <v>1.17</v>
      </c>
      <c r="M28" s="9">
        <v>1.05</v>
      </c>
    </row>
    <row r="29" spans="1:13">
      <c r="A29" s="4" t="s">
        <v>91</v>
      </c>
      <c r="B29" s="4" t="s">
        <v>86</v>
      </c>
      <c r="C29" s="6">
        <v>75</v>
      </c>
      <c r="D29" s="7" t="s">
        <v>92</v>
      </c>
      <c r="E29" s="8">
        <v>170.25</v>
      </c>
      <c r="F29" s="8">
        <v>4.8</v>
      </c>
      <c r="G29" s="8">
        <v>0</v>
      </c>
      <c r="H29" s="8">
        <v>147</v>
      </c>
      <c r="I29" s="8">
        <v>0.22500000000000001</v>
      </c>
      <c r="J29" s="8">
        <v>164.25</v>
      </c>
      <c r="K29" s="8">
        <v>1.35</v>
      </c>
      <c r="L29" s="8">
        <v>0.42</v>
      </c>
      <c r="M29" s="9">
        <v>1.1499999999999999</v>
      </c>
    </row>
    <row r="30" spans="1:13">
      <c r="A30" s="4" t="s">
        <v>93</v>
      </c>
      <c r="B30" s="4" t="s">
        <v>86</v>
      </c>
      <c r="C30" s="6">
        <v>75</v>
      </c>
      <c r="D30" s="7" t="s">
        <v>94</v>
      </c>
      <c r="E30" s="8">
        <v>294.75</v>
      </c>
      <c r="F30" s="8">
        <v>20.22</v>
      </c>
      <c r="G30" s="8">
        <v>0</v>
      </c>
      <c r="H30" s="8">
        <v>785.25</v>
      </c>
      <c r="I30" s="8">
        <v>0</v>
      </c>
      <c r="J30" s="8">
        <v>667.5</v>
      </c>
      <c r="K30" s="8">
        <v>9.7500000000000003E-2</v>
      </c>
      <c r="L30" s="8">
        <v>3.2774999999999999</v>
      </c>
      <c r="M30" s="9">
        <v>2.72</v>
      </c>
    </row>
    <row r="31" spans="1:13">
      <c r="A31" s="4" t="s">
        <v>95</v>
      </c>
      <c r="B31" s="4" t="s">
        <v>86</v>
      </c>
      <c r="C31" s="6">
        <v>150</v>
      </c>
      <c r="D31" s="7" t="s">
        <v>96</v>
      </c>
      <c r="E31" s="8">
        <v>214.5</v>
      </c>
      <c r="F31" s="8">
        <v>19.5</v>
      </c>
      <c r="G31" s="8">
        <v>0</v>
      </c>
      <c r="H31" s="8">
        <v>405</v>
      </c>
      <c r="I31" s="8">
        <v>0</v>
      </c>
      <c r="J31" s="8">
        <v>84</v>
      </c>
      <c r="K31" s="8">
        <v>2.7</v>
      </c>
      <c r="L31" s="8">
        <v>1.95</v>
      </c>
      <c r="M31" s="9">
        <v>1.87</v>
      </c>
    </row>
    <row r="32" spans="1:13">
      <c r="A32" s="4" t="s">
        <v>97</v>
      </c>
      <c r="B32" s="4" t="s">
        <v>86</v>
      </c>
      <c r="C32" s="6">
        <v>112.5</v>
      </c>
      <c r="D32" s="7" t="s">
        <v>98</v>
      </c>
      <c r="E32" s="8">
        <v>244.125</v>
      </c>
      <c r="F32" s="8">
        <v>30.914999999999999</v>
      </c>
      <c r="G32" s="8">
        <v>0</v>
      </c>
      <c r="H32" s="8">
        <v>5.625</v>
      </c>
      <c r="I32" s="8">
        <v>0</v>
      </c>
      <c r="J32" s="8">
        <v>21.375</v>
      </c>
      <c r="K32" s="8">
        <v>4.0162500000000003</v>
      </c>
      <c r="L32" s="8">
        <v>5.2762500000000001</v>
      </c>
      <c r="M32" s="9">
        <v>0.25</v>
      </c>
    </row>
    <row r="33" spans="1:13">
      <c r="A33" s="4" t="s">
        <v>99</v>
      </c>
      <c r="B33" s="4" t="s">
        <v>86</v>
      </c>
      <c r="C33" s="6">
        <v>150</v>
      </c>
      <c r="D33" s="7" t="s">
        <v>98</v>
      </c>
      <c r="E33" s="8">
        <v>276</v>
      </c>
      <c r="F33" s="8">
        <v>36.045000000000002</v>
      </c>
      <c r="G33" s="8">
        <v>0</v>
      </c>
      <c r="H33" s="8">
        <v>102</v>
      </c>
      <c r="I33" s="8">
        <v>0</v>
      </c>
      <c r="J33" s="8">
        <v>18</v>
      </c>
      <c r="K33" s="8">
        <v>1.635</v>
      </c>
      <c r="L33" s="8">
        <v>3.105</v>
      </c>
      <c r="M33" s="9">
        <v>0.5</v>
      </c>
    </row>
    <row r="34" spans="1:13">
      <c r="A34" s="4" t="s">
        <v>100</v>
      </c>
      <c r="B34" s="4" t="s">
        <v>86</v>
      </c>
      <c r="C34" s="6">
        <v>63.8</v>
      </c>
      <c r="D34" s="7" t="s">
        <v>101</v>
      </c>
      <c r="E34" s="8">
        <v>572.92399999999998</v>
      </c>
      <c r="F34" s="8">
        <v>4.4659999999999998E-2</v>
      </c>
      <c r="G34" s="8">
        <v>0</v>
      </c>
      <c r="H34" s="8">
        <v>23.606000000000002</v>
      </c>
      <c r="I34" s="8">
        <v>0</v>
      </c>
      <c r="J34" s="8">
        <v>0.63800000000000001</v>
      </c>
      <c r="K34" s="8">
        <v>8.294E-2</v>
      </c>
      <c r="L34" s="8">
        <v>3.8280000000000002E-2</v>
      </c>
      <c r="M34" s="9">
        <v>1.4</v>
      </c>
    </row>
    <row r="35" spans="1:13">
      <c r="A35" s="4" t="s">
        <v>102</v>
      </c>
      <c r="B35" s="4" t="s">
        <v>103</v>
      </c>
      <c r="C35" s="6">
        <v>37.5</v>
      </c>
      <c r="D35" s="7" t="s">
        <v>104</v>
      </c>
      <c r="E35" s="8">
        <v>95.25</v>
      </c>
      <c r="F35" s="8">
        <v>4.4024999999999999</v>
      </c>
      <c r="G35" s="8">
        <v>0</v>
      </c>
      <c r="H35" s="8">
        <v>28.125</v>
      </c>
      <c r="I35" s="8">
        <v>0.5625</v>
      </c>
      <c r="J35" s="8">
        <v>21.375</v>
      </c>
      <c r="K35" s="8">
        <v>0.89624999999999999</v>
      </c>
      <c r="L35" s="8">
        <v>0.70125000000000004</v>
      </c>
      <c r="M35" s="9">
        <v>0.22</v>
      </c>
    </row>
    <row r="36" spans="1:13">
      <c r="A36" s="4" t="s">
        <v>105</v>
      </c>
      <c r="B36" s="4" t="s">
        <v>103</v>
      </c>
      <c r="C36" s="6">
        <v>63.8</v>
      </c>
      <c r="D36" s="7" t="s">
        <v>106</v>
      </c>
      <c r="E36" s="8">
        <v>199.05600000000001</v>
      </c>
      <c r="F36" s="8">
        <v>2.1883400000000002</v>
      </c>
      <c r="G36" s="8">
        <v>2.4243999999999999</v>
      </c>
      <c r="H36" s="8">
        <v>0</v>
      </c>
      <c r="I36" s="8">
        <v>2.9986000000000002</v>
      </c>
      <c r="J36" s="8">
        <v>11.484</v>
      </c>
      <c r="K36" s="8">
        <v>0.51678000000000002</v>
      </c>
      <c r="L36" s="8">
        <v>0.31900000000000001</v>
      </c>
      <c r="M36" s="9">
        <v>0.85</v>
      </c>
    </row>
    <row r="37" spans="1:13">
      <c r="A37" s="4" t="s">
        <v>107</v>
      </c>
      <c r="B37" s="4" t="s">
        <v>103</v>
      </c>
      <c r="C37" s="6">
        <v>63.8</v>
      </c>
      <c r="D37" s="7" t="s">
        <v>108</v>
      </c>
      <c r="E37" s="8">
        <v>169.708</v>
      </c>
      <c r="F37" s="8">
        <v>7.2668200000000001</v>
      </c>
      <c r="G37" s="8">
        <v>1.4674</v>
      </c>
      <c r="H37" s="8">
        <v>228.404</v>
      </c>
      <c r="I37" s="8">
        <v>0.89319999999999999</v>
      </c>
      <c r="J37" s="8">
        <v>119.944</v>
      </c>
      <c r="K37" s="8">
        <v>1.5822400000000001</v>
      </c>
      <c r="L37" s="8">
        <v>0.85492000000000001</v>
      </c>
      <c r="M37" s="9">
        <v>0.5</v>
      </c>
    </row>
    <row r="38" spans="1:13">
      <c r="A38" s="4" t="s">
        <v>109</v>
      </c>
      <c r="B38" s="4" t="s">
        <v>103</v>
      </c>
      <c r="C38" s="6">
        <v>18</v>
      </c>
      <c r="D38" s="7" t="s">
        <v>110</v>
      </c>
      <c r="E38" s="8">
        <v>44.46</v>
      </c>
      <c r="F38" s="8">
        <v>1.9079999999999999</v>
      </c>
      <c r="G38" s="8">
        <v>0</v>
      </c>
      <c r="H38" s="8">
        <v>0</v>
      </c>
      <c r="I38" s="8">
        <v>1.7999999999999999E-2</v>
      </c>
      <c r="J38" s="8">
        <v>4.32</v>
      </c>
      <c r="K38" s="8">
        <v>0.42480000000000001</v>
      </c>
      <c r="L38" s="8">
        <v>0.36359999999999998</v>
      </c>
      <c r="M38" s="9">
        <v>0.22</v>
      </c>
    </row>
    <row r="39" spans="1:13">
      <c r="A39" s="4" t="s">
        <v>111</v>
      </c>
      <c r="B39" s="4" t="s">
        <v>112</v>
      </c>
      <c r="C39" s="6">
        <v>21</v>
      </c>
      <c r="D39" s="7" t="s">
        <v>113</v>
      </c>
      <c r="E39" s="8">
        <v>47.46</v>
      </c>
      <c r="F39" s="8">
        <v>1.8606</v>
      </c>
      <c r="G39" s="8">
        <v>0.81899999999999995</v>
      </c>
      <c r="H39" s="8">
        <v>27.51</v>
      </c>
      <c r="I39" s="8">
        <v>8.4000000000000005E-2</v>
      </c>
      <c r="J39" s="8">
        <v>18.690000000000001</v>
      </c>
      <c r="K39" s="8">
        <v>0.24990000000000001</v>
      </c>
      <c r="L39" s="8">
        <v>0.36749999999999999</v>
      </c>
      <c r="M39" s="9">
        <v>0.12</v>
      </c>
    </row>
    <row r="40" spans="1:13">
      <c r="A40" s="4" t="s">
        <v>114</v>
      </c>
      <c r="B40" s="4" t="s">
        <v>112</v>
      </c>
      <c r="C40" s="6">
        <v>63</v>
      </c>
      <c r="D40" s="7" t="s">
        <v>115</v>
      </c>
      <c r="E40" s="8">
        <v>113.4</v>
      </c>
      <c r="F40" s="8">
        <v>4.4288999999999996</v>
      </c>
      <c r="G40" s="8">
        <v>2.331</v>
      </c>
      <c r="H40" s="8">
        <v>174.51</v>
      </c>
      <c r="I40" s="8">
        <v>0.81899999999999995</v>
      </c>
      <c r="J40" s="8">
        <v>56.7</v>
      </c>
      <c r="K40" s="8">
        <v>1.1466000000000001</v>
      </c>
      <c r="L40" s="8">
        <v>0.5544</v>
      </c>
      <c r="M40" s="9">
        <v>0.56000000000000005</v>
      </c>
    </row>
    <row r="41" spans="1:13">
      <c r="A41" s="4" t="s">
        <v>116</v>
      </c>
      <c r="B41" s="4" t="s">
        <v>112</v>
      </c>
      <c r="C41" s="6">
        <v>48</v>
      </c>
      <c r="D41" s="7" t="s">
        <v>110</v>
      </c>
      <c r="E41" s="8">
        <v>240</v>
      </c>
      <c r="F41" s="8">
        <v>4.32</v>
      </c>
      <c r="G41" s="8">
        <v>4.8</v>
      </c>
      <c r="H41" s="8">
        <v>5.28</v>
      </c>
      <c r="I41" s="8">
        <v>0.14399999999999999</v>
      </c>
      <c r="J41" s="8">
        <v>4.8</v>
      </c>
      <c r="K41" s="8">
        <v>1.3344</v>
      </c>
      <c r="L41" s="8">
        <v>1.2672000000000001</v>
      </c>
      <c r="M41" s="9">
        <v>0.15</v>
      </c>
    </row>
    <row r="42" spans="1:13">
      <c r="A42" s="4" t="s">
        <v>117</v>
      </c>
      <c r="B42" s="4" t="s">
        <v>112</v>
      </c>
      <c r="C42" s="6">
        <v>42.8</v>
      </c>
      <c r="D42" s="7" t="s">
        <v>118</v>
      </c>
      <c r="E42" s="8">
        <v>55.64</v>
      </c>
      <c r="F42" s="8">
        <v>1.01864</v>
      </c>
      <c r="G42" s="8">
        <v>0.12839999999999999</v>
      </c>
      <c r="H42" s="8">
        <v>0</v>
      </c>
      <c r="I42" s="8">
        <v>0</v>
      </c>
      <c r="J42" s="8">
        <v>1.284</v>
      </c>
      <c r="K42" s="8">
        <v>0.63771999999999995</v>
      </c>
      <c r="L42" s="8">
        <v>0.17976</v>
      </c>
      <c r="M42" s="9">
        <v>0.16</v>
      </c>
    </row>
    <row r="43" spans="1:13">
      <c r="A43" s="4" t="s">
        <v>119</v>
      </c>
      <c r="B43" s="4" t="s">
        <v>112</v>
      </c>
      <c r="C43" s="6">
        <v>48</v>
      </c>
      <c r="D43" s="7" t="s">
        <v>61</v>
      </c>
      <c r="E43" s="8">
        <v>75.36</v>
      </c>
      <c r="F43" s="8">
        <v>2.7839999999999998</v>
      </c>
      <c r="G43" s="8">
        <v>0.86399999999999999</v>
      </c>
      <c r="H43" s="8">
        <v>0</v>
      </c>
      <c r="I43" s="8">
        <v>0</v>
      </c>
      <c r="J43" s="8">
        <v>3.36</v>
      </c>
      <c r="K43" s="8">
        <v>0.61439999999999995</v>
      </c>
      <c r="L43" s="8">
        <v>0.24479999999999999</v>
      </c>
      <c r="M43" s="9">
        <v>0.24</v>
      </c>
    </row>
    <row r="44" spans="1:13">
      <c r="A44" s="4" t="s">
        <v>120</v>
      </c>
      <c r="B44" s="5" t="s">
        <v>112</v>
      </c>
      <c r="C44" s="6">
        <v>21</v>
      </c>
      <c r="D44" s="7" t="s">
        <v>113</v>
      </c>
      <c r="E44" s="8">
        <v>64.680000000000007</v>
      </c>
      <c r="F44" s="8">
        <v>1.6464000000000001</v>
      </c>
      <c r="G44" s="8">
        <v>0.14699999999999999</v>
      </c>
      <c r="H44" s="8">
        <v>22.89</v>
      </c>
      <c r="I44" s="8">
        <v>0</v>
      </c>
      <c r="J44" s="8">
        <v>6.09</v>
      </c>
      <c r="K44" s="8">
        <v>0.18060000000000001</v>
      </c>
      <c r="L44" s="8">
        <v>0.12180000000000001</v>
      </c>
      <c r="M44" s="9">
        <v>0.23</v>
      </c>
    </row>
    <row r="45" spans="1:13">
      <c r="A45" s="4" t="s">
        <v>121</v>
      </c>
      <c r="B45" s="4" t="s">
        <v>112</v>
      </c>
      <c r="C45" s="6">
        <v>21</v>
      </c>
      <c r="D45" s="7" t="s">
        <v>122</v>
      </c>
      <c r="E45" s="8">
        <v>46.62</v>
      </c>
      <c r="F45" s="8">
        <v>0.86099999999999999</v>
      </c>
      <c r="G45" s="8">
        <v>0.14699999999999999</v>
      </c>
      <c r="H45" s="8">
        <v>123.69</v>
      </c>
      <c r="I45" s="8">
        <v>0.16800000000000001</v>
      </c>
      <c r="J45" s="8">
        <v>27.51</v>
      </c>
      <c r="K45" s="8">
        <v>4.41E-2</v>
      </c>
      <c r="L45" s="8">
        <v>0.10920000000000001</v>
      </c>
      <c r="M45" s="9">
        <v>0.04</v>
      </c>
    </row>
    <row r="46" spans="1:13">
      <c r="A46" s="4" t="s">
        <v>123</v>
      </c>
      <c r="B46" s="4" t="s">
        <v>124</v>
      </c>
      <c r="C46" s="6">
        <v>92.2</v>
      </c>
      <c r="D46" s="7" t="s">
        <v>125</v>
      </c>
      <c r="E46" s="8">
        <v>384.47399999999999</v>
      </c>
      <c r="F46" s="8">
        <v>4.149</v>
      </c>
      <c r="G46" s="8">
        <v>2.0284</v>
      </c>
      <c r="H46" s="8">
        <v>35.957999999999998</v>
      </c>
      <c r="I46" s="8">
        <v>9.2200000000000004E-2</v>
      </c>
      <c r="J46" s="8">
        <v>196.386</v>
      </c>
      <c r="K46" s="8">
        <v>2.09294</v>
      </c>
      <c r="L46" s="8">
        <v>0.52554000000000001</v>
      </c>
      <c r="M46" s="9">
        <v>0.31</v>
      </c>
    </row>
    <row r="47" spans="1:13">
      <c r="A47" s="4" t="s">
        <v>126</v>
      </c>
      <c r="B47" s="4" t="s">
        <v>124</v>
      </c>
      <c r="C47" s="6">
        <v>112.5</v>
      </c>
      <c r="D47" s="7" t="s">
        <v>127</v>
      </c>
      <c r="E47" s="8">
        <v>559.125</v>
      </c>
      <c r="F47" s="8">
        <v>5.1749999999999998</v>
      </c>
      <c r="G47" s="8">
        <v>0</v>
      </c>
      <c r="H47" s="8">
        <v>4.5</v>
      </c>
      <c r="I47" s="8">
        <v>0</v>
      </c>
      <c r="J47" s="8">
        <v>48.375</v>
      </c>
      <c r="K47" s="8">
        <v>2.3287499999999999</v>
      </c>
      <c r="L47" s="8">
        <v>0.67500000000000004</v>
      </c>
      <c r="M47" s="9">
        <v>0.94</v>
      </c>
    </row>
    <row r="48" spans="1:13">
      <c r="A48" s="4" t="s">
        <v>128</v>
      </c>
      <c r="B48" s="4" t="s">
        <v>124</v>
      </c>
      <c r="C48" s="6">
        <v>61.5</v>
      </c>
      <c r="D48" s="7" t="s">
        <v>77</v>
      </c>
      <c r="E48" s="8">
        <v>228.16499999999999</v>
      </c>
      <c r="F48" s="8">
        <v>3.2595000000000001</v>
      </c>
      <c r="G48" s="8">
        <v>0.98399999999999999</v>
      </c>
      <c r="H48" s="8">
        <v>86.1</v>
      </c>
      <c r="I48" s="8">
        <v>0.123</v>
      </c>
      <c r="J48" s="8">
        <v>36.9</v>
      </c>
      <c r="K48" s="8">
        <v>0.99014999999999997</v>
      </c>
      <c r="L48" s="8">
        <v>0.42435</v>
      </c>
      <c r="M48" s="9">
        <v>0.24</v>
      </c>
    </row>
    <row r="49" spans="1:13">
      <c r="A49" s="4" t="s">
        <v>129</v>
      </c>
      <c r="B49" s="4" t="s">
        <v>124</v>
      </c>
      <c r="C49" s="6">
        <v>129.80000000000001</v>
      </c>
      <c r="D49" s="7" t="s">
        <v>130</v>
      </c>
      <c r="E49" s="8">
        <v>672.36400000000003</v>
      </c>
      <c r="F49" s="8">
        <v>8.44998</v>
      </c>
      <c r="G49" s="8">
        <v>1.298</v>
      </c>
      <c r="H49" s="8">
        <v>105.13800000000001</v>
      </c>
      <c r="I49" s="8">
        <v>0</v>
      </c>
      <c r="J49" s="8">
        <v>162.25</v>
      </c>
      <c r="K49" s="8">
        <v>1.298</v>
      </c>
      <c r="L49" s="8">
        <v>0.11681999999999999</v>
      </c>
      <c r="M49" s="9">
        <v>0.24</v>
      </c>
    </row>
    <row r="50" spans="1:13">
      <c r="A50" s="4" t="s">
        <v>131</v>
      </c>
      <c r="B50" s="4" t="s">
        <v>124</v>
      </c>
      <c r="C50" s="6">
        <v>45.8</v>
      </c>
      <c r="D50" s="7" t="s">
        <v>132</v>
      </c>
      <c r="E50" s="8">
        <v>180.452</v>
      </c>
      <c r="F50" s="8">
        <v>0</v>
      </c>
      <c r="G50" s="8">
        <v>0</v>
      </c>
      <c r="H50" s="8">
        <v>0</v>
      </c>
      <c r="I50" s="8">
        <v>0</v>
      </c>
      <c r="J50" s="8">
        <v>1.3740000000000001</v>
      </c>
      <c r="K50" s="8">
        <v>0.13739999999999999</v>
      </c>
      <c r="L50" s="8">
        <v>4.5799999999999999E-3</v>
      </c>
      <c r="M50" s="9">
        <v>0.03</v>
      </c>
    </row>
    <row r="51" spans="1:13">
      <c r="A51" s="4" t="s">
        <v>133</v>
      </c>
      <c r="B51" s="4" t="s">
        <v>124</v>
      </c>
      <c r="C51" s="6">
        <v>67.5</v>
      </c>
      <c r="D51" s="7" t="s">
        <v>134</v>
      </c>
      <c r="E51" s="8">
        <v>97.875</v>
      </c>
      <c r="F51" s="8">
        <v>3.05775</v>
      </c>
      <c r="G51" s="8">
        <v>0</v>
      </c>
      <c r="H51" s="8">
        <v>108.675</v>
      </c>
      <c r="I51" s="8">
        <v>0</v>
      </c>
      <c r="J51" s="8">
        <v>56.024999999999999</v>
      </c>
      <c r="K51" s="8">
        <v>0.25650000000000001</v>
      </c>
      <c r="L51" s="8">
        <v>0.31724999999999998</v>
      </c>
      <c r="M51" s="9">
        <v>7.0000000000000007E-2</v>
      </c>
    </row>
    <row r="52" spans="1:13">
      <c r="A52" s="4" t="s">
        <v>135</v>
      </c>
      <c r="B52" s="4" t="s">
        <v>124</v>
      </c>
      <c r="C52" s="6">
        <v>33.799999999999997</v>
      </c>
      <c r="D52" s="7" t="s">
        <v>136</v>
      </c>
      <c r="E52" s="8">
        <v>102.752</v>
      </c>
      <c r="F52" s="8">
        <v>0.1014</v>
      </c>
      <c r="G52" s="8">
        <v>6.7599999999999993E-2</v>
      </c>
      <c r="H52" s="8">
        <v>0</v>
      </c>
      <c r="I52" s="8">
        <v>0.16900000000000001</v>
      </c>
      <c r="J52" s="8">
        <v>2.028</v>
      </c>
      <c r="K52" s="8">
        <v>0.14196</v>
      </c>
      <c r="L52" s="8">
        <v>7.4359999999999996E-2</v>
      </c>
      <c r="M52" s="9">
        <v>7.0000000000000007E-2</v>
      </c>
    </row>
    <row r="53" spans="1:13">
      <c r="A53" s="4" t="s">
        <v>137</v>
      </c>
      <c r="B53" s="4" t="s">
        <v>124</v>
      </c>
      <c r="C53" s="6">
        <v>225</v>
      </c>
      <c r="D53" s="7" t="s">
        <v>138</v>
      </c>
      <c r="E53" s="8">
        <v>144</v>
      </c>
      <c r="F53" s="8">
        <v>7.38</v>
      </c>
      <c r="G53" s="8">
        <v>0</v>
      </c>
      <c r="H53" s="8">
        <v>310.5</v>
      </c>
      <c r="I53" s="8">
        <v>3.375</v>
      </c>
      <c r="J53" s="8">
        <v>267.75</v>
      </c>
      <c r="K53" s="8">
        <v>0.1125</v>
      </c>
      <c r="L53" s="8">
        <v>0.85499999999999998</v>
      </c>
      <c r="M53" s="9">
        <v>0.84</v>
      </c>
    </row>
    <row r="54" spans="1:13">
      <c r="A54" s="4" t="s">
        <v>139</v>
      </c>
      <c r="B54" s="4" t="s">
        <v>124</v>
      </c>
      <c r="C54" s="6">
        <v>52.5</v>
      </c>
      <c r="D54" s="7" t="s">
        <v>140</v>
      </c>
      <c r="E54" s="8">
        <v>0.52500000000000002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1.0500000000000001E-2</v>
      </c>
      <c r="L54" s="8">
        <v>1.0500000000000001E-2</v>
      </c>
      <c r="M54" s="9">
        <v>0.16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H980"/>
  <sheetViews>
    <sheetView workbookViewId="0">
      <selection activeCell="E15" sqref="E15"/>
    </sheetView>
  </sheetViews>
  <sheetFormatPr baseColWidth="10" defaultColWidth="12.6640625" defaultRowHeight="15.75" customHeight="1"/>
  <cols>
    <col min="1" max="1" width="29.6640625" style="166" bestFit="1" customWidth="1"/>
    <col min="2" max="2" width="14.33203125" style="166" bestFit="1" customWidth="1"/>
    <col min="3" max="55" width="12.6640625" style="166"/>
    <col min="56" max="56" width="12.6640625" style="168"/>
    <col min="57" max="57" width="12.6640625" style="166"/>
    <col min="58" max="58" width="18" style="166" bestFit="1" customWidth="1"/>
    <col min="59" max="16384" width="12.6640625" style="166"/>
  </cols>
  <sheetData>
    <row r="1" spans="1:60" s="27" customFormat="1" ht="15.75" customHeight="1">
      <c r="A1" s="27" t="s">
        <v>10</v>
      </c>
      <c r="B1" s="27">
        <v>75</v>
      </c>
      <c r="BD1" s="103"/>
    </row>
    <row r="2" spans="1:60" s="27" customFormat="1" ht="15.75" customHeight="1">
      <c r="A2" s="27" t="s">
        <v>11</v>
      </c>
      <c r="B2" s="61">
        <v>30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9"/>
      <c r="BD2" s="103"/>
      <c r="BE2" s="29"/>
      <c r="BF2" s="28"/>
    </row>
    <row r="3" spans="1:60" s="27" customFormat="1" ht="15.75" customHeight="1">
      <c r="A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9"/>
      <c r="BD3" s="103"/>
      <c r="BE3" s="29"/>
      <c r="BF3" s="28"/>
    </row>
    <row r="4" spans="1:60" s="27" customFormat="1" ht="15.75" customHeight="1">
      <c r="A4" s="28" t="s">
        <v>162</v>
      </c>
      <c r="C4" s="28" t="s">
        <v>43</v>
      </c>
      <c r="D4" s="28" t="s">
        <v>46</v>
      </c>
      <c r="E4" s="28" t="s">
        <v>51</v>
      </c>
      <c r="F4" s="28" t="s">
        <v>54</v>
      </c>
      <c r="G4" s="28" t="s">
        <v>56</v>
      </c>
      <c r="H4" s="28" t="s">
        <v>58</v>
      </c>
      <c r="I4" s="28" t="s">
        <v>60</v>
      </c>
      <c r="J4" s="28" t="s">
        <v>62</v>
      </c>
      <c r="K4" s="28" t="s">
        <v>64</v>
      </c>
      <c r="L4" s="28" t="s">
        <v>66</v>
      </c>
      <c r="M4" s="28" t="s">
        <v>68</v>
      </c>
      <c r="N4" s="28" t="s">
        <v>70</v>
      </c>
      <c r="O4" s="28" t="s">
        <v>72</v>
      </c>
      <c r="P4" s="28" t="s">
        <v>73</v>
      </c>
      <c r="Q4" s="28" t="s">
        <v>75</v>
      </c>
      <c r="R4" s="28" t="s">
        <v>76</v>
      </c>
      <c r="S4" s="28" t="s">
        <v>78</v>
      </c>
      <c r="T4" s="28" t="s">
        <v>79</v>
      </c>
      <c r="U4" s="28" t="s">
        <v>80</v>
      </c>
      <c r="V4" s="28" t="s">
        <v>81</v>
      </c>
      <c r="W4" s="28" t="s">
        <v>82</v>
      </c>
      <c r="X4" s="28" t="s">
        <v>83</v>
      </c>
      <c r="Y4" s="28" t="s">
        <v>84</v>
      </c>
      <c r="Z4" s="28" t="s">
        <v>85</v>
      </c>
      <c r="AA4" s="28" t="s">
        <v>88</v>
      </c>
      <c r="AB4" s="28" t="s">
        <v>90</v>
      </c>
      <c r="AC4" s="28" t="s">
        <v>91</v>
      </c>
      <c r="AD4" s="28" t="s">
        <v>93</v>
      </c>
      <c r="AE4" s="28" t="s">
        <v>95</v>
      </c>
      <c r="AF4" s="28" t="s">
        <v>97</v>
      </c>
      <c r="AG4" s="28" t="s">
        <v>99</v>
      </c>
      <c r="AH4" s="28" t="s">
        <v>100</v>
      </c>
      <c r="AI4" s="28" t="s">
        <v>102</v>
      </c>
      <c r="AJ4" s="28" t="s">
        <v>105</v>
      </c>
      <c r="AK4" s="28" t="s">
        <v>107</v>
      </c>
      <c r="AL4" s="28" t="s">
        <v>109</v>
      </c>
      <c r="AM4" s="28" t="s">
        <v>111</v>
      </c>
      <c r="AN4" s="28" t="s">
        <v>114</v>
      </c>
      <c r="AO4" s="28" t="s">
        <v>116</v>
      </c>
      <c r="AP4" s="28" t="s">
        <v>117</v>
      </c>
      <c r="AQ4" s="28" t="s">
        <v>119</v>
      </c>
      <c r="AR4" s="28" t="s">
        <v>120</v>
      </c>
      <c r="AS4" s="28" t="s">
        <v>121</v>
      </c>
      <c r="AT4" s="28" t="s">
        <v>123</v>
      </c>
      <c r="AU4" s="28" t="s">
        <v>126</v>
      </c>
      <c r="AV4" s="28" t="s">
        <v>128</v>
      </c>
      <c r="AW4" s="28" t="s">
        <v>129</v>
      </c>
      <c r="AX4" s="28" t="s">
        <v>131</v>
      </c>
      <c r="AY4" s="28" t="s">
        <v>133</v>
      </c>
      <c r="AZ4" s="28" t="s">
        <v>135</v>
      </c>
      <c r="BA4" s="28" t="s">
        <v>137</v>
      </c>
      <c r="BB4" s="28" t="s">
        <v>139</v>
      </c>
      <c r="BC4" s="29" t="s">
        <v>141</v>
      </c>
      <c r="BD4" s="103"/>
      <c r="BE4" s="29" t="s">
        <v>142</v>
      </c>
      <c r="BF4" s="28" t="s">
        <v>143</v>
      </c>
    </row>
    <row r="5" spans="1:60" s="27" customFormat="1" ht="16">
      <c r="A5" s="28" t="s">
        <v>13</v>
      </c>
      <c r="C5" s="27" t="s">
        <v>145</v>
      </c>
      <c r="D5" s="27" t="s">
        <v>145</v>
      </c>
      <c r="E5" s="27" t="s">
        <v>52</v>
      </c>
      <c r="F5" s="27" t="s">
        <v>52</v>
      </c>
      <c r="G5" s="27" t="s">
        <v>52</v>
      </c>
      <c r="H5" s="27" t="s">
        <v>52</v>
      </c>
      <c r="I5" s="27" t="s">
        <v>52</v>
      </c>
      <c r="J5" s="27" t="s">
        <v>52</v>
      </c>
      <c r="K5" s="27" t="s">
        <v>52</v>
      </c>
      <c r="L5" s="27" t="s">
        <v>52</v>
      </c>
      <c r="M5" s="27" t="s">
        <v>69</v>
      </c>
      <c r="N5" s="27" t="s">
        <v>69</v>
      </c>
      <c r="O5" s="27" t="s">
        <v>69</v>
      </c>
      <c r="P5" s="27" t="s">
        <v>69</v>
      </c>
      <c r="Q5" s="27" t="s">
        <v>69</v>
      </c>
      <c r="R5" s="27" t="s">
        <v>69</v>
      </c>
      <c r="S5" s="27" t="s">
        <v>69</v>
      </c>
      <c r="T5" s="27" t="s">
        <v>69</v>
      </c>
      <c r="U5" s="27" t="s">
        <v>69</v>
      </c>
      <c r="V5" s="27" t="s">
        <v>69</v>
      </c>
      <c r="W5" s="27" t="s">
        <v>69</v>
      </c>
      <c r="X5" s="27" t="s">
        <v>69</v>
      </c>
      <c r="Y5" s="27" t="s">
        <v>69</v>
      </c>
      <c r="Z5" s="27" t="s">
        <v>86</v>
      </c>
      <c r="AA5" s="27" t="s">
        <v>86</v>
      </c>
      <c r="AB5" s="27" t="s">
        <v>86</v>
      </c>
      <c r="AC5" s="27" t="s">
        <v>86</v>
      </c>
      <c r="AD5" s="27" t="s">
        <v>86</v>
      </c>
      <c r="AE5" s="27" t="s">
        <v>86</v>
      </c>
      <c r="AF5" s="27" t="s">
        <v>86</v>
      </c>
      <c r="AG5" s="27" t="s">
        <v>86</v>
      </c>
      <c r="AH5" s="27" t="s">
        <v>86</v>
      </c>
      <c r="AI5" s="27" t="s">
        <v>103</v>
      </c>
      <c r="AJ5" s="27" t="s">
        <v>103</v>
      </c>
      <c r="AK5" s="27" t="s">
        <v>103</v>
      </c>
      <c r="AL5" s="27" t="s">
        <v>103</v>
      </c>
      <c r="AM5" s="27" t="s">
        <v>112</v>
      </c>
      <c r="AN5" s="27" t="s">
        <v>112</v>
      </c>
      <c r="AO5" s="27" t="s">
        <v>112</v>
      </c>
      <c r="AP5" s="27" t="s">
        <v>112</v>
      </c>
      <c r="AQ5" s="27" t="s">
        <v>112</v>
      </c>
      <c r="AR5" s="27" t="s">
        <v>112</v>
      </c>
      <c r="AS5" s="27" t="s">
        <v>112</v>
      </c>
      <c r="AT5" s="27" t="s">
        <v>146</v>
      </c>
      <c r="AU5" s="27" t="s">
        <v>146</v>
      </c>
      <c r="AV5" s="27" t="s">
        <v>146</v>
      </c>
      <c r="AW5" s="27" t="s">
        <v>146</v>
      </c>
      <c r="AX5" s="27" t="s">
        <v>146</v>
      </c>
      <c r="AY5" s="27" t="s">
        <v>146</v>
      </c>
      <c r="AZ5" s="27" t="s">
        <v>146</v>
      </c>
      <c r="BA5" s="27" t="s">
        <v>146</v>
      </c>
      <c r="BB5" s="27" t="s">
        <v>146</v>
      </c>
      <c r="BD5" s="103"/>
    </row>
    <row r="6" spans="1:60" s="27" customFormat="1" ht="15.75" customHeight="1">
      <c r="BD6" s="103"/>
    </row>
    <row r="7" spans="1:60" s="27" customFormat="1" ht="16">
      <c r="A7" s="150" t="s">
        <v>164</v>
      </c>
      <c r="B7" s="27" t="s">
        <v>148</v>
      </c>
      <c r="C7" s="164">
        <v>1</v>
      </c>
      <c r="D7" s="164">
        <v>0</v>
      </c>
      <c r="E7" s="164">
        <v>0</v>
      </c>
      <c r="F7" s="164">
        <v>0</v>
      </c>
      <c r="G7" s="164">
        <v>1</v>
      </c>
      <c r="H7" s="164">
        <v>0</v>
      </c>
      <c r="I7" s="164">
        <v>0</v>
      </c>
      <c r="J7" s="164">
        <v>0</v>
      </c>
      <c r="K7" s="164">
        <v>0</v>
      </c>
      <c r="L7" s="164">
        <v>0</v>
      </c>
      <c r="M7" s="164">
        <v>0</v>
      </c>
      <c r="N7" s="164">
        <v>0</v>
      </c>
      <c r="O7" s="164">
        <v>0</v>
      </c>
      <c r="P7" s="164">
        <v>1</v>
      </c>
      <c r="Q7" s="164">
        <v>0</v>
      </c>
      <c r="R7" s="164">
        <v>0</v>
      </c>
      <c r="S7" s="164">
        <v>0</v>
      </c>
      <c r="T7" s="164">
        <v>0</v>
      </c>
      <c r="U7" s="164">
        <v>0</v>
      </c>
      <c r="V7" s="164">
        <v>0</v>
      </c>
      <c r="W7" s="164">
        <v>0</v>
      </c>
      <c r="X7" s="164">
        <v>0</v>
      </c>
      <c r="Y7" s="164">
        <v>0</v>
      </c>
      <c r="Z7" s="164">
        <v>0</v>
      </c>
      <c r="AA7" s="164">
        <v>0</v>
      </c>
      <c r="AB7" s="164">
        <v>0</v>
      </c>
      <c r="AC7" s="164">
        <v>0</v>
      </c>
      <c r="AD7" s="164">
        <v>0</v>
      </c>
      <c r="AE7" s="164">
        <v>0</v>
      </c>
      <c r="AF7" s="164">
        <v>1</v>
      </c>
      <c r="AG7" s="164">
        <v>0</v>
      </c>
      <c r="AH7" s="164">
        <v>0</v>
      </c>
      <c r="AI7" s="165">
        <v>0</v>
      </c>
      <c r="AJ7" s="165">
        <v>0</v>
      </c>
      <c r="AK7" s="165">
        <v>0</v>
      </c>
      <c r="AL7" s="165">
        <v>1</v>
      </c>
      <c r="AM7" s="165">
        <v>0</v>
      </c>
      <c r="AN7" s="165">
        <v>0</v>
      </c>
      <c r="AO7" s="165">
        <v>0</v>
      </c>
      <c r="AP7" s="165">
        <v>0</v>
      </c>
      <c r="AQ7" s="165">
        <v>0</v>
      </c>
      <c r="AR7" s="165">
        <v>0</v>
      </c>
      <c r="AS7" s="165">
        <v>1</v>
      </c>
      <c r="AT7" s="165">
        <v>0</v>
      </c>
      <c r="AU7" s="165">
        <v>0</v>
      </c>
      <c r="AV7" s="165">
        <v>0</v>
      </c>
      <c r="AW7" s="165">
        <v>0</v>
      </c>
      <c r="AX7" s="165">
        <v>1</v>
      </c>
      <c r="AY7" s="165">
        <v>0</v>
      </c>
      <c r="AZ7" s="165">
        <v>0</v>
      </c>
      <c r="BA7" s="165">
        <v>0</v>
      </c>
      <c r="BB7" s="165">
        <v>0</v>
      </c>
      <c r="BD7" s="103"/>
    </row>
    <row r="8" spans="1:60" s="27" customFormat="1" ht="16">
      <c r="A8" s="28" t="s">
        <v>163</v>
      </c>
      <c r="B8" s="27" t="s">
        <v>42</v>
      </c>
      <c r="C8" s="30">
        <v>0.14000000000000001</v>
      </c>
      <c r="D8" s="30">
        <v>0.15</v>
      </c>
      <c r="E8" s="30">
        <v>0.24</v>
      </c>
      <c r="F8" s="30">
        <v>0.44</v>
      </c>
      <c r="G8" s="30">
        <v>0.08</v>
      </c>
      <c r="H8" s="30">
        <v>0.04</v>
      </c>
      <c r="I8" s="30">
        <v>0.99</v>
      </c>
      <c r="J8" s="30">
        <v>0.42</v>
      </c>
      <c r="K8" s="30">
        <v>0.18</v>
      </c>
      <c r="L8" s="30">
        <v>0.53</v>
      </c>
      <c r="M8" s="30">
        <v>0.38</v>
      </c>
      <c r="N8" s="30">
        <v>0.68</v>
      </c>
      <c r="O8" s="30">
        <v>1.23</v>
      </c>
      <c r="P8" s="30">
        <v>0.22</v>
      </c>
      <c r="Q8" s="30">
        <v>0.12</v>
      </c>
      <c r="R8" s="30">
        <v>0.75</v>
      </c>
      <c r="S8" s="30">
        <v>0.55000000000000004</v>
      </c>
      <c r="T8" s="30">
        <v>0.54</v>
      </c>
      <c r="U8" s="30">
        <v>0.56000000000000005</v>
      </c>
      <c r="V8" s="30">
        <v>0.5</v>
      </c>
      <c r="W8" s="30">
        <v>0.52</v>
      </c>
      <c r="X8" s="30">
        <v>0.68</v>
      </c>
      <c r="Y8" s="30">
        <v>0.18</v>
      </c>
      <c r="Z8" s="30">
        <v>5.45</v>
      </c>
      <c r="AA8" s="30">
        <v>2.4700000000000002</v>
      </c>
      <c r="AB8" s="30">
        <v>1.05</v>
      </c>
      <c r="AC8" s="30">
        <v>1.1499999999999999</v>
      </c>
      <c r="AD8" s="30">
        <v>2.72</v>
      </c>
      <c r="AE8" s="30">
        <v>1.87</v>
      </c>
      <c r="AF8" s="30">
        <v>0.25</v>
      </c>
      <c r="AG8" s="30">
        <v>0.5</v>
      </c>
      <c r="AH8" s="30">
        <v>1.4</v>
      </c>
      <c r="AI8" s="30">
        <v>0.22</v>
      </c>
      <c r="AJ8" s="30">
        <v>0.85</v>
      </c>
      <c r="AK8" s="30">
        <v>0.5</v>
      </c>
      <c r="AL8" s="30">
        <v>0.22</v>
      </c>
      <c r="AM8" s="30">
        <v>0.12</v>
      </c>
      <c r="AN8" s="30">
        <v>0.56000000000000005</v>
      </c>
      <c r="AO8" s="30">
        <v>0.15</v>
      </c>
      <c r="AP8" s="30">
        <v>0.16</v>
      </c>
      <c r="AQ8" s="30">
        <v>0.24</v>
      </c>
      <c r="AR8" s="30">
        <v>0.23</v>
      </c>
      <c r="AS8" s="30">
        <v>0.04</v>
      </c>
      <c r="AT8" s="30">
        <v>0.31</v>
      </c>
      <c r="AU8" s="30">
        <v>0.94</v>
      </c>
      <c r="AV8" s="30">
        <v>0.24</v>
      </c>
      <c r="AW8" s="30">
        <v>0.24</v>
      </c>
      <c r="AX8" s="30">
        <v>0.03</v>
      </c>
      <c r="AY8" s="30">
        <v>7.0000000000000007E-2</v>
      </c>
      <c r="AZ8" s="30">
        <v>7.0000000000000007E-2</v>
      </c>
      <c r="BA8" s="9">
        <v>0.84</v>
      </c>
      <c r="BB8" s="30">
        <v>0.16</v>
      </c>
      <c r="BC8" s="169">
        <f>BC18</f>
        <v>73.5</v>
      </c>
      <c r="BD8" s="106"/>
      <c r="BF8" s="31"/>
      <c r="BG8" s="31"/>
      <c r="BH8" s="31"/>
    </row>
    <row r="9" spans="1:60" s="27" customFormat="1" ht="15.75" customHeight="1">
      <c r="AH9" s="31"/>
      <c r="BD9" s="103"/>
    </row>
    <row r="10" spans="1:60" s="27" customFormat="1" ht="15.75" customHeight="1">
      <c r="A10" s="51" t="s">
        <v>0</v>
      </c>
      <c r="AH10" s="31"/>
      <c r="BD10" s="103"/>
    </row>
    <row r="11" spans="1:60" s="27" customFormat="1" ht="16">
      <c r="A11" s="28" t="s">
        <v>165</v>
      </c>
      <c r="B11" s="27" t="s">
        <v>3</v>
      </c>
      <c r="C11" s="26">
        <v>124.2</v>
      </c>
      <c r="D11" s="26">
        <v>50.4</v>
      </c>
      <c r="E11" s="26">
        <v>39.75</v>
      </c>
      <c r="F11" s="26">
        <v>44.055</v>
      </c>
      <c r="G11" s="26">
        <v>18.75</v>
      </c>
      <c r="H11" s="26">
        <v>9.4499999999999993</v>
      </c>
      <c r="I11" s="26">
        <v>34.799999999999997</v>
      </c>
      <c r="J11" s="26">
        <v>18.353999999999999</v>
      </c>
      <c r="K11" s="26">
        <v>5.85</v>
      </c>
      <c r="L11" s="26">
        <v>59.094000000000001</v>
      </c>
      <c r="M11" s="26">
        <v>22.08</v>
      </c>
      <c r="N11" s="26">
        <v>68.625</v>
      </c>
      <c r="O11" s="26">
        <v>20.25</v>
      </c>
      <c r="P11" s="26">
        <v>105.6</v>
      </c>
      <c r="Q11" s="26">
        <v>22.125</v>
      </c>
      <c r="R11" s="26">
        <v>111.42</v>
      </c>
      <c r="S11" s="26">
        <v>55.965000000000003</v>
      </c>
      <c r="T11" s="26">
        <v>131.04</v>
      </c>
      <c r="U11" s="26">
        <v>53.4</v>
      </c>
      <c r="V11" s="26">
        <v>16.875</v>
      </c>
      <c r="W11" s="26">
        <v>14.85</v>
      </c>
      <c r="X11" s="26">
        <v>637.875</v>
      </c>
      <c r="Y11" s="26">
        <v>110.152</v>
      </c>
      <c r="Z11" s="26">
        <v>411</v>
      </c>
      <c r="AA11" s="26">
        <v>356.46800000000002</v>
      </c>
      <c r="AB11" s="26">
        <v>306</v>
      </c>
      <c r="AC11" s="26">
        <v>170.25</v>
      </c>
      <c r="AD11" s="26">
        <v>294.75</v>
      </c>
      <c r="AE11" s="26">
        <v>214.5</v>
      </c>
      <c r="AF11" s="26">
        <v>244.125</v>
      </c>
      <c r="AG11" s="26">
        <v>276</v>
      </c>
      <c r="AH11" s="26">
        <v>572.92399999999998</v>
      </c>
      <c r="AI11" s="26">
        <v>95.25</v>
      </c>
      <c r="AJ11" s="26">
        <v>199.05600000000001</v>
      </c>
      <c r="AK11" s="26">
        <v>169.708</v>
      </c>
      <c r="AL11" s="26">
        <v>44.46</v>
      </c>
      <c r="AM11" s="26">
        <v>47.46</v>
      </c>
      <c r="AN11" s="26">
        <v>113.4</v>
      </c>
      <c r="AO11" s="26">
        <v>240</v>
      </c>
      <c r="AP11" s="26">
        <v>55.64</v>
      </c>
      <c r="AQ11" s="26">
        <v>75.36</v>
      </c>
      <c r="AR11" s="26">
        <v>64.680000000000007</v>
      </c>
      <c r="AS11" s="26">
        <v>46.62</v>
      </c>
      <c r="AT11" s="26">
        <v>384.47399999999999</v>
      </c>
      <c r="AU11" s="26">
        <v>559.125</v>
      </c>
      <c r="AV11" s="26">
        <v>228.16499999999999</v>
      </c>
      <c r="AW11" s="26">
        <v>672.36400000000003</v>
      </c>
      <c r="AX11" s="26">
        <v>180.452</v>
      </c>
      <c r="AY11" s="26">
        <v>97.875</v>
      </c>
      <c r="AZ11" s="26">
        <v>102.752</v>
      </c>
      <c r="BA11" s="26">
        <v>144</v>
      </c>
      <c r="BB11" s="166">
        <v>0.52500000000000002</v>
      </c>
      <c r="BC11" s="166">
        <f t="shared" ref="BC11:BC17" si="0">SUMPRODUCT($C$7:$BB$7,C11:BB11)</f>
        <v>764.20699999999999</v>
      </c>
      <c r="BD11" s="168" t="s">
        <v>1</v>
      </c>
      <c r="BE11" s="26">
        <v>650</v>
      </c>
      <c r="BF11" s="26">
        <v>950</v>
      </c>
      <c r="BG11" s="32"/>
      <c r="BH11" s="32"/>
    </row>
    <row r="12" spans="1:60" s="27" customFormat="1" ht="16">
      <c r="A12" s="33"/>
      <c r="B12" s="27" t="s">
        <v>4</v>
      </c>
      <c r="C12" s="26">
        <v>1.296</v>
      </c>
      <c r="D12" s="26">
        <v>1.998</v>
      </c>
      <c r="E12" s="26">
        <v>0.60750000000000004</v>
      </c>
      <c r="F12" s="26">
        <v>0.53954999999999997</v>
      </c>
      <c r="G12" s="26">
        <v>0.20250000000000001</v>
      </c>
      <c r="H12" s="26">
        <v>0.03</v>
      </c>
      <c r="I12" s="26">
        <v>0.26400000000000001</v>
      </c>
      <c r="J12" s="26">
        <v>0.11592</v>
      </c>
      <c r="K12" s="26">
        <v>0.13650000000000001</v>
      </c>
      <c r="L12" s="26">
        <v>0.99428000000000005</v>
      </c>
      <c r="M12" s="26">
        <v>0.46229999999999999</v>
      </c>
      <c r="N12" s="26">
        <v>1.2825</v>
      </c>
      <c r="O12" s="26">
        <v>0.99</v>
      </c>
      <c r="P12" s="26">
        <v>1.32</v>
      </c>
      <c r="Q12" s="26">
        <v>0.86729999999999996</v>
      </c>
      <c r="R12" s="26">
        <v>2.4883799999999998</v>
      </c>
      <c r="S12" s="26">
        <v>1.26945</v>
      </c>
      <c r="T12" s="26">
        <v>4.6546500000000002</v>
      </c>
      <c r="U12" s="26">
        <v>2.4964499999999998</v>
      </c>
      <c r="V12" s="26">
        <v>0.73124999999999996</v>
      </c>
      <c r="W12" s="26">
        <v>2.08575</v>
      </c>
      <c r="X12" s="26">
        <v>29.024999999999999</v>
      </c>
      <c r="Y12" s="26">
        <v>0.91605999999999999</v>
      </c>
      <c r="Z12" s="26">
        <v>16.004999999999999</v>
      </c>
      <c r="AA12" s="26">
        <v>7.1996000000000002</v>
      </c>
      <c r="AB12" s="26">
        <v>12.09375</v>
      </c>
      <c r="AC12" s="26">
        <v>4.8</v>
      </c>
      <c r="AD12" s="26">
        <v>20.22</v>
      </c>
      <c r="AE12" s="26">
        <v>19.5</v>
      </c>
      <c r="AF12" s="26">
        <v>30.914999999999999</v>
      </c>
      <c r="AG12" s="26">
        <v>36.045000000000002</v>
      </c>
      <c r="AH12" s="26">
        <v>4.4659999999999998E-2</v>
      </c>
      <c r="AI12" s="26">
        <v>4.4024999999999999</v>
      </c>
      <c r="AJ12" s="26">
        <v>2.1883400000000002</v>
      </c>
      <c r="AK12" s="26">
        <v>7.2668200000000001</v>
      </c>
      <c r="AL12" s="26">
        <v>1.9079999999999999</v>
      </c>
      <c r="AM12" s="26">
        <v>1.8606</v>
      </c>
      <c r="AN12" s="26">
        <v>4.4288999999999996</v>
      </c>
      <c r="AO12" s="26">
        <v>4.32</v>
      </c>
      <c r="AP12" s="26">
        <v>1.01864</v>
      </c>
      <c r="AQ12" s="26">
        <v>2.7839999999999998</v>
      </c>
      <c r="AR12" s="26">
        <v>1.6464000000000001</v>
      </c>
      <c r="AS12" s="26">
        <v>0.86099999999999999</v>
      </c>
      <c r="AT12" s="26">
        <v>4.149</v>
      </c>
      <c r="AU12" s="26">
        <v>5.1749999999999998</v>
      </c>
      <c r="AV12" s="26">
        <v>3.2595000000000001</v>
      </c>
      <c r="AW12" s="26">
        <v>8.44998</v>
      </c>
      <c r="AX12" s="26">
        <v>0</v>
      </c>
      <c r="AY12" s="26">
        <v>3.05775</v>
      </c>
      <c r="AZ12" s="26">
        <v>0.1014</v>
      </c>
      <c r="BA12" s="26">
        <v>7.38</v>
      </c>
      <c r="BB12" s="166">
        <v>0</v>
      </c>
      <c r="BC12" s="166">
        <f t="shared" si="0"/>
        <v>36.502499999999998</v>
      </c>
      <c r="BD12" s="168" t="s">
        <v>1</v>
      </c>
      <c r="BE12" s="26">
        <v>12</v>
      </c>
      <c r="BG12" s="32"/>
      <c r="BH12" s="32"/>
    </row>
    <row r="13" spans="1:60" s="27" customFormat="1" ht="16">
      <c r="A13" s="33"/>
      <c r="B13" s="27" t="s">
        <v>5</v>
      </c>
      <c r="C13" s="26">
        <v>1.62</v>
      </c>
      <c r="D13" s="26">
        <v>1.62</v>
      </c>
      <c r="E13" s="26">
        <v>1.35</v>
      </c>
      <c r="F13" s="26">
        <v>1.2869999999999999</v>
      </c>
      <c r="G13" s="26">
        <v>0.52500000000000002</v>
      </c>
      <c r="H13" s="26">
        <v>0.315</v>
      </c>
      <c r="I13" s="26">
        <v>1.68</v>
      </c>
      <c r="J13" s="26">
        <v>0.99819999999999998</v>
      </c>
      <c r="K13" s="26">
        <v>0.22500000000000001</v>
      </c>
      <c r="L13" s="26">
        <v>1.9698</v>
      </c>
      <c r="M13" s="26">
        <v>1.38</v>
      </c>
      <c r="N13" s="26">
        <v>3.375</v>
      </c>
      <c r="O13" s="26">
        <v>1.35</v>
      </c>
      <c r="P13" s="26">
        <v>4.4219999999999997</v>
      </c>
      <c r="Q13" s="26">
        <v>2.6549999999999998</v>
      </c>
      <c r="R13" s="26">
        <v>4.0853999999999999</v>
      </c>
      <c r="S13" s="26">
        <v>3.8220000000000001</v>
      </c>
      <c r="T13" s="26">
        <v>3.2759999999999998</v>
      </c>
      <c r="U13" s="26">
        <v>2.0024999999999999</v>
      </c>
      <c r="V13" s="26">
        <v>0.5625</v>
      </c>
      <c r="W13" s="26">
        <v>0.67500000000000004</v>
      </c>
      <c r="X13" s="26">
        <v>9.5625</v>
      </c>
      <c r="Y13" s="26">
        <v>0</v>
      </c>
      <c r="Z13" s="26">
        <v>6</v>
      </c>
      <c r="AA13" s="26">
        <v>2.2827999999999999</v>
      </c>
      <c r="AB13" s="26">
        <v>2.4750000000000001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2.4243999999999999</v>
      </c>
      <c r="AK13" s="26">
        <v>1.4674</v>
      </c>
      <c r="AL13" s="26">
        <v>0</v>
      </c>
      <c r="AM13" s="26">
        <v>0.81899999999999995</v>
      </c>
      <c r="AN13" s="26">
        <v>2.331</v>
      </c>
      <c r="AO13" s="26">
        <v>4.8</v>
      </c>
      <c r="AP13" s="26">
        <v>0.12839999999999999</v>
      </c>
      <c r="AQ13" s="26">
        <v>0.86399999999999999</v>
      </c>
      <c r="AR13" s="26">
        <v>0.14699999999999999</v>
      </c>
      <c r="AS13" s="26">
        <v>0.14699999999999999</v>
      </c>
      <c r="AT13" s="26">
        <v>2.0284</v>
      </c>
      <c r="AU13" s="26">
        <v>0</v>
      </c>
      <c r="AV13" s="26">
        <v>0.98399999999999999</v>
      </c>
      <c r="AW13" s="26">
        <v>1.298</v>
      </c>
      <c r="AX13" s="26">
        <v>0</v>
      </c>
      <c r="AY13" s="26">
        <v>0</v>
      </c>
      <c r="AZ13" s="26">
        <v>6.7599999999999993E-2</v>
      </c>
      <c r="BA13" s="26">
        <v>0</v>
      </c>
      <c r="BB13" s="166">
        <v>0</v>
      </c>
      <c r="BC13" s="166">
        <f t="shared" si="0"/>
        <v>6.7140000000000004</v>
      </c>
      <c r="BD13" s="168" t="s">
        <v>1</v>
      </c>
      <c r="BE13" s="26">
        <v>5</v>
      </c>
      <c r="BG13" s="32"/>
      <c r="BH13" s="32"/>
    </row>
    <row r="14" spans="1:60" s="27" customFormat="1" ht="16">
      <c r="A14" s="33"/>
      <c r="B14" s="27" t="s">
        <v>6</v>
      </c>
      <c r="C14" s="26">
        <v>118.8</v>
      </c>
      <c r="D14" s="26">
        <v>0</v>
      </c>
      <c r="E14" s="26">
        <v>510.75</v>
      </c>
      <c r="F14" s="26">
        <v>31.68</v>
      </c>
      <c r="G14" s="26">
        <v>21.75</v>
      </c>
      <c r="H14" s="26">
        <v>5.7</v>
      </c>
      <c r="I14" s="26">
        <v>60</v>
      </c>
      <c r="J14" s="26">
        <v>8.0500000000000007</v>
      </c>
      <c r="K14" s="26">
        <v>48.9</v>
      </c>
      <c r="L14" s="26">
        <v>60.031999999999996</v>
      </c>
      <c r="M14" s="26">
        <v>8.2799999999999994</v>
      </c>
      <c r="N14" s="26">
        <v>97.875</v>
      </c>
      <c r="O14" s="26">
        <v>937.125</v>
      </c>
      <c r="P14" s="26">
        <v>96.36</v>
      </c>
      <c r="Q14" s="26">
        <v>20.355</v>
      </c>
      <c r="R14" s="26">
        <v>23791.883999999998</v>
      </c>
      <c r="S14" s="26">
        <v>22803.69</v>
      </c>
      <c r="T14" s="26">
        <v>358.995</v>
      </c>
      <c r="U14" s="26">
        <v>1270.92</v>
      </c>
      <c r="V14" s="26">
        <v>118.125</v>
      </c>
      <c r="W14" s="26">
        <v>0</v>
      </c>
      <c r="X14" s="26">
        <v>0</v>
      </c>
      <c r="Y14" s="26">
        <v>14.612</v>
      </c>
      <c r="Z14" s="26">
        <v>3</v>
      </c>
      <c r="AA14" s="26">
        <v>653.23199999999997</v>
      </c>
      <c r="AB14" s="26">
        <v>1.125</v>
      </c>
      <c r="AC14" s="26">
        <v>147</v>
      </c>
      <c r="AD14" s="26">
        <v>785.25</v>
      </c>
      <c r="AE14" s="26">
        <v>405</v>
      </c>
      <c r="AF14" s="26">
        <v>5.625</v>
      </c>
      <c r="AG14" s="26">
        <v>102</v>
      </c>
      <c r="AH14" s="26">
        <v>23.606000000000002</v>
      </c>
      <c r="AI14" s="26">
        <v>28.125</v>
      </c>
      <c r="AJ14" s="26">
        <v>0</v>
      </c>
      <c r="AK14" s="26">
        <v>228.404</v>
      </c>
      <c r="AL14" s="26">
        <v>0</v>
      </c>
      <c r="AM14" s="26">
        <v>27.51</v>
      </c>
      <c r="AN14" s="26">
        <v>174.51</v>
      </c>
      <c r="AO14" s="26">
        <v>5.28</v>
      </c>
      <c r="AP14" s="26">
        <v>0</v>
      </c>
      <c r="AQ14" s="26">
        <v>0</v>
      </c>
      <c r="AR14" s="26">
        <v>22.89</v>
      </c>
      <c r="AS14" s="26">
        <v>123.69</v>
      </c>
      <c r="AT14" s="26">
        <v>35.957999999999998</v>
      </c>
      <c r="AU14" s="26">
        <v>4.5</v>
      </c>
      <c r="AV14" s="26">
        <v>86.1</v>
      </c>
      <c r="AW14" s="26">
        <v>105.13800000000001</v>
      </c>
      <c r="AX14" s="26">
        <v>0</v>
      </c>
      <c r="AY14" s="26">
        <v>108.675</v>
      </c>
      <c r="AZ14" s="26">
        <v>0</v>
      </c>
      <c r="BA14" s="26">
        <v>310.5</v>
      </c>
      <c r="BB14" s="166">
        <v>0</v>
      </c>
      <c r="BC14" s="166">
        <f t="shared" si="0"/>
        <v>366.22500000000002</v>
      </c>
      <c r="BD14" s="168" t="s">
        <v>1</v>
      </c>
      <c r="BE14" s="26">
        <v>350</v>
      </c>
      <c r="BG14" s="32"/>
      <c r="BH14" s="32"/>
    </row>
    <row r="15" spans="1:60" s="27" customFormat="1" ht="16">
      <c r="A15" s="33"/>
      <c r="B15" s="27" t="s">
        <v>7</v>
      </c>
      <c r="C15" s="26">
        <v>5.76</v>
      </c>
      <c r="D15" s="26">
        <v>39.24</v>
      </c>
      <c r="E15" s="26">
        <v>20.024999999999999</v>
      </c>
      <c r="F15" s="26">
        <v>4.3064999999999998</v>
      </c>
      <c r="G15" s="26">
        <v>17.925000000000001</v>
      </c>
      <c r="H15" s="26">
        <v>0</v>
      </c>
      <c r="I15" s="26">
        <v>0</v>
      </c>
      <c r="J15" s="26">
        <v>1.3846000000000001</v>
      </c>
      <c r="K15" s="26">
        <v>0.99</v>
      </c>
      <c r="L15" s="26">
        <v>6.5659999999999998</v>
      </c>
      <c r="M15" s="26">
        <v>40.572000000000003</v>
      </c>
      <c r="N15" s="26">
        <v>104.28749999999999</v>
      </c>
      <c r="O15" s="26">
        <v>15.4125</v>
      </c>
      <c r="P15" s="26">
        <v>6.6</v>
      </c>
      <c r="Q15" s="26">
        <v>1.9470000000000001</v>
      </c>
      <c r="R15" s="26">
        <v>24.264800000000001</v>
      </c>
      <c r="S15" s="26">
        <v>8.0534999999999997</v>
      </c>
      <c r="T15" s="26">
        <v>7.5075000000000003</v>
      </c>
      <c r="U15" s="26">
        <v>191.83949999999999</v>
      </c>
      <c r="V15" s="26">
        <v>3.15</v>
      </c>
      <c r="W15" s="26">
        <v>1.4175</v>
      </c>
      <c r="X15" s="26">
        <v>0</v>
      </c>
      <c r="Y15" s="26">
        <v>22.592400000000001</v>
      </c>
      <c r="Z15" s="26">
        <v>0.3</v>
      </c>
      <c r="AA15" s="26">
        <v>0.17560000000000001</v>
      </c>
      <c r="AB15" s="26">
        <v>0</v>
      </c>
      <c r="AC15" s="26">
        <v>0.22500000000000001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0.5625</v>
      </c>
      <c r="AJ15" s="26">
        <v>2.9986000000000002</v>
      </c>
      <c r="AK15" s="26">
        <v>0.89319999999999999</v>
      </c>
      <c r="AL15" s="26">
        <v>1.7999999999999999E-2</v>
      </c>
      <c r="AM15" s="26">
        <v>8.4000000000000005E-2</v>
      </c>
      <c r="AN15" s="26">
        <v>0.81899999999999995</v>
      </c>
      <c r="AO15" s="26">
        <v>0.14399999999999999</v>
      </c>
      <c r="AP15" s="26">
        <v>0</v>
      </c>
      <c r="AQ15" s="26">
        <v>0</v>
      </c>
      <c r="AR15" s="26">
        <v>0</v>
      </c>
      <c r="AS15" s="26">
        <v>0.16800000000000001</v>
      </c>
      <c r="AT15" s="26">
        <v>9.2200000000000004E-2</v>
      </c>
      <c r="AU15" s="26">
        <v>0</v>
      </c>
      <c r="AV15" s="26">
        <v>0.123</v>
      </c>
      <c r="AW15" s="26">
        <v>0</v>
      </c>
      <c r="AX15" s="26">
        <v>0</v>
      </c>
      <c r="AY15" s="26">
        <v>0</v>
      </c>
      <c r="AZ15" s="26">
        <v>0.16900000000000001</v>
      </c>
      <c r="BA15" s="26">
        <v>3.375</v>
      </c>
      <c r="BB15" s="166">
        <v>0</v>
      </c>
      <c r="BC15" s="166">
        <f t="shared" si="0"/>
        <v>30.471000000000004</v>
      </c>
      <c r="BD15" s="168" t="s">
        <v>1</v>
      </c>
      <c r="BE15" s="26">
        <v>20</v>
      </c>
      <c r="BG15" s="32"/>
      <c r="BH15" s="32"/>
    </row>
    <row r="16" spans="1:60" s="27" customFormat="1" ht="16">
      <c r="A16" s="33"/>
      <c r="B16" s="27" t="s">
        <v>8</v>
      </c>
      <c r="C16" s="26">
        <v>18</v>
      </c>
      <c r="D16" s="26">
        <v>19.8</v>
      </c>
      <c r="E16" s="26">
        <v>27.75</v>
      </c>
      <c r="F16" s="26">
        <v>2.4750000000000001</v>
      </c>
      <c r="G16" s="26">
        <v>4.875</v>
      </c>
      <c r="H16" s="26">
        <v>1.05</v>
      </c>
      <c r="I16" s="26">
        <v>3</v>
      </c>
      <c r="J16" s="26">
        <v>2.8980000000000001</v>
      </c>
      <c r="K16" s="26">
        <v>0.9</v>
      </c>
      <c r="L16" s="26">
        <v>12.194000000000001</v>
      </c>
      <c r="M16" s="26">
        <v>11.04</v>
      </c>
      <c r="N16" s="26">
        <v>38.25</v>
      </c>
      <c r="O16" s="26">
        <v>11.25</v>
      </c>
      <c r="P16" s="26">
        <v>7.92</v>
      </c>
      <c r="Q16" s="26">
        <v>7.9649999999999999</v>
      </c>
      <c r="R16" s="26">
        <v>47.043999999999997</v>
      </c>
      <c r="S16" s="26">
        <v>45.045000000000002</v>
      </c>
      <c r="T16" s="26">
        <v>4.0949999999999998</v>
      </c>
      <c r="U16" s="26">
        <v>18.690000000000001</v>
      </c>
      <c r="V16" s="26">
        <v>18</v>
      </c>
      <c r="W16" s="26">
        <v>2.0249999999999999</v>
      </c>
      <c r="X16" s="26">
        <v>103.5</v>
      </c>
      <c r="Y16" s="26">
        <v>10.678000000000001</v>
      </c>
      <c r="Z16" s="26">
        <v>187.5</v>
      </c>
      <c r="AA16" s="26">
        <v>32.485999999999997</v>
      </c>
      <c r="AB16" s="26">
        <v>58.5</v>
      </c>
      <c r="AC16" s="26">
        <v>164.25</v>
      </c>
      <c r="AD16" s="26">
        <v>667.5</v>
      </c>
      <c r="AE16" s="26">
        <v>84</v>
      </c>
      <c r="AF16" s="26">
        <v>21.375</v>
      </c>
      <c r="AG16" s="26">
        <v>18</v>
      </c>
      <c r="AH16" s="26">
        <v>0.63800000000000001</v>
      </c>
      <c r="AI16" s="26">
        <v>21.375</v>
      </c>
      <c r="AJ16" s="26">
        <v>11.484</v>
      </c>
      <c r="AK16" s="26">
        <v>119.944</v>
      </c>
      <c r="AL16" s="26">
        <v>4.32</v>
      </c>
      <c r="AM16" s="26">
        <v>18.690000000000001</v>
      </c>
      <c r="AN16" s="26">
        <v>56.7</v>
      </c>
      <c r="AO16" s="26">
        <v>4.8</v>
      </c>
      <c r="AP16" s="26">
        <v>1.284</v>
      </c>
      <c r="AQ16" s="26">
        <v>3.36</v>
      </c>
      <c r="AR16" s="26">
        <v>6.09</v>
      </c>
      <c r="AS16" s="26">
        <v>27.51</v>
      </c>
      <c r="AT16" s="26">
        <v>196.386</v>
      </c>
      <c r="AU16" s="26">
        <v>48.375</v>
      </c>
      <c r="AV16" s="26">
        <v>36.9</v>
      </c>
      <c r="AW16" s="26">
        <v>162.25</v>
      </c>
      <c r="AX16" s="26">
        <v>1.3740000000000001</v>
      </c>
      <c r="AY16" s="26">
        <v>56.024999999999999</v>
      </c>
      <c r="AZ16" s="26">
        <v>2.028</v>
      </c>
      <c r="BA16" s="26">
        <v>267.75</v>
      </c>
      <c r="BB16" s="166">
        <v>0</v>
      </c>
      <c r="BC16" s="166">
        <f t="shared" si="0"/>
        <v>85.373999999999995</v>
      </c>
      <c r="BD16" s="168" t="s">
        <v>1</v>
      </c>
      <c r="BE16" s="26">
        <v>3.6</v>
      </c>
      <c r="BG16" s="32"/>
      <c r="BH16" s="32"/>
    </row>
    <row r="17" spans="1:60" s="27" customFormat="1" ht="16">
      <c r="A17" s="33"/>
      <c r="B17" s="27" t="s">
        <v>9</v>
      </c>
      <c r="C17" s="26">
        <v>0.64800000000000002</v>
      </c>
      <c r="D17" s="26">
        <v>0.61199999999999999</v>
      </c>
      <c r="E17" s="26">
        <v>0.1125</v>
      </c>
      <c r="F17" s="26">
        <v>0.12870000000000001</v>
      </c>
      <c r="G17" s="26">
        <v>0.10875</v>
      </c>
      <c r="H17" s="26">
        <v>1.4999999999999999E-2</v>
      </c>
      <c r="I17" s="26">
        <v>0.09</v>
      </c>
      <c r="J17" s="26">
        <v>5.7959999999999998E-2</v>
      </c>
      <c r="K17" s="26">
        <v>3.7499999999999999E-2</v>
      </c>
      <c r="L17" s="26">
        <v>0.33767999999999998</v>
      </c>
      <c r="M17" s="26">
        <v>0.28289999999999998</v>
      </c>
      <c r="N17" s="26">
        <v>0.34875</v>
      </c>
      <c r="O17" s="26">
        <v>0.30375000000000002</v>
      </c>
      <c r="P17" s="26">
        <v>0.36299999999999999</v>
      </c>
      <c r="Q17" s="26">
        <v>0.20355000000000001</v>
      </c>
      <c r="R17" s="26">
        <v>0.85421999999999998</v>
      </c>
      <c r="S17" s="26">
        <v>0.40949999999999998</v>
      </c>
      <c r="T17" s="26">
        <v>0.61424999999999996</v>
      </c>
      <c r="U17" s="26">
        <v>1.3750500000000001</v>
      </c>
      <c r="V17" s="26">
        <v>0.315</v>
      </c>
      <c r="W17" s="26">
        <v>0.33750000000000002</v>
      </c>
      <c r="X17" s="26">
        <v>5.1524999999999999</v>
      </c>
      <c r="Y17" s="26">
        <v>0.52827999999999997</v>
      </c>
      <c r="Z17" s="26">
        <v>5.4</v>
      </c>
      <c r="AA17" s="26">
        <v>1.78234</v>
      </c>
      <c r="AB17" s="26">
        <v>4.3987499999999997</v>
      </c>
      <c r="AC17" s="26">
        <v>1.35</v>
      </c>
      <c r="AD17" s="26">
        <v>9.7500000000000003E-2</v>
      </c>
      <c r="AE17" s="26">
        <v>2.7</v>
      </c>
      <c r="AF17" s="26">
        <v>4.0162500000000003</v>
      </c>
      <c r="AG17" s="26">
        <v>1.635</v>
      </c>
      <c r="AH17" s="26">
        <v>8.294E-2</v>
      </c>
      <c r="AI17" s="26">
        <v>0.89624999999999999</v>
      </c>
      <c r="AJ17" s="26">
        <v>0.51678000000000002</v>
      </c>
      <c r="AK17" s="26">
        <v>1.5822400000000001</v>
      </c>
      <c r="AL17" s="26">
        <v>0.42480000000000001</v>
      </c>
      <c r="AM17" s="26">
        <v>0.24990000000000001</v>
      </c>
      <c r="AN17" s="26">
        <v>1.1466000000000001</v>
      </c>
      <c r="AO17" s="26">
        <v>1.3344</v>
      </c>
      <c r="AP17" s="26">
        <v>0.63771999999999995</v>
      </c>
      <c r="AQ17" s="26">
        <v>0.61439999999999995</v>
      </c>
      <c r="AR17" s="26">
        <v>0.18060000000000001</v>
      </c>
      <c r="AS17" s="26">
        <v>4.41E-2</v>
      </c>
      <c r="AT17" s="26">
        <v>2.09294</v>
      </c>
      <c r="AU17" s="26">
        <v>2.3287499999999999</v>
      </c>
      <c r="AV17" s="26">
        <v>0.99014999999999997</v>
      </c>
      <c r="AW17" s="26">
        <v>1.298</v>
      </c>
      <c r="AX17" s="26">
        <v>0.13739999999999999</v>
      </c>
      <c r="AY17" s="26">
        <v>0.25650000000000001</v>
      </c>
      <c r="AZ17" s="26">
        <v>0.14196</v>
      </c>
      <c r="BA17" s="26">
        <v>0.1125</v>
      </c>
      <c r="BB17" s="166">
        <v>1.0500000000000001E-2</v>
      </c>
      <c r="BC17" s="166">
        <f t="shared" si="0"/>
        <v>5.7423000000000011</v>
      </c>
      <c r="BD17" s="168" t="s">
        <v>1</v>
      </c>
      <c r="BE17" s="26">
        <v>4</v>
      </c>
      <c r="BG17" s="32"/>
      <c r="BH17" s="32"/>
    </row>
    <row r="18" spans="1:60" s="27" customFormat="1" ht="15.75" customHeight="1">
      <c r="A18" s="33"/>
      <c r="B18" s="27" t="s">
        <v>149</v>
      </c>
      <c r="BB18" s="166"/>
      <c r="BC18" s="166">
        <f>SUMPRODUCT($C$7:$BB$7,C8:BB8)*B1</f>
        <v>73.5</v>
      </c>
      <c r="BD18" s="168" t="s">
        <v>2</v>
      </c>
      <c r="BF18" s="30">
        <f>B1*B2</f>
        <v>2250</v>
      </c>
    </row>
    <row r="19" spans="1:60" s="27" customFormat="1" ht="15.75" customHeight="1">
      <c r="A19" s="33"/>
      <c r="AH19" s="31"/>
      <c r="BB19" s="166"/>
      <c r="BC19" s="166"/>
      <c r="BD19" s="168"/>
    </row>
    <row r="20" spans="1:60" s="27" customFormat="1" ht="16">
      <c r="A20" s="64" t="s">
        <v>166</v>
      </c>
      <c r="B20" s="27" t="s">
        <v>145</v>
      </c>
      <c r="C20" s="26">
        <f t="shared" ref="C20:BB20" si="1">IF(C$5=$B20,1,0)</f>
        <v>1</v>
      </c>
      <c r="D20" s="26">
        <f t="shared" si="1"/>
        <v>1</v>
      </c>
      <c r="E20" s="26">
        <f t="shared" si="1"/>
        <v>0</v>
      </c>
      <c r="F20" s="26">
        <f t="shared" si="1"/>
        <v>0</v>
      </c>
      <c r="G20" s="26">
        <f t="shared" si="1"/>
        <v>0</v>
      </c>
      <c r="H20" s="26">
        <f t="shared" si="1"/>
        <v>0</v>
      </c>
      <c r="I20" s="26">
        <f t="shared" si="1"/>
        <v>0</v>
      </c>
      <c r="J20" s="26">
        <f t="shared" si="1"/>
        <v>0</v>
      </c>
      <c r="K20" s="26">
        <f t="shared" si="1"/>
        <v>0</v>
      </c>
      <c r="L20" s="26">
        <f t="shared" si="1"/>
        <v>0</v>
      </c>
      <c r="M20" s="26">
        <f t="shared" si="1"/>
        <v>0</v>
      </c>
      <c r="N20" s="26">
        <f t="shared" si="1"/>
        <v>0</v>
      </c>
      <c r="O20" s="26">
        <f t="shared" si="1"/>
        <v>0</v>
      </c>
      <c r="P20" s="26">
        <f t="shared" si="1"/>
        <v>0</v>
      </c>
      <c r="Q20" s="26">
        <f t="shared" si="1"/>
        <v>0</v>
      </c>
      <c r="R20" s="26">
        <f t="shared" si="1"/>
        <v>0</v>
      </c>
      <c r="S20" s="26">
        <f t="shared" si="1"/>
        <v>0</v>
      </c>
      <c r="T20" s="26">
        <f t="shared" si="1"/>
        <v>0</v>
      </c>
      <c r="U20" s="26">
        <f t="shared" si="1"/>
        <v>0</v>
      </c>
      <c r="V20" s="26">
        <f t="shared" si="1"/>
        <v>0</v>
      </c>
      <c r="W20" s="26">
        <f t="shared" si="1"/>
        <v>0</v>
      </c>
      <c r="X20" s="26">
        <f t="shared" si="1"/>
        <v>0</v>
      </c>
      <c r="Y20" s="26">
        <f t="shared" si="1"/>
        <v>0</v>
      </c>
      <c r="Z20" s="26">
        <f t="shared" si="1"/>
        <v>0</v>
      </c>
      <c r="AA20" s="26">
        <f t="shared" si="1"/>
        <v>0</v>
      </c>
      <c r="AB20" s="26">
        <f t="shared" si="1"/>
        <v>0</v>
      </c>
      <c r="AC20" s="26">
        <f t="shared" si="1"/>
        <v>0</v>
      </c>
      <c r="AD20" s="26">
        <f t="shared" si="1"/>
        <v>0</v>
      </c>
      <c r="AE20" s="26">
        <f t="shared" si="1"/>
        <v>0</v>
      </c>
      <c r="AF20" s="26">
        <f t="shared" si="1"/>
        <v>0</v>
      </c>
      <c r="AG20" s="26">
        <f t="shared" si="1"/>
        <v>0</v>
      </c>
      <c r="AH20" s="26">
        <f t="shared" si="1"/>
        <v>0</v>
      </c>
      <c r="AI20" s="26">
        <f t="shared" si="1"/>
        <v>0</v>
      </c>
      <c r="AJ20" s="26">
        <f t="shared" si="1"/>
        <v>0</v>
      </c>
      <c r="AK20" s="26">
        <f t="shared" si="1"/>
        <v>0</v>
      </c>
      <c r="AL20" s="26">
        <f t="shared" si="1"/>
        <v>0</v>
      </c>
      <c r="AM20" s="26">
        <f t="shared" si="1"/>
        <v>0</v>
      </c>
      <c r="AN20" s="26">
        <f t="shared" si="1"/>
        <v>0</v>
      </c>
      <c r="AO20" s="26">
        <f t="shared" si="1"/>
        <v>0</v>
      </c>
      <c r="AP20" s="26">
        <f t="shared" si="1"/>
        <v>0</v>
      </c>
      <c r="AQ20" s="26">
        <f t="shared" si="1"/>
        <v>0</v>
      </c>
      <c r="AR20" s="26">
        <f t="shared" si="1"/>
        <v>0</v>
      </c>
      <c r="AS20" s="26">
        <f t="shared" si="1"/>
        <v>0</v>
      </c>
      <c r="AT20" s="26">
        <f t="shared" si="1"/>
        <v>0</v>
      </c>
      <c r="AU20" s="26">
        <f t="shared" si="1"/>
        <v>0</v>
      </c>
      <c r="AV20" s="26">
        <f t="shared" si="1"/>
        <v>0</v>
      </c>
      <c r="AW20" s="26">
        <f t="shared" si="1"/>
        <v>0</v>
      </c>
      <c r="AX20" s="26">
        <f t="shared" si="1"/>
        <v>0</v>
      </c>
      <c r="AY20" s="26">
        <f t="shared" si="1"/>
        <v>0</v>
      </c>
      <c r="AZ20" s="26">
        <f t="shared" si="1"/>
        <v>0</v>
      </c>
      <c r="BA20" s="26">
        <f t="shared" si="1"/>
        <v>0</v>
      </c>
      <c r="BB20" s="166">
        <f t="shared" si="1"/>
        <v>0</v>
      </c>
      <c r="BC20" s="166">
        <f t="shared" ref="BC20:BC26" si="2">SUMPRODUCT($C$7:$BB$7,C20:BB20)</f>
        <v>1</v>
      </c>
      <c r="BD20" s="168" t="s">
        <v>150</v>
      </c>
      <c r="BE20" s="26">
        <v>1</v>
      </c>
    </row>
    <row r="21" spans="1:60" s="27" customFormat="1" ht="16">
      <c r="A21" s="33"/>
      <c r="B21" s="27" t="s">
        <v>52</v>
      </c>
      <c r="C21" s="26">
        <f t="shared" ref="C21:BB21" si="3">IF(C$5=$B21,1,0)</f>
        <v>0</v>
      </c>
      <c r="D21" s="26">
        <f t="shared" si="3"/>
        <v>0</v>
      </c>
      <c r="E21" s="26">
        <f t="shared" si="3"/>
        <v>1</v>
      </c>
      <c r="F21" s="26">
        <f t="shared" si="3"/>
        <v>1</v>
      </c>
      <c r="G21" s="26">
        <f t="shared" si="3"/>
        <v>1</v>
      </c>
      <c r="H21" s="26">
        <f t="shared" si="3"/>
        <v>1</v>
      </c>
      <c r="I21" s="26">
        <f t="shared" si="3"/>
        <v>1</v>
      </c>
      <c r="J21" s="26">
        <f t="shared" si="3"/>
        <v>1</v>
      </c>
      <c r="K21" s="26">
        <f t="shared" si="3"/>
        <v>1</v>
      </c>
      <c r="L21" s="26">
        <f t="shared" si="3"/>
        <v>1</v>
      </c>
      <c r="M21" s="26">
        <f t="shared" si="3"/>
        <v>0</v>
      </c>
      <c r="N21" s="26">
        <f t="shared" si="3"/>
        <v>0</v>
      </c>
      <c r="O21" s="26">
        <f t="shared" si="3"/>
        <v>0</v>
      </c>
      <c r="P21" s="26">
        <f t="shared" si="3"/>
        <v>0</v>
      </c>
      <c r="Q21" s="26">
        <f t="shared" si="3"/>
        <v>0</v>
      </c>
      <c r="R21" s="26">
        <f t="shared" si="3"/>
        <v>0</v>
      </c>
      <c r="S21" s="26">
        <f t="shared" si="3"/>
        <v>0</v>
      </c>
      <c r="T21" s="26">
        <f t="shared" si="3"/>
        <v>0</v>
      </c>
      <c r="U21" s="26">
        <f t="shared" si="3"/>
        <v>0</v>
      </c>
      <c r="V21" s="26">
        <f t="shared" si="3"/>
        <v>0</v>
      </c>
      <c r="W21" s="26">
        <f t="shared" si="3"/>
        <v>0</v>
      </c>
      <c r="X21" s="26">
        <f t="shared" si="3"/>
        <v>0</v>
      </c>
      <c r="Y21" s="26">
        <f t="shared" si="3"/>
        <v>0</v>
      </c>
      <c r="Z21" s="26">
        <f t="shared" si="3"/>
        <v>0</v>
      </c>
      <c r="AA21" s="26">
        <f t="shared" si="3"/>
        <v>0</v>
      </c>
      <c r="AB21" s="26">
        <f t="shared" si="3"/>
        <v>0</v>
      </c>
      <c r="AC21" s="26">
        <f t="shared" si="3"/>
        <v>0</v>
      </c>
      <c r="AD21" s="26">
        <f t="shared" si="3"/>
        <v>0</v>
      </c>
      <c r="AE21" s="26">
        <f t="shared" si="3"/>
        <v>0</v>
      </c>
      <c r="AF21" s="26">
        <f t="shared" si="3"/>
        <v>0</v>
      </c>
      <c r="AG21" s="26">
        <f t="shared" si="3"/>
        <v>0</v>
      </c>
      <c r="AH21" s="26">
        <f t="shared" si="3"/>
        <v>0</v>
      </c>
      <c r="AI21" s="26">
        <f t="shared" si="3"/>
        <v>0</v>
      </c>
      <c r="AJ21" s="26">
        <f t="shared" si="3"/>
        <v>0</v>
      </c>
      <c r="AK21" s="26">
        <f t="shared" si="3"/>
        <v>0</v>
      </c>
      <c r="AL21" s="26">
        <f t="shared" si="3"/>
        <v>0</v>
      </c>
      <c r="AM21" s="26">
        <f t="shared" si="3"/>
        <v>0</v>
      </c>
      <c r="AN21" s="26">
        <f t="shared" si="3"/>
        <v>0</v>
      </c>
      <c r="AO21" s="26">
        <f t="shared" si="3"/>
        <v>0</v>
      </c>
      <c r="AP21" s="26">
        <f t="shared" si="3"/>
        <v>0</v>
      </c>
      <c r="AQ21" s="26">
        <f t="shared" si="3"/>
        <v>0</v>
      </c>
      <c r="AR21" s="26">
        <f t="shared" si="3"/>
        <v>0</v>
      </c>
      <c r="AS21" s="26">
        <f t="shared" si="3"/>
        <v>0</v>
      </c>
      <c r="AT21" s="26">
        <f t="shared" si="3"/>
        <v>0</v>
      </c>
      <c r="AU21" s="26">
        <f t="shared" si="3"/>
        <v>0</v>
      </c>
      <c r="AV21" s="26">
        <f t="shared" si="3"/>
        <v>0</v>
      </c>
      <c r="AW21" s="26">
        <f t="shared" si="3"/>
        <v>0</v>
      </c>
      <c r="AX21" s="26">
        <f t="shared" si="3"/>
        <v>0</v>
      </c>
      <c r="AY21" s="26">
        <f t="shared" si="3"/>
        <v>0</v>
      </c>
      <c r="AZ21" s="26">
        <f t="shared" si="3"/>
        <v>0</v>
      </c>
      <c r="BA21" s="26">
        <f t="shared" si="3"/>
        <v>0</v>
      </c>
      <c r="BB21" s="166">
        <f t="shared" si="3"/>
        <v>0</v>
      </c>
      <c r="BC21" s="166">
        <f t="shared" si="2"/>
        <v>1</v>
      </c>
      <c r="BD21" s="168" t="s">
        <v>150</v>
      </c>
      <c r="BE21" s="26">
        <v>1</v>
      </c>
    </row>
    <row r="22" spans="1:60" s="27" customFormat="1" ht="16">
      <c r="B22" s="27" t="s">
        <v>69</v>
      </c>
      <c r="C22" s="26">
        <f t="shared" ref="C22:BB22" si="4">IF(C$5=$B22,1,0)</f>
        <v>0</v>
      </c>
      <c r="D22" s="26">
        <f t="shared" si="4"/>
        <v>0</v>
      </c>
      <c r="E22" s="26">
        <f t="shared" si="4"/>
        <v>0</v>
      </c>
      <c r="F22" s="26">
        <f t="shared" si="4"/>
        <v>0</v>
      </c>
      <c r="G22" s="26">
        <f t="shared" si="4"/>
        <v>0</v>
      </c>
      <c r="H22" s="26">
        <f t="shared" si="4"/>
        <v>0</v>
      </c>
      <c r="I22" s="26">
        <f t="shared" si="4"/>
        <v>0</v>
      </c>
      <c r="J22" s="26">
        <f t="shared" si="4"/>
        <v>0</v>
      </c>
      <c r="K22" s="26">
        <f t="shared" si="4"/>
        <v>0</v>
      </c>
      <c r="L22" s="26">
        <f t="shared" si="4"/>
        <v>0</v>
      </c>
      <c r="M22" s="26">
        <f t="shared" si="4"/>
        <v>1</v>
      </c>
      <c r="N22" s="26">
        <f t="shared" si="4"/>
        <v>1</v>
      </c>
      <c r="O22" s="26">
        <f t="shared" si="4"/>
        <v>1</v>
      </c>
      <c r="P22" s="26">
        <f t="shared" si="4"/>
        <v>1</v>
      </c>
      <c r="Q22" s="26">
        <f t="shared" si="4"/>
        <v>1</v>
      </c>
      <c r="R22" s="26">
        <f t="shared" si="4"/>
        <v>1</v>
      </c>
      <c r="S22" s="26">
        <f t="shared" si="4"/>
        <v>1</v>
      </c>
      <c r="T22" s="26">
        <f t="shared" si="4"/>
        <v>1</v>
      </c>
      <c r="U22" s="26">
        <f t="shared" si="4"/>
        <v>1</v>
      </c>
      <c r="V22" s="26">
        <f t="shared" si="4"/>
        <v>1</v>
      </c>
      <c r="W22" s="26">
        <f t="shared" si="4"/>
        <v>1</v>
      </c>
      <c r="X22" s="26">
        <f t="shared" si="4"/>
        <v>1</v>
      </c>
      <c r="Y22" s="26">
        <f t="shared" si="4"/>
        <v>1</v>
      </c>
      <c r="Z22" s="26">
        <f t="shared" si="4"/>
        <v>0</v>
      </c>
      <c r="AA22" s="26">
        <f t="shared" si="4"/>
        <v>0</v>
      </c>
      <c r="AB22" s="26">
        <f t="shared" si="4"/>
        <v>0</v>
      </c>
      <c r="AC22" s="26">
        <f t="shared" si="4"/>
        <v>0</v>
      </c>
      <c r="AD22" s="26">
        <f t="shared" si="4"/>
        <v>0</v>
      </c>
      <c r="AE22" s="26">
        <f t="shared" si="4"/>
        <v>0</v>
      </c>
      <c r="AF22" s="26">
        <f t="shared" si="4"/>
        <v>0</v>
      </c>
      <c r="AG22" s="26">
        <f t="shared" si="4"/>
        <v>0</v>
      </c>
      <c r="AH22" s="26">
        <f t="shared" si="4"/>
        <v>0</v>
      </c>
      <c r="AI22" s="26">
        <f t="shared" si="4"/>
        <v>0</v>
      </c>
      <c r="AJ22" s="26">
        <f t="shared" si="4"/>
        <v>0</v>
      </c>
      <c r="AK22" s="26">
        <f t="shared" si="4"/>
        <v>0</v>
      </c>
      <c r="AL22" s="26">
        <f t="shared" si="4"/>
        <v>0</v>
      </c>
      <c r="AM22" s="26">
        <f t="shared" si="4"/>
        <v>0</v>
      </c>
      <c r="AN22" s="26">
        <f t="shared" si="4"/>
        <v>0</v>
      </c>
      <c r="AO22" s="26">
        <f t="shared" si="4"/>
        <v>0</v>
      </c>
      <c r="AP22" s="26">
        <f t="shared" si="4"/>
        <v>0</v>
      </c>
      <c r="AQ22" s="26">
        <f t="shared" si="4"/>
        <v>0</v>
      </c>
      <c r="AR22" s="26">
        <f t="shared" si="4"/>
        <v>0</v>
      </c>
      <c r="AS22" s="26">
        <f t="shared" si="4"/>
        <v>0</v>
      </c>
      <c r="AT22" s="26">
        <f t="shared" si="4"/>
        <v>0</v>
      </c>
      <c r="AU22" s="26">
        <f t="shared" si="4"/>
        <v>0</v>
      </c>
      <c r="AV22" s="26">
        <f t="shared" si="4"/>
        <v>0</v>
      </c>
      <c r="AW22" s="26">
        <f t="shared" si="4"/>
        <v>0</v>
      </c>
      <c r="AX22" s="26">
        <f t="shared" si="4"/>
        <v>0</v>
      </c>
      <c r="AY22" s="26">
        <f t="shared" si="4"/>
        <v>0</v>
      </c>
      <c r="AZ22" s="26">
        <f t="shared" si="4"/>
        <v>0</v>
      </c>
      <c r="BA22" s="26">
        <f t="shared" si="4"/>
        <v>0</v>
      </c>
      <c r="BB22" s="166">
        <f t="shared" si="4"/>
        <v>0</v>
      </c>
      <c r="BC22" s="166">
        <f t="shared" si="2"/>
        <v>1</v>
      </c>
      <c r="BD22" s="168" t="s">
        <v>150</v>
      </c>
      <c r="BE22" s="26">
        <v>1</v>
      </c>
    </row>
    <row r="23" spans="1:60" s="27" customFormat="1" ht="16">
      <c r="B23" s="27" t="s">
        <v>86</v>
      </c>
      <c r="C23" s="26">
        <f t="shared" ref="C23:BB23" si="5">IF(C$5=$B23,1,0)</f>
        <v>0</v>
      </c>
      <c r="D23" s="26">
        <f t="shared" si="5"/>
        <v>0</v>
      </c>
      <c r="E23" s="26">
        <f t="shared" si="5"/>
        <v>0</v>
      </c>
      <c r="F23" s="26">
        <f t="shared" si="5"/>
        <v>0</v>
      </c>
      <c r="G23" s="26">
        <f t="shared" si="5"/>
        <v>0</v>
      </c>
      <c r="H23" s="26">
        <f t="shared" si="5"/>
        <v>0</v>
      </c>
      <c r="I23" s="26">
        <f t="shared" si="5"/>
        <v>0</v>
      </c>
      <c r="J23" s="26">
        <f t="shared" si="5"/>
        <v>0</v>
      </c>
      <c r="K23" s="26">
        <f t="shared" si="5"/>
        <v>0</v>
      </c>
      <c r="L23" s="26">
        <f t="shared" si="5"/>
        <v>0</v>
      </c>
      <c r="M23" s="26">
        <f t="shared" si="5"/>
        <v>0</v>
      </c>
      <c r="N23" s="26">
        <f t="shared" si="5"/>
        <v>0</v>
      </c>
      <c r="O23" s="26">
        <f t="shared" si="5"/>
        <v>0</v>
      </c>
      <c r="P23" s="26">
        <f t="shared" si="5"/>
        <v>0</v>
      </c>
      <c r="Q23" s="26">
        <f t="shared" si="5"/>
        <v>0</v>
      </c>
      <c r="R23" s="26">
        <f t="shared" si="5"/>
        <v>0</v>
      </c>
      <c r="S23" s="26">
        <f t="shared" si="5"/>
        <v>0</v>
      </c>
      <c r="T23" s="26">
        <f t="shared" si="5"/>
        <v>0</v>
      </c>
      <c r="U23" s="26">
        <f t="shared" si="5"/>
        <v>0</v>
      </c>
      <c r="V23" s="26">
        <f t="shared" si="5"/>
        <v>0</v>
      </c>
      <c r="W23" s="26">
        <f t="shared" si="5"/>
        <v>0</v>
      </c>
      <c r="X23" s="26">
        <f t="shared" si="5"/>
        <v>0</v>
      </c>
      <c r="Y23" s="26">
        <f t="shared" si="5"/>
        <v>0</v>
      </c>
      <c r="Z23" s="26">
        <f t="shared" si="5"/>
        <v>1</v>
      </c>
      <c r="AA23" s="26">
        <f t="shared" si="5"/>
        <v>1</v>
      </c>
      <c r="AB23" s="26">
        <f t="shared" si="5"/>
        <v>1</v>
      </c>
      <c r="AC23" s="26">
        <f t="shared" si="5"/>
        <v>1</v>
      </c>
      <c r="AD23" s="26">
        <f t="shared" si="5"/>
        <v>1</v>
      </c>
      <c r="AE23" s="26">
        <f t="shared" si="5"/>
        <v>1</v>
      </c>
      <c r="AF23" s="26">
        <f t="shared" si="5"/>
        <v>1</v>
      </c>
      <c r="AG23" s="26">
        <f t="shared" si="5"/>
        <v>1</v>
      </c>
      <c r="AH23" s="26">
        <f t="shared" si="5"/>
        <v>1</v>
      </c>
      <c r="AI23" s="26">
        <f t="shared" si="5"/>
        <v>0</v>
      </c>
      <c r="AJ23" s="26">
        <f t="shared" si="5"/>
        <v>0</v>
      </c>
      <c r="AK23" s="26">
        <f t="shared" si="5"/>
        <v>0</v>
      </c>
      <c r="AL23" s="26">
        <f t="shared" si="5"/>
        <v>0</v>
      </c>
      <c r="AM23" s="26">
        <f t="shared" si="5"/>
        <v>0</v>
      </c>
      <c r="AN23" s="26">
        <f t="shared" si="5"/>
        <v>0</v>
      </c>
      <c r="AO23" s="26">
        <f t="shared" si="5"/>
        <v>0</v>
      </c>
      <c r="AP23" s="26">
        <f t="shared" si="5"/>
        <v>0</v>
      </c>
      <c r="AQ23" s="26">
        <f t="shared" si="5"/>
        <v>0</v>
      </c>
      <c r="AR23" s="26">
        <f t="shared" si="5"/>
        <v>0</v>
      </c>
      <c r="AS23" s="26">
        <f t="shared" si="5"/>
        <v>0</v>
      </c>
      <c r="AT23" s="26">
        <f t="shared" si="5"/>
        <v>0</v>
      </c>
      <c r="AU23" s="26">
        <f t="shared" si="5"/>
        <v>0</v>
      </c>
      <c r="AV23" s="26">
        <f t="shared" si="5"/>
        <v>0</v>
      </c>
      <c r="AW23" s="26">
        <f t="shared" si="5"/>
        <v>0</v>
      </c>
      <c r="AX23" s="26">
        <f t="shared" si="5"/>
        <v>0</v>
      </c>
      <c r="AY23" s="26">
        <f t="shared" si="5"/>
        <v>0</v>
      </c>
      <c r="AZ23" s="26">
        <f t="shared" si="5"/>
        <v>0</v>
      </c>
      <c r="BA23" s="26">
        <f t="shared" si="5"/>
        <v>0</v>
      </c>
      <c r="BB23" s="166">
        <f t="shared" si="5"/>
        <v>0</v>
      </c>
      <c r="BC23" s="166">
        <f t="shared" si="2"/>
        <v>1</v>
      </c>
      <c r="BD23" s="168" t="s">
        <v>150</v>
      </c>
      <c r="BE23" s="26">
        <v>1</v>
      </c>
    </row>
    <row r="24" spans="1:60" s="27" customFormat="1" ht="16">
      <c r="B24" s="27" t="s">
        <v>103</v>
      </c>
      <c r="C24" s="26">
        <f t="shared" ref="C24:BB24" si="6">IF(C$5=$B24,1,0)</f>
        <v>0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0</v>
      </c>
      <c r="I24" s="26">
        <f t="shared" si="6"/>
        <v>0</v>
      </c>
      <c r="J24" s="26">
        <f t="shared" si="6"/>
        <v>0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0</v>
      </c>
      <c r="O24" s="26">
        <f t="shared" si="6"/>
        <v>0</v>
      </c>
      <c r="P24" s="26">
        <f t="shared" si="6"/>
        <v>0</v>
      </c>
      <c r="Q24" s="26">
        <f t="shared" si="6"/>
        <v>0</v>
      </c>
      <c r="R24" s="26">
        <f t="shared" si="6"/>
        <v>0</v>
      </c>
      <c r="S24" s="26">
        <f t="shared" si="6"/>
        <v>0</v>
      </c>
      <c r="T24" s="26">
        <f t="shared" si="6"/>
        <v>0</v>
      </c>
      <c r="U24" s="26">
        <f t="shared" si="6"/>
        <v>0</v>
      </c>
      <c r="V24" s="26">
        <f t="shared" si="6"/>
        <v>0</v>
      </c>
      <c r="W24" s="26">
        <f t="shared" si="6"/>
        <v>0</v>
      </c>
      <c r="X24" s="26">
        <f t="shared" si="6"/>
        <v>0</v>
      </c>
      <c r="Y24" s="26">
        <f t="shared" si="6"/>
        <v>0</v>
      </c>
      <c r="Z24" s="26">
        <f t="shared" si="6"/>
        <v>0</v>
      </c>
      <c r="AA24" s="26">
        <f t="shared" si="6"/>
        <v>0</v>
      </c>
      <c r="AB24" s="26">
        <f t="shared" si="6"/>
        <v>0</v>
      </c>
      <c r="AC24" s="26">
        <f t="shared" si="6"/>
        <v>0</v>
      </c>
      <c r="AD24" s="26">
        <f t="shared" si="6"/>
        <v>0</v>
      </c>
      <c r="AE24" s="26">
        <f t="shared" si="6"/>
        <v>0</v>
      </c>
      <c r="AF24" s="26">
        <f t="shared" si="6"/>
        <v>0</v>
      </c>
      <c r="AG24" s="26">
        <f t="shared" si="6"/>
        <v>0</v>
      </c>
      <c r="AH24" s="26">
        <f t="shared" si="6"/>
        <v>0</v>
      </c>
      <c r="AI24" s="26">
        <f t="shared" si="6"/>
        <v>1</v>
      </c>
      <c r="AJ24" s="26">
        <f t="shared" si="6"/>
        <v>1</v>
      </c>
      <c r="AK24" s="26">
        <f t="shared" si="6"/>
        <v>1</v>
      </c>
      <c r="AL24" s="26">
        <f t="shared" si="6"/>
        <v>1</v>
      </c>
      <c r="AM24" s="26">
        <f t="shared" si="6"/>
        <v>0</v>
      </c>
      <c r="AN24" s="26">
        <f t="shared" si="6"/>
        <v>0</v>
      </c>
      <c r="AO24" s="26">
        <f t="shared" si="6"/>
        <v>0</v>
      </c>
      <c r="AP24" s="26">
        <f t="shared" si="6"/>
        <v>0</v>
      </c>
      <c r="AQ24" s="26">
        <f t="shared" si="6"/>
        <v>0</v>
      </c>
      <c r="AR24" s="26">
        <f t="shared" si="6"/>
        <v>0</v>
      </c>
      <c r="AS24" s="26">
        <f t="shared" si="6"/>
        <v>0</v>
      </c>
      <c r="AT24" s="26">
        <f t="shared" si="6"/>
        <v>0</v>
      </c>
      <c r="AU24" s="26">
        <f t="shared" si="6"/>
        <v>0</v>
      </c>
      <c r="AV24" s="26">
        <f t="shared" si="6"/>
        <v>0</v>
      </c>
      <c r="AW24" s="26">
        <f t="shared" si="6"/>
        <v>0</v>
      </c>
      <c r="AX24" s="26">
        <f t="shared" si="6"/>
        <v>0</v>
      </c>
      <c r="AY24" s="26">
        <f t="shared" si="6"/>
        <v>0</v>
      </c>
      <c r="AZ24" s="26">
        <f t="shared" si="6"/>
        <v>0</v>
      </c>
      <c r="BA24" s="26">
        <f t="shared" si="6"/>
        <v>0</v>
      </c>
      <c r="BB24" s="166">
        <f t="shared" si="6"/>
        <v>0</v>
      </c>
      <c r="BC24" s="166">
        <f t="shared" si="2"/>
        <v>1</v>
      </c>
      <c r="BD24" s="168" t="s">
        <v>150</v>
      </c>
      <c r="BE24" s="26">
        <v>1</v>
      </c>
    </row>
    <row r="25" spans="1:60" s="27" customFormat="1" ht="16">
      <c r="B25" s="27" t="s">
        <v>112</v>
      </c>
      <c r="C25" s="26">
        <f t="shared" ref="C25:BB25" si="7">IF(C$5=$B25,1,0)</f>
        <v>0</v>
      </c>
      <c r="D25" s="26">
        <f t="shared" si="7"/>
        <v>0</v>
      </c>
      <c r="E25" s="26">
        <f t="shared" si="7"/>
        <v>0</v>
      </c>
      <c r="F25" s="26">
        <f t="shared" si="7"/>
        <v>0</v>
      </c>
      <c r="G25" s="26">
        <f t="shared" si="7"/>
        <v>0</v>
      </c>
      <c r="H25" s="26">
        <f t="shared" si="7"/>
        <v>0</v>
      </c>
      <c r="I25" s="26">
        <f t="shared" si="7"/>
        <v>0</v>
      </c>
      <c r="J25" s="26">
        <f t="shared" si="7"/>
        <v>0</v>
      </c>
      <c r="K25" s="26">
        <f t="shared" si="7"/>
        <v>0</v>
      </c>
      <c r="L25" s="26">
        <f t="shared" si="7"/>
        <v>0</v>
      </c>
      <c r="M25" s="26">
        <f t="shared" si="7"/>
        <v>0</v>
      </c>
      <c r="N25" s="26">
        <f t="shared" si="7"/>
        <v>0</v>
      </c>
      <c r="O25" s="26">
        <f t="shared" si="7"/>
        <v>0</v>
      </c>
      <c r="P25" s="26">
        <f t="shared" si="7"/>
        <v>0</v>
      </c>
      <c r="Q25" s="26">
        <f t="shared" si="7"/>
        <v>0</v>
      </c>
      <c r="R25" s="26">
        <f t="shared" si="7"/>
        <v>0</v>
      </c>
      <c r="S25" s="26">
        <f t="shared" si="7"/>
        <v>0</v>
      </c>
      <c r="T25" s="26">
        <f t="shared" si="7"/>
        <v>0</v>
      </c>
      <c r="U25" s="26">
        <f t="shared" si="7"/>
        <v>0</v>
      </c>
      <c r="V25" s="26">
        <f t="shared" si="7"/>
        <v>0</v>
      </c>
      <c r="W25" s="26">
        <f t="shared" si="7"/>
        <v>0</v>
      </c>
      <c r="X25" s="26">
        <f t="shared" si="7"/>
        <v>0</v>
      </c>
      <c r="Y25" s="26">
        <f t="shared" si="7"/>
        <v>0</v>
      </c>
      <c r="Z25" s="26">
        <f t="shared" si="7"/>
        <v>0</v>
      </c>
      <c r="AA25" s="26">
        <f t="shared" si="7"/>
        <v>0</v>
      </c>
      <c r="AB25" s="26">
        <f t="shared" si="7"/>
        <v>0</v>
      </c>
      <c r="AC25" s="26">
        <f t="shared" si="7"/>
        <v>0</v>
      </c>
      <c r="AD25" s="26">
        <f t="shared" si="7"/>
        <v>0</v>
      </c>
      <c r="AE25" s="26">
        <f t="shared" si="7"/>
        <v>0</v>
      </c>
      <c r="AF25" s="26">
        <f t="shared" si="7"/>
        <v>0</v>
      </c>
      <c r="AG25" s="26">
        <f t="shared" si="7"/>
        <v>0</v>
      </c>
      <c r="AH25" s="26">
        <f t="shared" si="7"/>
        <v>0</v>
      </c>
      <c r="AI25" s="26">
        <f t="shared" si="7"/>
        <v>0</v>
      </c>
      <c r="AJ25" s="26">
        <f t="shared" si="7"/>
        <v>0</v>
      </c>
      <c r="AK25" s="26">
        <f t="shared" si="7"/>
        <v>0</v>
      </c>
      <c r="AL25" s="26">
        <f t="shared" si="7"/>
        <v>0</v>
      </c>
      <c r="AM25" s="26">
        <f t="shared" si="7"/>
        <v>1</v>
      </c>
      <c r="AN25" s="26">
        <f t="shared" si="7"/>
        <v>1</v>
      </c>
      <c r="AO25" s="26">
        <f t="shared" si="7"/>
        <v>1</v>
      </c>
      <c r="AP25" s="26">
        <f t="shared" si="7"/>
        <v>1</v>
      </c>
      <c r="AQ25" s="26">
        <f t="shared" si="7"/>
        <v>1</v>
      </c>
      <c r="AR25" s="26">
        <f t="shared" si="7"/>
        <v>1</v>
      </c>
      <c r="AS25" s="26">
        <f t="shared" si="7"/>
        <v>1</v>
      </c>
      <c r="AT25" s="26">
        <f t="shared" si="7"/>
        <v>0</v>
      </c>
      <c r="AU25" s="26">
        <f t="shared" si="7"/>
        <v>0</v>
      </c>
      <c r="AV25" s="26">
        <f t="shared" si="7"/>
        <v>0</v>
      </c>
      <c r="AW25" s="26">
        <f t="shared" si="7"/>
        <v>0</v>
      </c>
      <c r="AX25" s="26">
        <f t="shared" si="7"/>
        <v>0</v>
      </c>
      <c r="AY25" s="26">
        <f t="shared" si="7"/>
        <v>0</v>
      </c>
      <c r="AZ25" s="26">
        <f t="shared" si="7"/>
        <v>0</v>
      </c>
      <c r="BA25" s="26">
        <f t="shared" si="7"/>
        <v>0</v>
      </c>
      <c r="BB25" s="166">
        <f t="shared" si="7"/>
        <v>0</v>
      </c>
      <c r="BC25" s="166">
        <f t="shared" si="2"/>
        <v>1</v>
      </c>
      <c r="BD25" s="168" t="s">
        <v>150</v>
      </c>
      <c r="BE25" s="26">
        <v>1</v>
      </c>
    </row>
    <row r="26" spans="1:60" s="27" customFormat="1" ht="16">
      <c r="B26" s="27" t="s">
        <v>146</v>
      </c>
      <c r="C26" s="26">
        <f t="shared" ref="C26:BB26" si="8">IF(C$5=$B26,1,0)</f>
        <v>0</v>
      </c>
      <c r="D26" s="26">
        <f t="shared" si="8"/>
        <v>0</v>
      </c>
      <c r="E26" s="26">
        <f t="shared" si="8"/>
        <v>0</v>
      </c>
      <c r="F26" s="26">
        <f t="shared" si="8"/>
        <v>0</v>
      </c>
      <c r="G26" s="26">
        <f t="shared" si="8"/>
        <v>0</v>
      </c>
      <c r="H26" s="26">
        <f t="shared" si="8"/>
        <v>0</v>
      </c>
      <c r="I26" s="26">
        <f t="shared" si="8"/>
        <v>0</v>
      </c>
      <c r="J26" s="26">
        <f t="shared" si="8"/>
        <v>0</v>
      </c>
      <c r="K26" s="26">
        <f t="shared" si="8"/>
        <v>0</v>
      </c>
      <c r="L26" s="26">
        <f t="shared" si="8"/>
        <v>0</v>
      </c>
      <c r="M26" s="26">
        <f t="shared" si="8"/>
        <v>0</v>
      </c>
      <c r="N26" s="26">
        <f t="shared" si="8"/>
        <v>0</v>
      </c>
      <c r="O26" s="26">
        <f t="shared" si="8"/>
        <v>0</v>
      </c>
      <c r="P26" s="26">
        <f t="shared" si="8"/>
        <v>0</v>
      </c>
      <c r="Q26" s="26">
        <f t="shared" si="8"/>
        <v>0</v>
      </c>
      <c r="R26" s="26">
        <f t="shared" si="8"/>
        <v>0</v>
      </c>
      <c r="S26" s="26">
        <f t="shared" si="8"/>
        <v>0</v>
      </c>
      <c r="T26" s="26">
        <f t="shared" si="8"/>
        <v>0</v>
      </c>
      <c r="U26" s="26">
        <f t="shared" si="8"/>
        <v>0</v>
      </c>
      <c r="V26" s="26">
        <f t="shared" si="8"/>
        <v>0</v>
      </c>
      <c r="W26" s="26">
        <f t="shared" si="8"/>
        <v>0</v>
      </c>
      <c r="X26" s="26">
        <f t="shared" si="8"/>
        <v>0</v>
      </c>
      <c r="Y26" s="26">
        <f t="shared" si="8"/>
        <v>0</v>
      </c>
      <c r="Z26" s="26">
        <f t="shared" si="8"/>
        <v>0</v>
      </c>
      <c r="AA26" s="26">
        <f t="shared" si="8"/>
        <v>0</v>
      </c>
      <c r="AB26" s="26">
        <f t="shared" si="8"/>
        <v>0</v>
      </c>
      <c r="AC26" s="26">
        <f t="shared" si="8"/>
        <v>0</v>
      </c>
      <c r="AD26" s="26">
        <f t="shared" si="8"/>
        <v>0</v>
      </c>
      <c r="AE26" s="26">
        <f t="shared" si="8"/>
        <v>0</v>
      </c>
      <c r="AF26" s="26">
        <f t="shared" si="8"/>
        <v>0</v>
      </c>
      <c r="AG26" s="26">
        <f t="shared" si="8"/>
        <v>0</v>
      </c>
      <c r="AH26" s="26">
        <f t="shared" si="8"/>
        <v>0</v>
      </c>
      <c r="AI26" s="26">
        <f t="shared" si="8"/>
        <v>0</v>
      </c>
      <c r="AJ26" s="26">
        <f t="shared" si="8"/>
        <v>0</v>
      </c>
      <c r="AK26" s="26">
        <f t="shared" si="8"/>
        <v>0</v>
      </c>
      <c r="AL26" s="26">
        <f t="shared" si="8"/>
        <v>0</v>
      </c>
      <c r="AM26" s="26">
        <f t="shared" si="8"/>
        <v>0</v>
      </c>
      <c r="AN26" s="26">
        <f t="shared" si="8"/>
        <v>0</v>
      </c>
      <c r="AO26" s="26">
        <f t="shared" si="8"/>
        <v>0</v>
      </c>
      <c r="AP26" s="26">
        <f t="shared" si="8"/>
        <v>0</v>
      </c>
      <c r="AQ26" s="26">
        <f t="shared" si="8"/>
        <v>0</v>
      </c>
      <c r="AR26" s="26">
        <f t="shared" si="8"/>
        <v>0</v>
      </c>
      <c r="AS26" s="26">
        <f t="shared" si="8"/>
        <v>0</v>
      </c>
      <c r="AT26" s="26">
        <f t="shared" si="8"/>
        <v>1</v>
      </c>
      <c r="AU26" s="26">
        <f t="shared" si="8"/>
        <v>1</v>
      </c>
      <c r="AV26" s="26">
        <f t="shared" si="8"/>
        <v>1</v>
      </c>
      <c r="AW26" s="26">
        <f t="shared" si="8"/>
        <v>1</v>
      </c>
      <c r="AX26" s="26">
        <f t="shared" si="8"/>
        <v>1</v>
      </c>
      <c r="AY26" s="26">
        <f t="shared" si="8"/>
        <v>1</v>
      </c>
      <c r="AZ26" s="26">
        <f t="shared" si="8"/>
        <v>1</v>
      </c>
      <c r="BA26" s="26">
        <f t="shared" si="8"/>
        <v>1</v>
      </c>
      <c r="BB26" s="166">
        <f t="shared" si="8"/>
        <v>1</v>
      </c>
      <c r="BC26" s="166">
        <f t="shared" si="2"/>
        <v>1</v>
      </c>
      <c r="BD26" s="168" t="s">
        <v>150</v>
      </c>
      <c r="BE26" s="26">
        <v>1</v>
      </c>
    </row>
    <row r="27" spans="1:60" s="27" customFormat="1" ht="15.75" customHeight="1">
      <c r="AH27" s="31"/>
      <c r="BB27" s="166"/>
      <c r="BC27" s="166"/>
      <c r="BD27" s="168"/>
    </row>
    <row r="28" spans="1:60" s="27" customFormat="1" ht="15.75" customHeight="1">
      <c r="AH28" s="31"/>
      <c r="BD28" s="103"/>
    </row>
    <row r="29" spans="1:60" ht="15.75" customHeight="1">
      <c r="AH29" s="167"/>
    </row>
    <row r="30" spans="1:60" ht="15.75" customHeight="1">
      <c r="AH30" s="167"/>
    </row>
    <row r="31" spans="1:60" ht="15.75" customHeight="1">
      <c r="AH31" s="167"/>
    </row>
    <row r="32" spans="1:60" ht="15.75" customHeight="1">
      <c r="AH32" s="167"/>
    </row>
    <row r="33" spans="34:34" ht="15.75" customHeight="1">
      <c r="AH33" s="167"/>
    </row>
    <row r="34" spans="34:34" ht="15.75" customHeight="1">
      <c r="AH34" s="167"/>
    </row>
    <row r="35" spans="34:34" ht="15.75" customHeight="1">
      <c r="AH35" s="167"/>
    </row>
    <row r="36" spans="34:34" ht="15.75" customHeight="1">
      <c r="AH36" s="167"/>
    </row>
    <row r="37" spans="34:34" ht="15.75" customHeight="1">
      <c r="AH37" s="167"/>
    </row>
    <row r="46" spans="34:34" ht="15"/>
    <row r="47" spans="34:34" ht="15"/>
    <row r="48" spans="34:34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  <row r="202" ht="15"/>
    <row r="203" ht="15"/>
    <row r="204" ht="15"/>
    <row r="205" ht="15"/>
    <row r="206" ht="15"/>
    <row r="207" ht="15"/>
    <row r="208" ht="15"/>
    <row r="209" ht="15"/>
    <row r="210" ht="15"/>
    <row r="211" ht="15"/>
    <row r="212" ht="15"/>
    <row r="213" ht="15"/>
    <row r="214" ht="15"/>
    <row r="215" ht="15"/>
    <row r="216" ht="15"/>
    <row r="217" ht="15"/>
    <row r="218" ht="15"/>
    <row r="219" ht="15"/>
    <row r="220" ht="15"/>
    <row r="221" ht="15"/>
    <row r="222" ht="15"/>
    <row r="223" ht="15"/>
    <row r="224" ht="15"/>
    <row r="225" ht="15"/>
    <row r="226" ht="15"/>
    <row r="227" ht="15"/>
    <row r="228" ht="15"/>
    <row r="229" ht="15"/>
    <row r="230" ht="15"/>
    <row r="231" ht="15"/>
    <row r="232" ht="15"/>
    <row r="233" ht="15"/>
    <row r="234" ht="15"/>
    <row r="235" ht="15"/>
    <row r="236" ht="15"/>
    <row r="237" ht="15"/>
    <row r="238" ht="15"/>
    <row r="239" ht="15"/>
    <row r="240" ht="15"/>
    <row r="241" ht="15"/>
    <row r="242" ht="15"/>
    <row r="243" ht="15"/>
    <row r="244" ht="15"/>
    <row r="245" ht="15"/>
    <row r="246" ht="15"/>
    <row r="247" ht="15"/>
    <row r="248" ht="15"/>
    <row r="249" ht="15"/>
    <row r="250" ht="15"/>
    <row r="251" ht="15"/>
    <row r="252" ht="15"/>
    <row r="253" ht="15"/>
    <row r="254" ht="15"/>
    <row r="255" ht="15"/>
    <row r="256" ht="15"/>
    <row r="257" ht="15"/>
    <row r="258" ht="15"/>
    <row r="259" ht="15"/>
    <row r="260" ht="15"/>
    <row r="261" ht="15"/>
    <row r="262" ht="15"/>
    <row r="263" ht="15"/>
    <row r="264" ht="15"/>
    <row r="265" ht="15"/>
    <row r="266" ht="15"/>
    <row r="267" ht="15"/>
    <row r="268" ht="15"/>
    <row r="269" ht="15"/>
    <row r="270" ht="15"/>
    <row r="271" ht="15"/>
    <row r="272" ht="15"/>
    <row r="273" ht="15"/>
    <row r="274" ht="15"/>
    <row r="275" ht="15"/>
    <row r="276" ht="15"/>
    <row r="277" ht="15"/>
    <row r="278" ht="15"/>
    <row r="279" ht="15"/>
    <row r="280" ht="15"/>
    <row r="281" ht="15"/>
    <row r="282" ht="15"/>
    <row r="283" ht="15"/>
    <row r="284" ht="15"/>
    <row r="285" ht="15"/>
    <row r="286" ht="15"/>
    <row r="287" ht="15"/>
    <row r="288" ht="15"/>
    <row r="289" ht="15"/>
    <row r="290" ht="15"/>
    <row r="291" ht="15"/>
    <row r="292" ht="15"/>
    <row r="293" ht="15"/>
    <row r="294" ht="15"/>
    <row r="295" ht="15"/>
    <row r="296" ht="15"/>
    <row r="297" ht="15"/>
    <row r="298" ht="15"/>
    <row r="299" ht="15"/>
    <row r="300" ht="15"/>
    <row r="301" ht="15"/>
    <row r="302" ht="15"/>
    <row r="303" ht="15"/>
    <row r="304" ht="15"/>
    <row r="305" ht="15"/>
    <row r="306" ht="15"/>
    <row r="307" ht="15"/>
    <row r="308" ht="15"/>
    <row r="309" ht="15"/>
    <row r="310" ht="15"/>
    <row r="311" ht="15"/>
    <row r="312" ht="15"/>
    <row r="313" ht="15"/>
    <row r="314" ht="15"/>
    <row r="315" ht="15"/>
    <row r="316" ht="15"/>
    <row r="317" ht="15"/>
    <row r="318" ht="15"/>
    <row r="319" ht="15"/>
    <row r="320" ht="15"/>
    <row r="321" ht="15"/>
    <row r="322" ht="15"/>
    <row r="323" ht="15"/>
    <row r="324" ht="15"/>
    <row r="325" ht="15"/>
    <row r="326" ht="15"/>
    <row r="327" ht="15"/>
    <row r="328" ht="15"/>
    <row r="329" ht="15"/>
    <row r="330" ht="15"/>
    <row r="331" ht="15"/>
    <row r="332" ht="15"/>
    <row r="333" ht="15"/>
    <row r="334" ht="15"/>
    <row r="335" ht="15"/>
    <row r="336" ht="15"/>
    <row r="337" ht="15"/>
    <row r="338" ht="15"/>
    <row r="339" ht="15"/>
    <row r="340" ht="15"/>
    <row r="341" ht="15"/>
    <row r="342" ht="15"/>
    <row r="343" ht="15"/>
    <row r="344" ht="15"/>
    <row r="345" ht="15"/>
    <row r="346" ht="15"/>
    <row r="347" ht="15"/>
    <row r="348" ht="15"/>
    <row r="349" ht="15"/>
    <row r="350" ht="15"/>
    <row r="351" ht="15"/>
    <row r="352" ht="15"/>
    <row r="353" ht="15"/>
    <row r="354" ht="15"/>
    <row r="355" ht="15"/>
    <row r="356" ht="15"/>
    <row r="357" ht="15"/>
    <row r="358" ht="15"/>
    <row r="359" ht="15"/>
    <row r="360" ht="15"/>
    <row r="361" ht="15"/>
    <row r="362" ht="15"/>
    <row r="363" ht="15"/>
    <row r="364" ht="15"/>
    <row r="365" ht="15"/>
    <row r="366" ht="15"/>
    <row r="367" ht="15"/>
    <row r="368" ht="15"/>
    <row r="369" ht="15"/>
    <row r="370" ht="15"/>
    <row r="371" ht="15"/>
    <row r="372" ht="15"/>
    <row r="373" ht="15"/>
    <row r="374" ht="15"/>
    <row r="375" ht="15"/>
    <row r="376" ht="15"/>
    <row r="377" ht="15"/>
    <row r="378" ht="15"/>
    <row r="379" ht="15"/>
    <row r="380" ht="15"/>
    <row r="381" ht="15"/>
    <row r="382" ht="15"/>
    <row r="383" ht="15"/>
    <row r="384" ht="15"/>
    <row r="385" ht="15"/>
    <row r="386" ht="15"/>
    <row r="387" ht="15"/>
    <row r="388" ht="15"/>
    <row r="389" ht="15"/>
    <row r="390" ht="15"/>
    <row r="391" ht="15"/>
    <row r="392" ht="15"/>
    <row r="393" ht="15"/>
    <row r="394" ht="15"/>
    <row r="395" ht="15"/>
    <row r="396" ht="15"/>
    <row r="397" ht="15"/>
    <row r="398" ht="15"/>
    <row r="399" ht="15"/>
    <row r="400" ht="15"/>
    <row r="401" ht="15"/>
    <row r="402" ht="15"/>
    <row r="403" ht="15"/>
    <row r="404" ht="15"/>
    <row r="405" ht="15"/>
    <row r="406" ht="15"/>
    <row r="407" ht="15"/>
    <row r="408" ht="15"/>
    <row r="409" ht="15"/>
    <row r="410" ht="15"/>
    <row r="411" ht="15"/>
    <row r="412" ht="15"/>
    <row r="413" ht="15"/>
    <row r="414" ht="15"/>
    <row r="415" ht="15"/>
    <row r="416" ht="15"/>
    <row r="417" ht="15"/>
    <row r="418" ht="15"/>
    <row r="419" ht="15"/>
    <row r="420" ht="15"/>
    <row r="421" ht="15"/>
    <row r="422" ht="15"/>
    <row r="423" ht="15"/>
    <row r="424" ht="15"/>
    <row r="425" ht="15"/>
    <row r="426" ht="15"/>
    <row r="427" ht="15"/>
    <row r="428" ht="15"/>
    <row r="429" ht="15"/>
    <row r="430" ht="15"/>
    <row r="431" ht="15"/>
    <row r="432" ht="15"/>
    <row r="433" ht="15"/>
    <row r="434" ht="15"/>
    <row r="435" ht="15"/>
    <row r="436" ht="15"/>
    <row r="437" ht="15"/>
    <row r="438" ht="15"/>
    <row r="439" ht="15"/>
    <row r="440" ht="15"/>
    <row r="441" ht="15"/>
    <row r="442" ht="15"/>
    <row r="443" ht="15"/>
    <row r="444" ht="15"/>
    <row r="445" ht="15"/>
    <row r="446" ht="15"/>
    <row r="447" ht="15"/>
    <row r="448" ht="15"/>
    <row r="449" ht="15"/>
    <row r="450" ht="15"/>
    <row r="451" ht="15"/>
    <row r="452" ht="15"/>
    <row r="453" ht="15"/>
    <row r="454" ht="15"/>
    <row r="455" ht="15"/>
    <row r="456" ht="15"/>
    <row r="457" ht="15"/>
    <row r="458" ht="15"/>
    <row r="459" ht="15"/>
    <row r="460" ht="15"/>
    <row r="461" ht="15"/>
    <row r="462" ht="15"/>
    <row r="463" ht="15"/>
    <row r="464" ht="15"/>
    <row r="465" ht="15"/>
    <row r="466" ht="15"/>
    <row r="467" ht="15"/>
    <row r="468" ht="15"/>
    <row r="469" ht="15"/>
    <row r="470" ht="15"/>
    <row r="471" ht="15"/>
    <row r="472" ht="15"/>
    <row r="473" ht="15"/>
    <row r="474" ht="15"/>
    <row r="475" ht="15"/>
    <row r="476" ht="15"/>
    <row r="477" ht="15"/>
    <row r="478" ht="15"/>
    <row r="479" ht="15"/>
    <row r="480" ht="15"/>
    <row r="481" ht="15"/>
    <row r="482" ht="15"/>
    <row r="483" ht="15"/>
    <row r="484" ht="15"/>
    <row r="485" ht="15"/>
    <row r="486" ht="15"/>
    <row r="487" ht="15"/>
    <row r="488" ht="15"/>
    <row r="489" ht="15"/>
    <row r="490" ht="15"/>
    <row r="491" ht="15"/>
    <row r="492" ht="15"/>
    <row r="493" ht="15"/>
    <row r="494" ht="15"/>
    <row r="495" ht="15"/>
    <row r="496" ht="15"/>
    <row r="497" ht="15"/>
    <row r="498" ht="15"/>
    <row r="499" ht="15"/>
    <row r="500" ht="15"/>
    <row r="501" ht="15"/>
    <row r="502" ht="15"/>
    <row r="503" ht="15"/>
    <row r="504" ht="15"/>
    <row r="505" ht="15"/>
    <row r="506" ht="15"/>
    <row r="507" ht="15"/>
    <row r="508" ht="15"/>
    <row r="509" ht="15"/>
    <row r="510" ht="15"/>
    <row r="511" ht="15"/>
    <row r="512" ht="15"/>
    <row r="513" ht="15"/>
    <row r="514" ht="15"/>
    <row r="515" ht="15"/>
    <row r="516" ht="15"/>
    <row r="517" ht="15"/>
    <row r="518" ht="15"/>
    <row r="519" ht="15"/>
    <row r="520" ht="15"/>
    <row r="521" ht="15"/>
    <row r="522" ht="15"/>
    <row r="523" ht="15"/>
    <row r="524" ht="15"/>
    <row r="525" ht="15"/>
    <row r="526" ht="15"/>
    <row r="527" ht="15"/>
    <row r="528" ht="15"/>
    <row r="529" ht="15"/>
    <row r="530" ht="15"/>
    <row r="531" ht="15"/>
    <row r="532" ht="15"/>
    <row r="533" ht="15"/>
    <row r="534" ht="15"/>
    <row r="535" ht="15"/>
    <row r="536" ht="15"/>
    <row r="537" ht="15"/>
    <row r="538" ht="15"/>
    <row r="539" ht="15"/>
    <row r="540" ht="15"/>
    <row r="541" ht="15"/>
    <row r="542" ht="15"/>
    <row r="543" ht="15"/>
    <row r="544" ht="15"/>
    <row r="545" ht="15"/>
    <row r="546" ht="15"/>
    <row r="547" ht="15"/>
    <row r="548" ht="15"/>
    <row r="549" ht="15"/>
    <row r="550" ht="15"/>
    <row r="551" ht="15"/>
    <row r="552" ht="15"/>
    <row r="553" ht="15"/>
    <row r="554" ht="15"/>
    <row r="555" ht="15"/>
    <row r="556" ht="15"/>
    <row r="557" ht="15"/>
    <row r="558" ht="15"/>
    <row r="559" ht="15"/>
    <row r="560" ht="15"/>
    <row r="561" ht="15"/>
    <row r="562" ht="15"/>
    <row r="563" ht="15"/>
    <row r="564" ht="15"/>
    <row r="565" ht="15"/>
    <row r="566" ht="15"/>
    <row r="567" ht="15"/>
    <row r="568" ht="15"/>
    <row r="569" ht="15"/>
    <row r="570" ht="15"/>
    <row r="571" ht="15"/>
    <row r="572" ht="15"/>
    <row r="573" ht="15"/>
    <row r="574" ht="15"/>
    <row r="575" ht="15"/>
    <row r="576" ht="15"/>
    <row r="577" ht="15"/>
    <row r="578" ht="15"/>
    <row r="579" ht="15"/>
    <row r="580" ht="15"/>
    <row r="581" ht="15"/>
    <row r="582" ht="15"/>
    <row r="583" ht="15"/>
    <row r="584" ht="15"/>
    <row r="585" ht="15"/>
    <row r="586" ht="15"/>
    <row r="587" ht="15"/>
    <row r="588" ht="15"/>
    <row r="589" ht="15"/>
    <row r="590" ht="15"/>
    <row r="591" ht="15"/>
    <row r="592" ht="15"/>
    <row r="593" ht="15"/>
    <row r="594" ht="15"/>
    <row r="595" ht="15"/>
    <row r="596" ht="15"/>
    <row r="597" ht="15"/>
    <row r="598" ht="15"/>
    <row r="599" ht="15"/>
    <row r="600" ht="15"/>
    <row r="601" ht="15"/>
    <row r="602" ht="15"/>
    <row r="603" ht="15"/>
    <row r="604" ht="15"/>
    <row r="605" ht="15"/>
    <row r="606" ht="15"/>
    <row r="607" ht="15"/>
    <row r="608" ht="15"/>
    <row r="609" ht="15"/>
    <row r="610" ht="15"/>
    <row r="611" ht="15"/>
    <row r="612" ht="15"/>
    <row r="613" ht="15"/>
    <row r="614" ht="15"/>
    <row r="615" ht="15"/>
    <row r="616" ht="15"/>
    <row r="617" ht="15"/>
    <row r="618" ht="15"/>
    <row r="619" ht="15"/>
    <row r="620" ht="15"/>
    <row r="621" ht="15"/>
    <row r="622" ht="15"/>
    <row r="623" ht="15"/>
    <row r="624" ht="15"/>
    <row r="625" ht="15"/>
    <row r="626" ht="15"/>
    <row r="627" ht="15"/>
    <row r="628" ht="15"/>
    <row r="629" ht="15"/>
    <row r="630" ht="15"/>
    <row r="631" ht="15"/>
    <row r="632" ht="15"/>
    <row r="633" ht="15"/>
    <row r="634" ht="15"/>
    <row r="635" ht="15"/>
    <row r="636" ht="15"/>
    <row r="637" ht="15"/>
    <row r="638" ht="15"/>
    <row r="639" ht="15"/>
    <row r="640" ht="15"/>
    <row r="641" ht="15"/>
    <row r="642" ht="15"/>
    <row r="643" ht="15"/>
    <row r="644" ht="15"/>
    <row r="645" ht="15"/>
    <row r="646" ht="15"/>
    <row r="647" ht="15"/>
    <row r="648" ht="15"/>
    <row r="649" ht="15"/>
    <row r="650" ht="15"/>
    <row r="651" ht="15"/>
    <row r="652" ht="15"/>
    <row r="653" ht="15"/>
    <row r="654" ht="15"/>
    <row r="655" ht="15"/>
    <row r="656" ht="15"/>
    <row r="657" ht="15"/>
    <row r="658" ht="15"/>
    <row r="659" ht="15"/>
    <row r="660" ht="15"/>
    <row r="661" ht="15"/>
    <row r="662" ht="15"/>
    <row r="663" ht="15"/>
    <row r="664" ht="15"/>
    <row r="665" ht="15"/>
    <row r="666" ht="15"/>
    <row r="667" ht="15"/>
    <row r="668" ht="15"/>
    <row r="669" ht="15"/>
    <row r="670" ht="15"/>
    <row r="671" ht="15"/>
    <row r="672" ht="15"/>
    <row r="673" ht="15"/>
    <row r="674" ht="15"/>
    <row r="675" ht="15"/>
    <row r="676" ht="15"/>
    <row r="677" ht="15"/>
    <row r="678" ht="15"/>
    <row r="679" ht="15"/>
    <row r="680" ht="15"/>
    <row r="681" ht="15"/>
    <row r="682" ht="15"/>
    <row r="683" ht="15"/>
    <row r="684" ht="15"/>
    <row r="685" ht="15"/>
    <row r="686" ht="15"/>
    <row r="687" ht="15"/>
    <row r="688" ht="15"/>
    <row r="689" ht="15"/>
    <row r="690" ht="15"/>
    <row r="691" ht="15"/>
    <row r="692" ht="15"/>
    <row r="693" ht="15"/>
    <row r="694" ht="15"/>
    <row r="695" ht="15"/>
    <row r="696" ht="15"/>
    <row r="697" ht="15"/>
    <row r="698" ht="15"/>
    <row r="699" ht="15"/>
    <row r="700" ht="15"/>
    <row r="701" ht="15"/>
    <row r="702" ht="15"/>
    <row r="703" ht="15"/>
    <row r="704" ht="15"/>
    <row r="705" ht="15"/>
    <row r="706" ht="15"/>
    <row r="707" ht="15"/>
    <row r="708" ht="15"/>
    <row r="709" ht="15"/>
    <row r="710" ht="15"/>
    <row r="711" ht="15"/>
    <row r="712" ht="15"/>
    <row r="713" ht="15"/>
    <row r="714" ht="15"/>
    <row r="715" ht="15"/>
    <row r="716" ht="15"/>
    <row r="717" ht="15"/>
    <row r="718" ht="15"/>
    <row r="719" ht="15"/>
    <row r="720" ht="15"/>
    <row r="721" ht="15"/>
    <row r="722" ht="15"/>
    <row r="723" ht="15"/>
    <row r="724" ht="15"/>
    <row r="725" ht="15"/>
    <row r="726" ht="15"/>
    <row r="727" ht="15"/>
    <row r="728" ht="15"/>
    <row r="729" ht="15"/>
    <row r="730" ht="15"/>
    <row r="731" ht="15"/>
    <row r="732" ht="15"/>
    <row r="733" ht="15"/>
    <row r="734" ht="15"/>
    <row r="735" ht="15"/>
    <row r="736" ht="15"/>
    <row r="737" ht="15"/>
    <row r="738" ht="15"/>
    <row r="739" ht="15"/>
    <row r="740" ht="15"/>
    <row r="741" ht="15"/>
    <row r="742" ht="15"/>
    <row r="743" ht="15"/>
    <row r="744" ht="15"/>
    <row r="745" ht="15"/>
    <row r="746" ht="15"/>
    <row r="747" ht="15"/>
    <row r="748" ht="15"/>
    <row r="749" ht="15"/>
    <row r="750" ht="15"/>
    <row r="751" ht="15"/>
    <row r="752" ht="15"/>
    <row r="753" ht="15"/>
    <row r="754" ht="15"/>
    <row r="755" ht="15"/>
    <row r="756" ht="15"/>
    <row r="757" ht="15"/>
    <row r="758" ht="15"/>
    <row r="759" ht="15"/>
    <row r="760" ht="15"/>
    <row r="761" ht="15"/>
    <row r="762" ht="15"/>
    <row r="763" ht="15"/>
    <row r="764" ht="15"/>
    <row r="765" ht="15"/>
    <row r="766" ht="15"/>
    <row r="767" ht="15"/>
    <row r="768" ht="15"/>
    <row r="769" ht="15"/>
    <row r="770" ht="15"/>
    <row r="771" ht="15"/>
    <row r="772" ht="15"/>
    <row r="773" ht="15"/>
    <row r="774" ht="15"/>
    <row r="775" ht="15"/>
    <row r="776" ht="15"/>
    <row r="777" ht="15"/>
    <row r="778" ht="15"/>
    <row r="779" ht="15"/>
    <row r="780" ht="15"/>
    <row r="781" ht="15"/>
    <row r="782" ht="15"/>
    <row r="783" ht="15"/>
    <row r="784" ht="15"/>
    <row r="785" ht="15"/>
    <row r="786" ht="15"/>
    <row r="787" ht="15"/>
    <row r="788" ht="15"/>
    <row r="789" ht="15"/>
    <row r="790" ht="15"/>
    <row r="791" ht="15"/>
    <row r="792" ht="15"/>
    <row r="793" ht="15"/>
    <row r="794" ht="15"/>
    <row r="795" ht="15"/>
    <row r="796" ht="15"/>
    <row r="797" ht="15"/>
    <row r="798" ht="15"/>
    <row r="799" ht="15"/>
    <row r="800" ht="15"/>
    <row r="801" ht="15"/>
    <row r="802" ht="15"/>
    <row r="803" ht="15"/>
    <row r="804" ht="15"/>
    <row r="805" ht="15"/>
    <row r="806" ht="15"/>
    <row r="807" ht="15"/>
    <row r="808" ht="15"/>
    <row r="809" ht="15"/>
    <row r="810" ht="15"/>
    <row r="811" ht="15"/>
    <row r="812" ht="15"/>
    <row r="813" ht="15"/>
    <row r="814" ht="15"/>
    <row r="815" ht="15"/>
    <row r="816" ht="15"/>
    <row r="817" ht="15"/>
    <row r="818" ht="15"/>
    <row r="819" ht="15"/>
    <row r="820" ht="15"/>
    <row r="821" ht="15"/>
    <row r="822" ht="15"/>
    <row r="823" ht="15"/>
    <row r="824" ht="15"/>
    <row r="825" ht="15"/>
    <row r="826" ht="15"/>
    <row r="827" ht="15"/>
    <row r="828" ht="15"/>
    <row r="829" ht="15"/>
    <row r="830" ht="15"/>
    <row r="831" ht="15"/>
    <row r="832" ht="15"/>
    <row r="833" ht="15"/>
    <row r="834" ht="15"/>
    <row r="835" ht="15"/>
    <row r="836" ht="15"/>
    <row r="837" ht="15"/>
    <row r="838" ht="15"/>
    <row r="839" ht="15"/>
    <row r="840" ht="15"/>
    <row r="841" ht="15"/>
    <row r="842" ht="15"/>
    <row r="843" ht="15"/>
    <row r="844" ht="15"/>
    <row r="845" ht="15"/>
    <row r="846" ht="15"/>
    <row r="847" ht="15"/>
    <row r="848" ht="15"/>
    <row r="849" ht="15"/>
    <row r="850" ht="15"/>
    <row r="851" ht="15"/>
    <row r="852" ht="15"/>
    <row r="853" ht="15"/>
    <row r="854" ht="15"/>
    <row r="855" ht="15"/>
    <row r="856" ht="15"/>
    <row r="857" ht="15"/>
    <row r="858" ht="15"/>
    <row r="859" ht="15"/>
    <row r="860" ht="15"/>
    <row r="861" ht="15"/>
    <row r="862" ht="15"/>
    <row r="863" ht="15"/>
    <row r="864" ht="15"/>
    <row r="865" ht="15"/>
    <row r="866" ht="15"/>
    <row r="867" ht="15"/>
    <row r="868" ht="15"/>
    <row r="869" ht="15"/>
    <row r="870" ht="15"/>
    <row r="871" ht="15"/>
    <row r="872" ht="15"/>
    <row r="873" ht="15"/>
    <row r="874" ht="15"/>
    <row r="875" ht="15"/>
    <row r="876" ht="15"/>
    <row r="877" ht="15"/>
    <row r="878" ht="15"/>
    <row r="879" ht="15"/>
    <row r="880" ht="15"/>
    <row r="881" ht="15"/>
    <row r="882" ht="15"/>
    <row r="883" ht="15"/>
    <row r="884" ht="15"/>
    <row r="885" ht="15"/>
    <row r="886" ht="15"/>
    <row r="887" ht="15"/>
    <row r="888" ht="15"/>
    <row r="889" ht="15"/>
    <row r="890" ht="15"/>
    <row r="891" ht="15"/>
    <row r="892" ht="15"/>
    <row r="893" ht="15"/>
    <row r="894" ht="15"/>
    <row r="895" ht="15"/>
    <row r="896" ht="15"/>
    <row r="897" ht="15"/>
    <row r="898" ht="15"/>
    <row r="899" ht="15"/>
    <row r="900" ht="15"/>
    <row r="901" ht="15"/>
    <row r="902" ht="15"/>
    <row r="903" ht="15"/>
    <row r="904" ht="15"/>
    <row r="905" ht="15"/>
    <row r="906" ht="15"/>
    <row r="907" ht="15"/>
    <row r="908" ht="15"/>
    <row r="909" ht="15"/>
    <row r="910" ht="15"/>
    <row r="911" ht="15"/>
    <row r="912" ht="15"/>
    <row r="913" ht="15"/>
    <row r="914" ht="15"/>
    <row r="915" ht="15"/>
    <row r="916" ht="15"/>
    <row r="917" ht="15"/>
    <row r="918" ht="15"/>
    <row r="919" ht="15"/>
    <row r="920" ht="15"/>
    <row r="921" ht="15"/>
    <row r="922" ht="15"/>
    <row r="923" ht="15"/>
    <row r="924" ht="15"/>
    <row r="925" ht="15"/>
    <row r="926" ht="15"/>
    <row r="927" ht="15"/>
    <row r="928" ht="15"/>
    <row r="929" ht="15"/>
    <row r="930" ht="15"/>
    <row r="931" ht="15"/>
    <row r="932" ht="15"/>
    <row r="933" ht="15"/>
    <row r="934" ht="15"/>
    <row r="935" ht="15"/>
    <row r="936" ht="15"/>
    <row r="937" ht="15"/>
    <row r="938" ht="15"/>
    <row r="939" ht="15"/>
    <row r="940" ht="15"/>
    <row r="941" ht="15"/>
    <row r="942" ht="15"/>
    <row r="943" ht="15"/>
    <row r="944" ht="15"/>
    <row r="945" ht="15"/>
    <row r="946" ht="15"/>
    <row r="947" ht="15"/>
    <row r="948" ht="15"/>
    <row r="949" ht="15"/>
    <row r="950" ht="15"/>
    <row r="951" ht="15"/>
    <row r="952" ht="15"/>
    <row r="953" ht="15"/>
    <row r="954" ht="15"/>
    <row r="955" ht="15"/>
    <row r="956" ht="15"/>
    <row r="957" ht="15"/>
    <row r="958" ht="15"/>
    <row r="959" ht="15"/>
    <row r="960" ht="15"/>
    <row r="961" ht="15"/>
    <row r="962" ht="15"/>
    <row r="963" ht="15"/>
    <row r="964" ht="15"/>
    <row r="965" ht="15"/>
    <row r="966" ht="15"/>
    <row r="967" ht="15"/>
    <row r="968" ht="15"/>
    <row r="969" ht="15"/>
    <row r="970" ht="15"/>
    <row r="971" ht="15"/>
    <row r="972" ht="15"/>
    <row r="973" ht="15"/>
    <row r="974" ht="15"/>
    <row r="975" ht="15"/>
    <row r="976" ht="15"/>
    <row r="977" ht="15"/>
    <row r="978" ht="15"/>
    <row r="979" ht="15"/>
    <row r="980" ht="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2B34-75AF-BD4F-8F15-28BAAD306519}">
  <sheetPr>
    <outlinePr summaryBelow="0" summaryRight="0"/>
  </sheetPr>
  <dimension ref="A1:BH978"/>
  <sheetViews>
    <sheetView topLeftCell="AZ30" workbookViewId="0">
      <selection activeCell="BF38" sqref="BF38"/>
    </sheetView>
  </sheetViews>
  <sheetFormatPr baseColWidth="10" defaultColWidth="12.6640625" defaultRowHeight="16"/>
  <cols>
    <col min="1" max="1" width="29.83203125" style="37" bestFit="1" customWidth="1"/>
    <col min="2" max="2" width="19.5" style="157" bestFit="1" customWidth="1"/>
    <col min="3" max="3" width="10.1640625" style="37" bestFit="1" customWidth="1"/>
    <col min="4" max="55" width="12.6640625" style="37"/>
    <col min="56" max="56" width="12.6640625" style="99"/>
    <col min="57" max="57" width="12.6640625" style="37"/>
    <col min="58" max="58" width="18" style="37" bestFit="1" customWidth="1"/>
    <col min="59" max="16384" width="12.6640625" style="37"/>
  </cols>
  <sheetData>
    <row r="1" spans="1:60" s="27" customFormat="1">
      <c r="A1" s="28" t="s">
        <v>10</v>
      </c>
      <c r="B1" s="28">
        <v>75</v>
      </c>
    </row>
    <row r="2" spans="1:60" s="27" customFormat="1">
      <c r="A2" s="28" t="s">
        <v>11</v>
      </c>
      <c r="B2" s="163">
        <v>30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9"/>
      <c r="BE2" s="29"/>
      <c r="BF2" s="28"/>
    </row>
    <row r="3" spans="1:60" s="27" customFormat="1" ht="17" thickBo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9"/>
      <c r="BE3" s="29"/>
      <c r="BF3" s="28"/>
    </row>
    <row r="4" spans="1:60" s="100" customFormat="1">
      <c r="A4" s="174" t="s">
        <v>162</v>
      </c>
      <c r="B4" s="104"/>
      <c r="C4" s="104" t="s">
        <v>43</v>
      </c>
      <c r="D4" s="104" t="s">
        <v>46</v>
      </c>
      <c r="E4" s="104" t="s">
        <v>51</v>
      </c>
      <c r="F4" s="104" t="s">
        <v>54</v>
      </c>
      <c r="G4" s="104" t="s">
        <v>56</v>
      </c>
      <c r="H4" s="104" t="s">
        <v>58</v>
      </c>
      <c r="I4" s="104" t="s">
        <v>60</v>
      </c>
      <c r="J4" s="104" t="s">
        <v>62</v>
      </c>
      <c r="K4" s="104" t="s">
        <v>64</v>
      </c>
      <c r="L4" s="104" t="s">
        <v>66</v>
      </c>
      <c r="M4" s="104" t="s">
        <v>68</v>
      </c>
      <c r="N4" s="104" t="s">
        <v>70</v>
      </c>
      <c r="O4" s="104" t="s">
        <v>72</v>
      </c>
      <c r="P4" s="104" t="s">
        <v>73</v>
      </c>
      <c r="Q4" s="104" t="s">
        <v>75</v>
      </c>
      <c r="R4" s="104" t="s">
        <v>76</v>
      </c>
      <c r="S4" s="104" t="s">
        <v>78</v>
      </c>
      <c r="T4" s="104" t="s">
        <v>79</v>
      </c>
      <c r="U4" s="104" t="s">
        <v>80</v>
      </c>
      <c r="V4" s="104" t="s">
        <v>81</v>
      </c>
      <c r="W4" s="104" t="s">
        <v>82</v>
      </c>
      <c r="X4" s="104" t="s">
        <v>83</v>
      </c>
      <c r="Y4" s="104" t="s">
        <v>84</v>
      </c>
      <c r="Z4" s="104" t="s">
        <v>85</v>
      </c>
      <c r="AA4" s="104" t="s">
        <v>88</v>
      </c>
      <c r="AB4" s="104" t="s">
        <v>90</v>
      </c>
      <c r="AC4" s="104" t="s">
        <v>91</v>
      </c>
      <c r="AD4" s="104" t="s">
        <v>93</v>
      </c>
      <c r="AE4" s="104" t="s">
        <v>95</v>
      </c>
      <c r="AF4" s="104" t="s">
        <v>97</v>
      </c>
      <c r="AG4" s="104" t="s">
        <v>99</v>
      </c>
      <c r="AH4" s="104" t="s">
        <v>100</v>
      </c>
      <c r="AI4" s="104" t="s">
        <v>102</v>
      </c>
      <c r="AJ4" s="104" t="s">
        <v>105</v>
      </c>
      <c r="AK4" s="104" t="s">
        <v>107</v>
      </c>
      <c r="AL4" s="104" t="s">
        <v>109</v>
      </c>
      <c r="AM4" s="104" t="s">
        <v>111</v>
      </c>
      <c r="AN4" s="104" t="s">
        <v>114</v>
      </c>
      <c r="AO4" s="104" t="s">
        <v>116</v>
      </c>
      <c r="AP4" s="104" t="s">
        <v>117</v>
      </c>
      <c r="AQ4" s="104" t="s">
        <v>119</v>
      </c>
      <c r="AR4" s="104" t="s">
        <v>120</v>
      </c>
      <c r="AS4" s="104" t="s">
        <v>121</v>
      </c>
      <c r="AT4" s="104" t="s">
        <v>123</v>
      </c>
      <c r="AU4" s="104" t="s">
        <v>126</v>
      </c>
      <c r="AV4" s="104" t="s">
        <v>128</v>
      </c>
      <c r="AW4" s="104" t="s">
        <v>129</v>
      </c>
      <c r="AX4" s="104" t="s">
        <v>131</v>
      </c>
      <c r="AY4" s="104" t="s">
        <v>133</v>
      </c>
      <c r="AZ4" s="104" t="s">
        <v>135</v>
      </c>
      <c r="BA4" s="104" t="s">
        <v>137</v>
      </c>
      <c r="BB4" s="104" t="s">
        <v>139</v>
      </c>
      <c r="BC4" s="104" t="s">
        <v>141</v>
      </c>
      <c r="BD4" s="101"/>
      <c r="BE4" s="104" t="s">
        <v>142</v>
      </c>
      <c r="BF4" s="175" t="s">
        <v>143</v>
      </c>
    </row>
    <row r="5" spans="1:60" s="100" customFormat="1" ht="17" thickBot="1">
      <c r="A5" s="176" t="s">
        <v>13</v>
      </c>
      <c r="B5" s="105"/>
      <c r="C5" s="102" t="s">
        <v>145</v>
      </c>
      <c r="D5" s="102" t="s">
        <v>145</v>
      </c>
      <c r="E5" s="102" t="s">
        <v>52</v>
      </c>
      <c r="F5" s="102" t="s">
        <v>52</v>
      </c>
      <c r="G5" s="102" t="s">
        <v>52</v>
      </c>
      <c r="H5" s="102" t="s">
        <v>52</v>
      </c>
      <c r="I5" s="102" t="s">
        <v>52</v>
      </c>
      <c r="J5" s="102" t="s">
        <v>52</v>
      </c>
      <c r="K5" s="102" t="s">
        <v>52</v>
      </c>
      <c r="L5" s="102" t="s">
        <v>52</v>
      </c>
      <c r="M5" s="102" t="s">
        <v>69</v>
      </c>
      <c r="N5" s="102" t="s">
        <v>69</v>
      </c>
      <c r="O5" s="102" t="s">
        <v>69</v>
      </c>
      <c r="P5" s="102" t="s">
        <v>69</v>
      </c>
      <c r="Q5" s="102" t="s">
        <v>69</v>
      </c>
      <c r="R5" s="102" t="s">
        <v>69</v>
      </c>
      <c r="S5" s="102" t="s">
        <v>69</v>
      </c>
      <c r="T5" s="102" t="s">
        <v>69</v>
      </c>
      <c r="U5" s="102" t="s">
        <v>69</v>
      </c>
      <c r="V5" s="102" t="s">
        <v>69</v>
      </c>
      <c r="W5" s="102" t="s">
        <v>69</v>
      </c>
      <c r="X5" s="102" t="s">
        <v>69</v>
      </c>
      <c r="Y5" s="102" t="s">
        <v>69</v>
      </c>
      <c r="Z5" s="102" t="s">
        <v>86</v>
      </c>
      <c r="AA5" s="102" t="s">
        <v>86</v>
      </c>
      <c r="AB5" s="102" t="s">
        <v>86</v>
      </c>
      <c r="AC5" s="102" t="s">
        <v>86</v>
      </c>
      <c r="AD5" s="102" t="s">
        <v>86</v>
      </c>
      <c r="AE5" s="102" t="s">
        <v>86</v>
      </c>
      <c r="AF5" s="102" t="s">
        <v>86</v>
      </c>
      <c r="AG5" s="102" t="s">
        <v>86</v>
      </c>
      <c r="AH5" s="102" t="s">
        <v>86</v>
      </c>
      <c r="AI5" s="102" t="s">
        <v>103</v>
      </c>
      <c r="AJ5" s="102" t="s">
        <v>103</v>
      </c>
      <c r="AK5" s="102" t="s">
        <v>103</v>
      </c>
      <c r="AL5" s="102" t="s">
        <v>103</v>
      </c>
      <c r="AM5" s="102" t="s">
        <v>112</v>
      </c>
      <c r="AN5" s="102" t="s">
        <v>112</v>
      </c>
      <c r="AO5" s="102" t="s">
        <v>112</v>
      </c>
      <c r="AP5" s="102" t="s">
        <v>112</v>
      </c>
      <c r="AQ5" s="102" t="s">
        <v>112</v>
      </c>
      <c r="AR5" s="102" t="s">
        <v>112</v>
      </c>
      <c r="AS5" s="102" t="s">
        <v>112</v>
      </c>
      <c r="AT5" s="102" t="s">
        <v>146</v>
      </c>
      <c r="AU5" s="102" t="s">
        <v>146</v>
      </c>
      <c r="AV5" s="102" t="s">
        <v>146</v>
      </c>
      <c r="AW5" s="102" t="s">
        <v>146</v>
      </c>
      <c r="AX5" s="102" t="s">
        <v>146</v>
      </c>
      <c r="AY5" s="102" t="s">
        <v>146</v>
      </c>
      <c r="AZ5" s="102" t="s">
        <v>146</v>
      </c>
      <c r="BA5" s="102" t="s">
        <v>146</v>
      </c>
      <c r="BB5" s="102" t="s">
        <v>146</v>
      </c>
      <c r="BC5" s="102"/>
      <c r="BD5" s="102"/>
      <c r="BE5" s="102"/>
      <c r="BF5" s="177"/>
    </row>
    <row r="6" spans="1:60" s="27" customFormat="1" ht="17" thickBot="1">
      <c r="B6" s="28"/>
    </row>
    <row r="7" spans="1:60" s="27" customFormat="1" ht="20">
      <c r="A7" s="154" t="s">
        <v>147</v>
      </c>
      <c r="B7" s="153" t="s">
        <v>151</v>
      </c>
      <c r="C7" s="44">
        <v>1</v>
      </c>
      <c r="D7" s="44">
        <v>0</v>
      </c>
      <c r="E7" s="44">
        <v>0</v>
      </c>
      <c r="F7" s="44">
        <v>0</v>
      </c>
      <c r="G7" s="44">
        <v>0</v>
      </c>
      <c r="H7" s="44">
        <v>1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1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1</v>
      </c>
      <c r="AH7" s="44">
        <v>0</v>
      </c>
      <c r="AI7" s="45">
        <v>0</v>
      </c>
      <c r="AJ7" s="45">
        <v>0</v>
      </c>
      <c r="AK7" s="45">
        <v>0</v>
      </c>
      <c r="AL7" s="45">
        <v>1</v>
      </c>
      <c r="AM7" s="45">
        <v>0</v>
      </c>
      <c r="AN7" s="45">
        <v>0</v>
      </c>
      <c r="AO7" s="45">
        <v>1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  <c r="AV7" s="45">
        <v>0</v>
      </c>
      <c r="AW7" s="44">
        <v>0</v>
      </c>
      <c r="AX7" s="44">
        <v>0</v>
      </c>
      <c r="AY7" s="44">
        <v>1</v>
      </c>
      <c r="AZ7" s="44">
        <v>0</v>
      </c>
      <c r="BA7" s="44">
        <v>0</v>
      </c>
      <c r="BB7" s="139">
        <v>0</v>
      </c>
    </row>
    <row r="8" spans="1:60" s="27" customFormat="1" ht="17" thickBot="1">
      <c r="A8" s="42"/>
      <c r="B8" s="140" t="s">
        <v>152</v>
      </c>
      <c r="C8" s="46">
        <v>1</v>
      </c>
      <c r="D8" s="46">
        <v>0</v>
      </c>
      <c r="E8" s="46">
        <v>0</v>
      </c>
      <c r="F8" s="46">
        <v>0</v>
      </c>
      <c r="G8" s="46">
        <v>1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1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1</v>
      </c>
      <c r="AG8" s="46">
        <v>0</v>
      </c>
      <c r="AH8" s="46">
        <v>0</v>
      </c>
      <c r="AI8" s="46">
        <v>1</v>
      </c>
      <c r="AJ8" s="46">
        <v>0</v>
      </c>
      <c r="AK8" s="46">
        <v>0</v>
      </c>
      <c r="AL8" s="46">
        <v>0</v>
      </c>
      <c r="AM8" s="46">
        <v>0</v>
      </c>
      <c r="AN8" s="46">
        <v>0</v>
      </c>
      <c r="AO8" s="46">
        <v>0</v>
      </c>
      <c r="AP8" s="46">
        <v>0</v>
      </c>
      <c r="AQ8" s="46">
        <v>0</v>
      </c>
      <c r="AR8" s="46">
        <v>0</v>
      </c>
      <c r="AS8" s="46">
        <v>1</v>
      </c>
      <c r="AT8" s="46">
        <v>0</v>
      </c>
      <c r="AU8" s="46">
        <v>0</v>
      </c>
      <c r="AV8" s="46">
        <v>0</v>
      </c>
      <c r="AW8" s="46">
        <v>0</v>
      </c>
      <c r="AX8" s="46">
        <v>1</v>
      </c>
      <c r="AY8" s="46">
        <v>0</v>
      </c>
      <c r="AZ8" s="46">
        <v>0</v>
      </c>
      <c r="BA8" s="46">
        <v>0</v>
      </c>
      <c r="BB8" s="47">
        <v>0</v>
      </c>
    </row>
    <row r="9" spans="1:60" s="33" customFormat="1" ht="17" thickBot="1">
      <c r="A9" s="28"/>
      <c r="B9" s="2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</row>
    <row r="10" spans="1:60" s="27" customFormat="1" ht="25" thickBot="1">
      <c r="A10" s="141" t="s">
        <v>156</v>
      </c>
      <c r="B10" s="156" t="s">
        <v>42</v>
      </c>
      <c r="C10" s="30">
        <v>0.14000000000000001</v>
      </c>
      <c r="D10" s="30">
        <v>0.15</v>
      </c>
      <c r="E10" s="30">
        <v>0.24</v>
      </c>
      <c r="F10" s="30">
        <v>0.44</v>
      </c>
      <c r="G10" s="30">
        <v>0.08</v>
      </c>
      <c r="H10" s="30">
        <v>0.04</v>
      </c>
      <c r="I10" s="30">
        <v>0.99</v>
      </c>
      <c r="J10" s="30">
        <v>0.42</v>
      </c>
      <c r="K10" s="30">
        <v>0.18</v>
      </c>
      <c r="L10" s="30">
        <v>0.53</v>
      </c>
      <c r="M10" s="30">
        <v>0.38</v>
      </c>
      <c r="N10" s="30">
        <v>0.68</v>
      </c>
      <c r="O10" s="30">
        <v>1.23</v>
      </c>
      <c r="P10" s="30">
        <v>0.22</v>
      </c>
      <c r="Q10" s="30">
        <v>0.12</v>
      </c>
      <c r="R10" s="30">
        <v>0.75</v>
      </c>
      <c r="S10" s="30">
        <v>0.55000000000000004</v>
      </c>
      <c r="T10" s="30">
        <v>0.54</v>
      </c>
      <c r="U10" s="30">
        <v>0.56000000000000005</v>
      </c>
      <c r="V10" s="30">
        <v>0.5</v>
      </c>
      <c r="W10" s="30">
        <v>0.52</v>
      </c>
      <c r="X10" s="30">
        <v>0.68</v>
      </c>
      <c r="Y10" s="30">
        <v>0.18</v>
      </c>
      <c r="Z10" s="30">
        <v>5.45</v>
      </c>
      <c r="AA10" s="30">
        <v>2.4700000000000002</v>
      </c>
      <c r="AB10" s="30">
        <v>1.05</v>
      </c>
      <c r="AC10" s="30">
        <v>1.1499999999999999</v>
      </c>
      <c r="AD10" s="30">
        <v>2.72</v>
      </c>
      <c r="AE10" s="30">
        <v>1.87</v>
      </c>
      <c r="AF10" s="30">
        <v>0.25</v>
      </c>
      <c r="AG10" s="30">
        <v>0.5</v>
      </c>
      <c r="AH10" s="30">
        <v>1.4</v>
      </c>
      <c r="AI10" s="30">
        <v>0.22</v>
      </c>
      <c r="AJ10" s="30">
        <v>0.85</v>
      </c>
      <c r="AK10" s="30">
        <v>0.5</v>
      </c>
      <c r="AL10" s="30">
        <v>0.22</v>
      </c>
      <c r="AM10" s="30">
        <v>0.12</v>
      </c>
      <c r="AN10" s="30">
        <v>0.56000000000000005</v>
      </c>
      <c r="AO10" s="30">
        <v>0.15</v>
      </c>
      <c r="AP10" s="30">
        <v>0.16</v>
      </c>
      <c r="AQ10" s="30">
        <v>0.24</v>
      </c>
      <c r="AR10" s="30">
        <v>0.23</v>
      </c>
      <c r="AS10" s="30">
        <v>0.04</v>
      </c>
      <c r="AT10" s="30">
        <v>0.31</v>
      </c>
      <c r="AU10" s="30">
        <v>0.94</v>
      </c>
      <c r="AV10" s="30">
        <v>0.24</v>
      </c>
      <c r="AW10" s="30">
        <v>0.24</v>
      </c>
      <c r="AX10" s="30">
        <v>0.03</v>
      </c>
      <c r="AY10" s="30">
        <v>7.0000000000000007E-2</v>
      </c>
      <c r="AZ10" s="30">
        <v>7.0000000000000007E-2</v>
      </c>
      <c r="BA10" s="9">
        <v>0.84</v>
      </c>
      <c r="BB10" s="30">
        <v>0.16</v>
      </c>
      <c r="BC10" s="50">
        <f>BC20+BC37</f>
        <v>171</v>
      </c>
      <c r="BD10" s="31"/>
      <c r="BF10" s="31"/>
      <c r="BG10" s="31"/>
      <c r="BH10" s="31"/>
    </row>
    <row r="11" spans="1:60" s="27" customFormat="1">
      <c r="A11" s="28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1"/>
      <c r="BD11" s="31"/>
      <c r="BE11" s="49"/>
      <c r="BF11" s="31"/>
      <c r="BG11" s="31"/>
      <c r="BH11" s="31"/>
    </row>
    <row r="12" spans="1:60" s="27" customFormat="1" ht="21" thickBot="1">
      <c r="A12" s="132" t="s">
        <v>0</v>
      </c>
      <c r="B12" s="28"/>
      <c r="AH12" s="31"/>
    </row>
    <row r="13" spans="1:60" s="27" customFormat="1">
      <c r="A13" s="52" t="s">
        <v>151</v>
      </c>
      <c r="B13" s="41" t="s">
        <v>3</v>
      </c>
      <c r="C13" s="53">
        <v>124.2</v>
      </c>
      <c r="D13" s="53">
        <v>50.4</v>
      </c>
      <c r="E13" s="53">
        <v>39.75</v>
      </c>
      <c r="F13" s="53">
        <v>44.055</v>
      </c>
      <c r="G13" s="53">
        <v>18.75</v>
      </c>
      <c r="H13" s="53">
        <v>9.4499999999999993</v>
      </c>
      <c r="I13" s="53">
        <v>34.799999999999997</v>
      </c>
      <c r="J13" s="53">
        <v>18.353999999999999</v>
      </c>
      <c r="K13" s="53">
        <v>5.85</v>
      </c>
      <c r="L13" s="53">
        <v>59.094000000000001</v>
      </c>
      <c r="M13" s="53">
        <v>22.08</v>
      </c>
      <c r="N13" s="53">
        <v>68.625</v>
      </c>
      <c r="O13" s="53">
        <v>20.25</v>
      </c>
      <c r="P13" s="53">
        <v>105.6</v>
      </c>
      <c r="Q13" s="53">
        <v>22.125</v>
      </c>
      <c r="R13" s="53">
        <v>111.42</v>
      </c>
      <c r="S13" s="53">
        <v>55.965000000000003</v>
      </c>
      <c r="T13" s="53">
        <v>131.04</v>
      </c>
      <c r="U13" s="53">
        <v>53.4</v>
      </c>
      <c r="V13" s="53">
        <v>16.875</v>
      </c>
      <c r="W13" s="53">
        <v>14.85</v>
      </c>
      <c r="X13" s="53">
        <v>637.875</v>
      </c>
      <c r="Y13" s="53">
        <v>110.152</v>
      </c>
      <c r="Z13" s="53">
        <v>411</v>
      </c>
      <c r="AA13" s="53">
        <v>356.46800000000002</v>
      </c>
      <c r="AB13" s="53">
        <v>306</v>
      </c>
      <c r="AC13" s="53">
        <v>170.25</v>
      </c>
      <c r="AD13" s="53">
        <v>294.75</v>
      </c>
      <c r="AE13" s="53">
        <v>214.5</v>
      </c>
      <c r="AF13" s="53">
        <v>244.125</v>
      </c>
      <c r="AG13" s="53">
        <v>276</v>
      </c>
      <c r="AH13" s="53">
        <v>572.92399999999998</v>
      </c>
      <c r="AI13" s="53">
        <v>95.25</v>
      </c>
      <c r="AJ13" s="53">
        <v>199.05600000000001</v>
      </c>
      <c r="AK13" s="53">
        <v>169.708</v>
      </c>
      <c r="AL13" s="53">
        <v>44.46</v>
      </c>
      <c r="AM13" s="53">
        <v>47.46</v>
      </c>
      <c r="AN13" s="53">
        <v>113.4</v>
      </c>
      <c r="AO13" s="53">
        <v>240</v>
      </c>
      <c r="AP13" s="53">
        <v>55.64</v>
      </c>
      <c r="AQ13" s="53">
        <v>75.36</v>
      </c>
      <c r="AR13" s="53">
        <v>64.680000000000007</v>
      </c>
      <c r="AS13" s="53">
        <v>46.62</v>
      </c>
      <c r="AT13" s="53">
        <v>384.47399999999999</v>
      </c>
      <c r="AU13" s="53">
        <v>559.125</v>
      </c>
      <c r="AV13" s="53">
        <v>228.16499999999999</v>
      </c>
      <c r="AW13" s="53">
        <v>672.36400000000003</v>
      </c>
      <c r="AX13" s="53">
        <v>180.452</v>
      </c>
      <c r="AY13" s="53">
        <v>97.875</v>
      </c>
      <c r="AZ13" s="53">
        <v>102.752</v>
      </c>
      <c r="BA13" s="53">
        <v>144</v>
      </c>
      <c r="BB13" s="53">
        <v>0.52500000000000002</v>
      </c>
      <c r="BC13" s="53">
        <f>SUMPRODUCT($C$7:$BB$7,C13:BB13)</f>
        <v>902.13700000000006</v>
      </c>
      <c r="BD13" s="93" t="s">
        <v>1</v>
      </c>
      <c r="BE13" s="53">
        <v>650</v>
      </c>
      <c r="BF13" s="54">
        <v>950</v>
      </c>
      <c r="BG13" s="32"/>
      <c r="BH13" s="32"/>
    </row>
    <row r="14" spans="1:60" s="27" customFormat="1">
      <c r="A14" s="55"/>
      <c r="B14" s="28" t="s">
        <v>4</v>
      </c>
      <c r="C14" s="26">
        <v>1.296</v>
      </c>
      <c r="D14" s="26">
        <v>1.998</v>
      </c>
      <c r="E14" s="26">
        <v>0.60750000000000004</v>
      </c>
      <c r="F14" s="26">
        <v>0.53954999999999997</v>
      </c>
      <c r="G14" s="26">
        <v>0.20250000000000001</v>
      </c>
      <c r="H14" s="26">
        <v>0.03</v>
      </c>
      <c r="I14" s="26">
        <v>0.26400000000000001</v>
      </c>
      <c r="J14" s="26">
        <v>0.11592</v>
      </c>
      <c r="K14" s="26">
        <v>0.13650000000000001</v>
      </c>
      <c r="L14" s="26">
        <v>0.99428000000000005</v>
      </c>
      <c r="M14" s="26">
        <v>0.46229999999999999</v>
      </c>
      <c r="N14" s="26">
        <v>1.2825</v>
      </c>
      <c r="O14" s="26">
        <v>0.99</v>
      </c>
      <c r="P14" s="26">
        <v>1.32</v>
      </c>
      <c r="Q14" s="26">
        <v>0.86729999999999996</v>
      </c>
      <c r="R14" s="26">
        <v>2.4883799999999998</v>
      </c>
      <c r="S14" s="26">
        <v>1.26945</v>
      </c>
      <c r="T14" s="26">
        <v>4.6546500000000002</v>
      </c>
      <c r="U14" s="26">
        <v>2.4964499999999998</v>
      </c>
      <c r="V14" s="26">
        <v>0.73124999999999996</v>
      </c>
      <c r="W14" s="26">
        <v>2.08575</v>
      </c>
      <c r="X14" s="26">
        <v>29.024999999999999</v>
      </c>
      <c r="Y14" s="26">
        <v>0.91605999999999999</v>
      </c>
      <c r="Z14" s="26">
        <v>16.004999999999999</v>
      </c>
      <c r="AA14" s="26">
        <v>7.1996000000000002</v>
      </c>
      <c r="AB14" s="26">
        <v>12.09375</v>
      </c>
      <c r="AC14" s="26">
        <v>4.8</v>
      </c>
      <c r="AD14" s="26">
        <v>20.22</v>
      </c>
      <c r="AE14" s="26">
        <v>19.5</v>
      </c>
      <c r="AF14" s="26">
        <v>30.914999999999999</v>
      </c>
      <c r="AG14" s="26">
        <v>36.045000000000002</v>
      </c>
      <c r="AH14" s="26">
        <v>4.4659999999999998E-2</v>
      </c>
      <c r="AI14" s="26">
        <v>4.4024999999999999</v>
      </c>
      <c r="AJ14" s="26">
        <v>2.1883400000000002</v>
      </c>
      <c r="AK14" s="26">
        <v>7.2668200000000001</v>
      </c>
      <c r="AL14" s="26">
        <v>1.9079999999999999</v>
      </c>
      <c r="AM14" s="26">
        <v>1.8606</v>
      </c>
      <c r="AN14" s="26">
        <v>4.4288999999999996</v>
      </c>
      <c r="AO14" s="26">
        <v>4.32</v>
      </c>
      <c r="AP14" s="26">
        <v>1.01864</v>
      </c>
      <c r="AQ14" s="26">
        <v>2.7839999999999998</v>
      </c>
      <c r="AR14" s="26">
        <v>1.6464000000000001</v>
      </c>
      <c r="AS14" s="26">
        <v>0.86099999999999999</v>
      </c>
      <c r="AT14" s="26">
        <v>4.149</v>
      </c>
      <c r="AU14" s="26">
        <v>5.1749999999999998</v>
      </c>
      <c r="AV14" s="26">
        <v>3.2595000000000001</v>
      </c>
      <c r="AW14" s="26">
        <v>8.44998</v>
      </c>
      <c r="AX14" s="26">
        <v>0</v>
      </c>
      <c r="AY14" s="26">
        <v>3.05775</v>
      </c>
      <c r="AZ14" s="26">
        <v>0.1014</v>
      </c>
      <c r="BA14" s="26">
        <v>7.38</v>
      </c>
      <c r="BB14" s="26">
        <v>0</v>
      </c>
      <c r="BC14" s="26">
        <f t="shared" ref="BC14:BC19" si="0">SUMPRODUCT($C$7:$BB$7,C14:BB14)</f>
        <v>47.572810000000004</v>
      </c>
      <c r="BD14" s="94" t="s">
        <v>1</v>
      </c>
      <c r="BE14" s="26">
        <v>12</v>
      </c>
      <c r="BF14" s="56"/>
      <c r="BG14" s="32"/>
      <c r="BH14" s="32"/>
    </row>
    <row r="15" spans="1:60" s="27" customFormat="1">
      <c r="A15" s="55"/>
      <c r="B15" s="28" t="s">
        <v>5</v>
      </c>
      <c r="C15" s="26">
        <v>1.62</v>
      </c>
      <c r="D15" s="26">
        <v>1.62</v>
      </c>
      <c r="E15" s="26">
        <v>1.35</v>
      </c>
      <c r="F15" s="26">
        <v>1.2869999999999999</v>
      </c>
      <c r="G15" s="26">
        <v>0.52500000000000002</v>
      </c>
      <c r="H15" s="26">
        <v>0.315</v>
      </c>
      <c r="I15" s="26">
        <v>1.68</v>
      </c>
      <c r="J15" s="26">
        <v>0.99819999999999998</v>
      </c>
      <c r="K15" s="26">
        <v>0.22500000000000001</v>
      </c>
      <c r="L15" s="26">
        <v>1.9698</v>
      </c>
      <c r="M15" s="26">
        <v>1.38</v>
      </c>
      <c r="N15" s="26">
        <v>3.375</v>
      </c>
      <c r="O15" s="26">
        <v>1.35</v>
      </c>
      <c r="P15" s="26">
        <v>4.4219999999999997</v>
      </c>
      <c r="Q15" s="26">
        <v>2.6549999999999998</v>
      </c>
      <c r="R15" s="26">
        <v>4.0853999999999999</v>
      </c>
      <c r="S15" s="26">
        <v>3.8220000000000001</v>
      </c>
      <c r="T15" s="26">
        <v>3.2759999999999998</v>
      </c>
      <c r="U15" s="26">
        <v>2.0024999999999999</v>
      </c>
      <c r="V15" s="26">
        <v>0.5625</v>
      </c>
      <c r="W15" s="26">
        <v>0.67500000000000004</v>
      </c>
      <c r="X15" s="26">
        <v>9.5625</v>
      </c>
      <c r="Y15" s="26">
        <v>0</v>
      </c>
      <c r="Z15" s="26">
        <v>6</v>
      </c>
      <c r="AA15" s="26">
        <v>2.2827999999999999</v>
      </c>
      <c r="AB15" s="26">
        <v>2.4750000000000001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2.4243999999999999</v>
      </c>
      <c r="AK15" s="26">
        <v>1.4674</v>
      </c>
      <c r="AL15" s="26">
        <v>0</v>
      </c>
      <c r="AM15" s="26">
        <v>0.81899999999999995</v>
      </c>
      <c r="AN15" s="26">
        <v>2.331</v>
      </c>
      <c r="AO15" s="26">
        <v>4.8</v>
      </c>
      <c r="AP15" s="26">
        <v>0.12839999999999999</v>
      </c>
      <c r="AQ15" s="26">
        <v>0.86399999999999999</v>
      </c>
      <c r="AR15" s="26">
        <v>0.14699999999999999</v>
      </c>
      <c r="AS15" s="26">
        <v>0.14699999999999999</v>
      </c>
      <c r="AT15" s="26">
        <v>2.0284</v>
      </c>
      <c r="AU15" s="26">
        <v>0</v>
      </c>
      <c r="AV15" s="26">
        <v>0.98399999999999999</v>
      </c>
      <c r="AW15" s="26">
        <v>1.298</v>
      </c>
      <c r="AX15" s="26">
        <v>0</v>
      </c>
      <c r="AY15" s="26">
        <v>0</v>
      </c>
      <c r="AZ15" s="26">
        <v>6.7599999999999993E-2</v>
      </c>
      <c r="BA15" s="26">
        <v>0</v>
      </c>
      <c r="BB15" s="26">
        <v>0</v>
      </c>
      <c r="BC15" s="26">
        <f t="shared" si="0"/>
        <v>6.7349999999999994</v>
      </c>
      <c r="BD15" s="94" t="s">
        <v>1</v>
      </c>
      <c r="BE15" s="26">
        <v>5</v>
      </c>
      <c r="BF15" s="56"/>
      <c r="BG15" s="32"/>
      <c r="BH15" s="32"/>
    </row>
    <row r="16" spans="1:60" s="27" customFormat="1">
      <c r="A16" s="55"/>
      <c r="B16" s="28" t="s">
        <v>6</v>
      </c>
      <c r="C16" s="26">
        <v>118.8</v>
      </c>
      <c r="D16" s="26">
        <v>0</v>
      </c>
      <c r="E16" s="26">
        <v>510.75</v>
      </c>
      <c r="F16" s="26">
        <v>31.68</v>
      </c>
      <c r="G16" s="26">
        <v>21.75</v>
      </c>
      <c r="H16" s="26">
        <v>5.7</v>
      </c>
      <c r="I16" s="26">
        <v>60</v>
      </c>
      <c r="J16" s="26">
        <v>8.0500000000000007</v>
      </c>
      <c r="K16" s="26">
        <v>48.9</v>
      </c>
      <c r="L16" s="26">
        <v>60.031999999999996</v>
      </c>
      <c r="M16" s="26">
        <v>8.2799999999999994</v>
      </c>
      <c r="N16" s="26">
        <v>97.875</v>
      </c>
      <c r="O16" s="26">
        <v>937.125</v>
      </c>
      <c r="P16" s="26">
        <v>96.36</v>
      </c>
      <c r="Q16" s="26">
        <v>20.355</v>
      </c>
      <c r="R16" s="26">
        <v>23791.883999999998</v>
      </c>
      <c r="S16" s="26">
        <v>22803.69</v>
      </c>
      <c r="T16" s="26">
        <v>358.995</v>
      </c>
      <c r="U16" s="26">
        <v>1270.92</v>
      </c>
      <c r="V16" s="26">
        <v>118.125</v>
      </c>
      <c r="W16" s="26">
        <v>0</v>
      </c>
      <c r="X16" s="26">
        <v>0</v>
      </c>
      <c r="Y16" s="26">
        <v>14.612</v>
      </c>
      <c r="Z16" s="26">
        <v>3</v>
      </c>
      <c r="AA16" s="26">
        <v>653.23199999999997</v>
      </c>
      <c r="AB16" s="26">
        <v>1.125</v>
      </c>
      <c r="AC16" s="26">
        <v>147</v>
      </c>
      <c r="AD16" s="26">
        <v>785.25</v>
      </c>
      <c r="AE16" s="26">
        <v>405</v>
      </c>
      <c r="AF16" s="26">
        <v>5.625</v>
      </c>
      <c r="AG16" s="26">
        <v>102</v>
      </c>
      <c r="AH16" s="26">
        <v>23.606000000000002</v>
      </c>
      <c r="AI16" s="26">
        <v>28.125</v>
      </c>
      <c r="AJ16" s="26">
        <v>0</v>
      </c>
      <c r="AK16" s="26">
        <v>228.404</v>
      </c>
      <c r="AL16" s="26">
        <v>0</v>
      </c>
      <c r="AM16" s="26">
        <v>27.51</v>
      </c>
      <c r="AN16" s="26">
        <v>174.51</v>
      </c>
      <c r="AO16" s="26">
        <v>5.28</v>
      </c>
      <c r="AP16" s="26">
        <v>0</v>
      </c>
      <c r="AQ16" s="26">
        <v>0</v>
      </c>
      <c r="AR16" s="26">
        <v>22.89</v>
      </c>
      <c r="AS16" s="26">
        <v>123.69</v>
      </c>
      <c r="AT16" s="26">
        <v>35.957999999999998</v>
      </c>
      <c r="AU16" s="26">
        <v>4.5</v>
      </c>
      <c r="AV16" s="26">
        <v>86.1</v>
      </c>
      <c r="AW16" s="26">
        <v>105.13800000000001</v>
      </c>
      <c r="AX16" s="26">
        <v>0</v>
      </c>
      <c r="AY16" s="26">
        <v>108.675</v>
      </c>
      <c r="AZ16" s="26">
        <v>0</v>
      </c>
      <c r="BA16" s="26">
        <v>310.5</v>
      </c>
      <c r="BB16" s="26">
        <v>0</v>
      </c>
      <c r="BC16" s="26">
        <f t="shared" si="0"/>
        <v>355.06700000000001</v>
      </c>
      <c r="BD16" s="94" t="s">
        <v>1</v>
      </c>
      <c r="BE16" s="26">
        <v>350</v>
      </c>
      <c r="BF16" s="56"/>
      <c r="BG16" s="32"/>
      <c r="BH16" s="32"/>
    </row>
    <row r="17" spans="1:60" s="27" customFormat="1">
      <c r="A17" s="55"/>
      <c r="B17" s="28" t="s">
        <v>7</v>
      </c>
      <c r="C17" s="26">
        <v>5.76</v>
      </c>
      <c r="D17" s="26">
        <v>39.24</v>
      </c>
      <c r="E17" s="26">
        <v>20.024999999999999</v>
      </c>
      <c r="F17" s="26">
        <v>4.3064999999999998</v>
      </c>
      <c r="G17" s="26">
        <v>17.925000000000001</v>
      </c>
      <c r="H17" s="26">
        <v>0</v>
      </c>
      <c r="I17" s="26">
        <v>0</v>
      </c>
      <c r="J17" s="26">
        <v>1.3846000000000001</v>
      </c>
      <c r="K17" s="26">
        <v>0.99</v>
      </c>
      <c r="L17" s="26">
        <v>6.5659999999999998</v>
      </c>
      <c r="M17" s="26">
        <v>40.572000000000003</v>
      </c>
      <c r="N17" s="26">
        <v>104.28749999999999</v>
      </c>
      <c r="O17" s="26">
        <v>15.4125</v>
      </c>
      <c r="P17" s="26">
        <v>6.6</v>
      </c>
      <c r="Q17" s="26">
        <v>1.9470000000000001</v>
      </c>
      <c r="R17" s="26">
        <v>24.264800000000001</v>
      </c>
      <c r="S17" s="26">
        <v>8.0534999999999997</v>
      </c>
      <c r="T17" s="26">
        <v>7.5075000000000003</v>
      </c>
      <c r="U17" s="26">
        <v>191.83949999999999</v>
      </c>
      <c r="V17" s="26">
        <v>3.15</v>
      </c>
      <c r="W17" s="26">
        <v>1.4175</v>
      </c>
      <c r="X17" s="26">
        <v>0</v>
      </c>
      <c r="Y17" s="26">
        <v>22.592400000000001</v>
      </c>
      <c r="Z17" s="26">
        <v>0.3</v>
      </c>
      <c r="AA17" s="26">
        <v>0.17560000000000001</v>
      </c>
      <c r="AB17" s="26">
        <v>0</v>
      </c>
      <c r="AC17" s="26">
        <v>0.22500000000000001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0.5625</v>
      </c>
      <c r="AJ17" s="26">
        <v>2.9986000000000002</v>
      </c>
      <c r="AK17" s="26">
        <v>0.89319999999999999</v>
      </c>
      <c r="AL17" s="26">
        <v>1.7999999999999999E-2</v>
      </c>
      <c r="AM17" s="26">
        <v>8.4000000000000005E-2</v>
      </c>
      <c r="AN17" s="26">
        <v>0.81899999999999995</v>
      </c>
      <c r="AO17" s="26">
        <v>0.14399999999999999</v>
      </c>
      <c r="AP17" s="26">
        <v>0</v>
      </c>
      <c r="AQ17" s="26">
        <v>0</v>
      </c>
      <c r="AR17" s="26">
        <v>0</v>
      </c>
      <c r="AS17" s="26">
        <v>0.16800000000000001</v>
      </c>
      <c r="AT17" s="26">
        <v>9.2200000000000004E-2</v>
      </c>
      <c r="AU17" s="26">
        <v>0</v>
      </c>
      <c r="AV17" s="26">
        <v>0.123</v>
      </c>
      <c r="AW17" s="26">
        <v>0</v>
      </c>
      <c r="AX17" s="26">
        <v>0</v>
      </c>
      <c r="AY17" s="26">
        <v>0</v>
      </c>
      <c r="AZ17" s="26">
        <v>0.16900000000000001</v>
      </c>
      <c r="BA17" s="26">
        <v>3.375</v>
      </c>
      <c r="BB17" s="26">
        <v>0</v>
      </c>
      <c r="BC17" s="26">
        <f t="shared" si="0"/>
        <v>28.514400000000002</v>
      </c>
      <c r="BD17" s="94" t="s">
        <v>1</v>
      </c>
      <c r="BE17" s="26">
        <v>20</v>
      </c>
      <c r="BF17" s="56"/>
      <c r="BG17" s="32"/>
      <c r="BH17" s="32"/>
    </row>
    <row r="18" spans="1:60" s="27" customFormat="1">
      <c r="A18" s="55"/>
      <c r="B18" s="28" t="s">
        <v>8</v>
      </c>
      <c r="C18" s="26">
        <v>18</v>
      </c>
      <c r="D18" s="26">
        <v>19.8</v>
      </c>
      <c r="E18" s="26">
        <v>27.75</v>
      </c>
      <c r="F18" s="26">
        <v>2.4750000000000001</v>
      </c>
      <c r="G18" s="26">
        <v>4.875</v>
      </c>
      <c r="H18" s="26">
        <v>1.05</v>
      </c>
      <c r="I18" s="26">
        <v>3</v>
      </c>
      <c r="J18" s="26">
        <v>2.8980000000000001</v>
      </c>
      <c r="K18" s="26">
        <v>0.9</v>
      </c>
      <c r="L18" s="26">
        <v>12.194000000000001</v>
      </c>
      <c r="M18" s="26">
        <v>11.04</v>
      </c>
      <c r="N18" s="26">
        <v>38.25</v>
      </c>
      <c r="O18" s="26">
        <v>11.25</v>
      </c>
      <c r="P18" s="26">
        <v>7.92</v>
      </c>
      <c r="Q18" s="26">
        <v>7.9649999999999999</v>
      </c>
      <c r="R18" s="26">
        <v>47.043999999999997</v>
      </c>
      <c r="S18" s="26">
        <v>45.045000000000002</v>
      </c>
      <c r="T18" s="26">
        <v>4.0949999999999998</v>
      </c>
      <c r="U18" s="26">
        <v>18.690000000000001</v>
      </c>
      <c r="V18" s="26">
        <v>18</v>
      </c>
      <c r="W18" s="26">
        <v>2.0249999999999999</v>
      </c>
      <c r="X18" s="26">
        <v>103.5</v>
      </c>
      <c r="Y18" s="26">
        <v>10.678000000000001</v>
      </c>
      <c r="Z18" s="26">
        <v>187.5</v>
      </c>
      <c r="AA18" s="26">
        <v>32.485999999999997</v>
      </c>
      <c r="AB18" s="26">
        <v>58.5</v>
      </c>
      <c r="AC18" s="26">
        <v>164.25</v>
      </c>
      <c r="AD18" s="26">
        <v>667.5</v>
      </c>
      <c r="AE18" s="26">
        <v>84</v>
      </c>
      <c r="AF18" s="26">
        <v>21.375</v>
      </c>
      <c r="AG18" s="26">
        <v>18</v>
      </c>
      <c r="AH18" s="26">
        <v>0.63800000000000001</v>
      </c>
      <c r="AI18" s="26">
        <v>21.375</v>
      </c>
      <c r="AJ18" s="26">
        <v>11.484</v>
      </c>
      <c r="AK18" s="26">
        <v>119.944</v>
      </c>
      <c r="AL18" s="26">
        <v>4.32</v>
      </c>
      <c r="AM18" s="26">
        <v>18.690000000000001</v>
      </c>
      <c r="AN18" s="26">
        <v>56.7</v>
      </c>
      <c r="AO18" s="26">
        <v>4.8</v>
      </c>
      <c r="AP18" s="26">
        <v>1.284</v>
      </c>
      <c r="AQ18" s="26">
        <v>3.36</v>
      </c>
      <c r="AR18" s="26">
        <v>6.09</v>
      </c>
      <c r="AS18" s="26">
        <v>27.51</v>
      </c>
      <c r="AT18" s="26">
        <v>196.386</v>
      </c>
      <c r="AU18" s="26">
        <v>48.375</v>
      </c>
      <c r="AV18" s="26">
        <v>36.9</v>
      </c>
      <c r="AW18" s="26">
        <v>162.25</v>
      </c>
      <c r="AX18" s="26">
        <v>1.3740000000000001</v>
      </c>
      <c r="AY18" s="26">
        <v>56.024999999999999</v>
      </c>
      <c r="AZ18" s="26">
        <v>2.028</v>
      </c>
      <c r="BA18" s="26">
        <v>267.75</v>
      </c>
      <c r="BB18" s="26">
        <v>0</v>
      </c>
      <c r="BC18" s="26">
        <f t="shared" si="0"/>
        <v>112.87299999999999</v>
      </c>
      <c r="BD18" s="94" t="s">
        <v>1</v>
      </c>
      <c r="BE18" s="26">
        <v>3.6</v>
      </c>
      <c r="BF18" s="56"/>
      <c r="BG18" s="32"/>
      <c r="BH18" s="32"/>
    </row>
    <row r="19" spans="1:60" s="27" customFormat="1">
      <c r="A19" s="55"/>
      <c r="B19" s="28" t="s">
        <v>9</v>
      </c>
      <c r="C19" s="26">
        <v>0.64800000000000002</v>
      </c>
      <c r="D19" s="26">
        <v>0.61199999999999999</v>
      </c>
      <c r="E19" s="26">
        <v>0.1125</v>
      </c>
      <c r="F19" s="26">
        <v>0.12870000000000001</v>
      </c>
      <c r="G19" s="26">
        <v>0.10875</v>
      </c>
      <c r="H19" s="26">
        <v>1.4999999999999999E-2</v>
      </c>
      <c r="I19" s="26">
        <v>0.09</v>
      </c>
      <c r="J19" s="26">
        <v>5.7959999999999998E-2</v>
      </c>
      <c r="K19" s="26">
        <v>3.7499999999999999E-2</v>
      </c>
      <c r="L19" s="26">
        <v>0.33767999999999998</v>
      </c>
      <c r="M19" s="26">
        <v>0.28289999999999998</v>
      </c>
      <c r="N19" s="26">
        <v>0.34875</v>
      </c>
      <c r="O19" s="26">
        <v>0.30375000000000002</v>
      </c>
      <c r="P19" s="26">
        <v>0.36299999999999999</v>
      </c>
      <c r="Q19" s="26">
        <v>0.20355000000000001</v>
      </c>
      <c r="R19" s="26">
        <v>0.85421999999999998</v>
      </c>
      <c r="S19" s="26">
        <v>0.40949999999999998</v>
      </c>
      <c r="T19" s="26">
        <v>0.61424999999999996</v>
      </c>
      <c r="U19" s="26">
        <v>1.3750500000000001</v>
      </c>
      <c r="V19" s="26">
        <v>0.315</v>
      </c>
      <c r="W19" s="26">
        <v>0.33750000000000002</v>
      </c>
      <c r="X19" s="26">
        <v>5.1524999999999999</v>
      </c>
      <c r="Y19" s="26">
        <v>0.52827999999999997</v>
      </c>
      <c r="Z19" s="26">
        <v>5.4</v>
      </c>
      <c r="AA19" s="26">
        <v>1.78234</v>
      </c>
      <c r="AB19" s="26">
        <v>4.3987499999999997</v>
      </c>
      <c r="AC19" s="26">
        <v>1.35</v>
      </c>
      <c r="AD19" s="26">
        <v>9.7500000000000003E-2</v>
      </c>
      <c r="AE19" s="26">
        <v>2.7</v>
      </c>
      <c r="AF19" s="26">
        <v>4.0162500000000003</v>
      </c>
      <c r="AG19" s="26">
        <v>1.635</v>
      </c>
      <c r="AH19" s="26">
        <v>8.294E-2</v>
      </c>
      <c r="AI19" s="26">
        <v>0.89624999999999999</v>
      </c>
      <c r="AJ19" s="26">
        <v>0.51678000000000002</v>
      </c>
      <c r="AK19" s="26">
        <v>1.5822400000000001</v>
      </c>
      <c r="AL19" s="26">
        <v>0.42480000000000001</v>
      </c>
      <c r="AM19" s="26">
        <v>0.24990000000000001</v>
      </c>
      <c r="AN19" s="26">
        <v>1.1466000000000001</v>
      </c>
      <c r="AO19" s="26">
        <v>1.3344</v>
      </c>
      <c r="AP19" s="26">
        <v>0.63771999999999995</v>
      </c>
      <c r="AQ19" s="26">
        <v>0.61439999999999995</v>
      </c>
      <c r="AR19" s="26">
        <v>0.18060000000000001</v>
      </c>
      <c r="AS19" s="26">
        <v>4.41E-2</v>
      </c>
      <c r="AT19" s="26">
        <v>2.09294</v>
      </c>
      <c r="AU19" s="26">
        <v>2.3287499999999999</v>
      </c>
      <c r="AV19" s="26">
        <v>0.99014999999999997</v>
      </c>
      <c r="AW19" s="26">
        <v>1.298</v>
      </c>
      <c r="AX19" s="26">
        <v>0.13739999999999999</v>
      </c>
      <c r="AY19" s="26">
        <v>0.25650000000000001</v>
      </c>
      <c r="AZ19" s="26">
        <v>0.14196</v>
      </c>
      <c r="BA19" s="26">
        <v>0.1125</v>
      </c>
      <c r="BB19" s="26">
        <v>1.0500000000000001E-2</v>
      </c>
      <c r="BC19" s="26">
        <f t="shared" si="0"/>
        <v>4.8419799999999995</v>
      </c>
      <c r="BD19" s="94" t="s">
        <v>1</v>
      </c>
      <c r="BE19" s="26">
        <v>4</v>
      </c>
      <c r="BF19" s="56"/>
      <c r="BG19" s="32"/>
      <c r="BH19" s="32"/>
    </row>
    <row r="20" spans="1:60" s="27" customFormat="1">
      <c r="A20" s="55"/>
      <c r="B20" s="28" t="s">
        <v>149</v>
      </c>
      <c r="BC20" s="27">
        <f>SUMPRODUCT($C$7:$BB$7,C10:BB10)*B1</f>
        <v>97.5</v>
      </c>
      <c r="BD20" s="29" t="s">
        <v>2</v>
      </c>
      <c r="BF20" s="57">
        <f>B1*B2/5</f>
        <v>450</v>
      </c>
    </row>
    <row r="21" spans="1:60" s="27" customFormat="1">
      <c r="A21" s="55"/>
      <c r="B21" s="28"/>
      <c r="AH21" s="31"/>
      <c r="BD21" s="29"/>
      <c r="BF21" s="56"/>
    </row>
    <row r="22" spans="1:60" s="27" customFormat="1">
      <c r="A22" s="55"/>
      <c r="B22" s="28" t="s">
        <v>145</v>
      </c>
      <c r="C22" s="26">
        <f t="shared" ref="C22:BB26" si="1">IF(C$5=$B22,1,0)</f>
        <v>1</v>
      </c>
      <c r="D22" s="26">
        <f t="shared" si="1"/>
        <v>1</v>
      </c>
      <c r="E22" s="26">
        <f t="shared" si="1"/>
        <v>0</v>
      </c>
      <c r="F22" s="26">
        <f t="shared" si="1"/>
        <v>0</v>
      </c>
      <c r="G22" s="26">
        <f t="shared" si="1"/>
        <v>0</v>
      </c>
      <c r="H22" s="26">
        <f t="shared" si="1"/>
        <v>0</v>
      </c>
      <c r="I22" s="26">
        <f t="shared" si="1"/>
        <v>0</v>
      </c>
      <c r="J22" s="26">
        <f t="shared" si="1"/>
        <v>0</v>
      </c>
      <c r="K22" s="26">
        <f t="shared" si="1"/>
        <v>0</v>
      </c>
      <c r="L22" s="26">
        <f t="shared" si="1"/>
        <v>0</v>
      </c>
      <c r="M22" s="26">
        <f t="shared" si="1"/>
        <v>0</v>
      </c>
      <c r="N22" s="26">
        <f t="shared" si="1"/>
        <v>0</v>
      </c>
      <c r="O22" s="26">
        <f t="shared" si="1"/>
        <v>0</v>
      </c>
      <c r="P22" s="26">
        <f t="shared" si="1"/>
        <v>0</v>
      </c>
      <c r="Q22" s="26">
        <f t="shared" si="1"/>
        <v>0</v>
      </c>
      <c r="R22" s="26">
        <f t="shared" si="1"/>
        <v>0</v>
      </c>
      <c r="S22" s="26">
        <f t="shared" si="1"/>
        <v>0</v>
      </c>
      <c r="T22" s="26">
        <f t="shared" si="1"/>
        <v>0</v>
      </c>
      <c r="U22" s="26">
        <f t="shared" si="1"/>
        <v>0</v>
      </c>
      <c r="V22" s="26">
        <f t="shared" si="1"/>
        <v>0</v>
      </c>
      <c r="W22" s="26">
        <f t="shared" si="1"/>
        <v>0</v>
      </c>
      <c r="X22" s="26">
        <f t="shared" si="1"/>
        <v>0</v>
      </c>
      <c r="Y22" s="26">
        <f t="shared" si="1"/>
        <v>0</v>
      </c>
      <c r="Z22" s="26">
        <f t="shared" si="1"/>
        <v>0</v>
      </c>
      <c r="AA22" s="26">
        <f t="shared" si="1"/>
        <v>0</v>
      </c>
      <c r="AB22" s="26">
        <f t="shared" si="1"/>
        <v>0</v>
      </c>
      <c r="AC22" s="26">
        <f t="shared" si="1"/>
        <v>0</v>
      </c>
      <c r="AD22" s="26">
        <f t="shared" si="1"/>
        <v>0</v>
      </c>
      <c r="AE22" s="26">
        <f t="shared" si="1"/>
        <v>0</v>
      </c>
      <c r="AF22" s="26">
        <f t="shared" si="1"/>
        <v>0</v>
      </c>
      <c r="AG22" s="26">
        <f t="shared" si="1"/>
        <v>0</v>
      </c>
      <c r="AH22" s="26">
        <f t="shared" si="1"/>
        <v>0</v>
      </c>
      <c r="AI22" s="26">
        <f t="shared" si="1"/>
        <v>0</v>
      </c>
      <c r="AJ22" s="26">
        <f t="shared" si="1"/>
        <v>0</v>
      </c>
      <c r="AK22" s="26">
        <f t="shared" si="1"/>
        <v>0</v>
      </c>
      <c r="AL22" s="26">
        <f t="shared" si="1"/>
        <v>0</v>
      </c>
      <c r="AM22" s="26">
        <f t="shared" si="1"/>
        <v>0</v>
      </c>
      <c r="AN22" s="26">
        <f t="shared" si="1"/>
        <v>0</v>
      </c>
      <c r="AO22" s="26">
        <f t="shared" si="1"/>
        <v>0</v>
      </c>
      <c r="AP22" s="26">
        <f t="shared" si="1"/>
        <v>0</v>
      </c>
      <c r="AQ22" s="26">
        <f t="shared" si="1"/>
        <v>0</v>
      </c>
      <c r="AR22" s="26">
        <f t="shared" si="1"/>
        <v>0</v>
      </c>
      <c r="AS22" s="26">
        <f t="shared" si="1"/>
        <v>0</v>
      </c>
      <c r="AT22" s="26">
        <f t="shared" si="1"/>
        <v>0</v>
      </c>
      <c r="AU22" s="26">
        <f t="shared" si="1"/>
        <v>0</v>
      </c>
      <c r="AV22" s="26">
        <f t="shared" si="1"/>
        <v>0</v>
      </c>
      <c r="AW22" s="26">
        <f t="shared" si="1"/>
        <v>0</v>
      </c>
      <c r="AX22" s="26">
        <f t="shared" si="1"/>
        <v>0</v>
      </c>
      <c r="AY22" s="26">
        <f t="shared" si="1"/>
        <v>0</v>
      </c>
      <c r="AZ22" s="26">
        <f t="shared" si="1"/>
        <v>0</v>
      </c>
      <c r="BA22" s="26">
        <f t="shared" si="1"/>
        <v>0</v>
      </c>
      <c r="BB22" s="26">
        <f t="shared" si="1"/>
        <v>0</v>
      </c>
      <c r="BC22" s="26">
        <f>SUMPRODUCT($C$7:$BB$7,C22:BB22)</f>
        <v>1</v>
      </c>
      <c r="BD22" s="95" t="s">
        <v>150</v>
      </c>
      <c r="BE22" s="26">
        <v>1</v>
      </c>
      <c r="BF22" s="56"/>
    </row>
    <row r="23" spans="1:60" s="27" customFormat="1">
      <c r="A23" s="55"/>
      <c r="B23" s="28" t="s">
        <v>52</v>
      </c>
      <c r="C23" s="26">
        <f t="shared" si="1"/>
        <v>0</v>
      </c>
      <c r="D23" s="26">
        <f t="shared" si="1"/>
        <v>0</v>
      </c>
      <c r="E23" s="26">
        <f t="shared" si="1"/>
        <v>1</v>
      </c>
      <c r="F23" s="26">
        <f t="shared" si="1"/>
        <v>1</v>
      </c>
      <c r="G23" s="26">
        <f t="shared" si="1"/>
        <v>1</v>
      </c>
      <c r="H23" s="26">
        <f t="shared" si="1"/>
        <v>1</v>
      </c>
      <c r="I23" s="26">
        <f t="shared" si="1"/>
        <v>1</v>
      </c>
      <c r="J23" s="26">
        <f t="shared" si="1"/>
        <v>1</v>
      </c>
      <c r="K23" s="26">
        <f t="shared" si="1"/>
        <v>1</v>
      </c>
      <c r="L23" s="26">
        <f t="shared" si="1"/>
        <v>1</v>
      </c>
      <c r="M23" s="26">
        <f t="shared" si="1"/>
        <v>0</v>
      </c>
      <c r="N23" s="26">
        <f t="shared" si="1"/>
        <v>0</v>
      </c>
      <c r="O23" s="26">
        <f t="shared" si="1"/>
        <v>0</v>
      </c>
      <c r="P23" s="26">
        <f t="shared" si="1"/>
        <v>0</v>
      </c>
      <c r="Q23" s="26">
        <f t="shared" si="1"/>
        <v>0</v>
      </c>
      <c r="R23" s="26">
        <f t="shared" si="1"/>
        <v>0</v>
      </c>
      <c r="S23" s="26">
        <f t="shared" si="1"/>
        <v>0</v>
      </c>
      <c r="T23" s="26">
        <f t="shared" si="1"/>
        <v>0</v>
      </c>
      <c r="U23" s="26">
        <f t="shared" si="1"/>
        <v>0</v>
      </c>
      <c r="V23" s="26">
        <f t="shared" si="1"/>
        <v>0</v>
      </c>
      <c r="W23" s="26">
        <f t="shared" si="1"/>
        <v>0</v>
      </c>
      <c r="X23" s="26">
        <f t="shared" si="1"/>
        <v>0</v>
      </c>
      <c r="Y23" s="26">
        <f t="shared" si="1"/>
        <v>0</v>
      </c>
      <c r="Z23" s="26">
        <f t="shared" si="1"/>
        <v>0</v>
      </c>
      <c r="AA23" s="26">
        <f t="shared" si="1"/>
        <v>0</v>
      </c>
      <c r="AB23" s="26">
        <f t="shared" si="1"/>
        <v>0</v>
      </c>
      <c r="AC23" s="26">
        <f t="shared" si="1"/>
        <v>0</v>
      </c>
      <c r="AD23" s="26">
        <f t="shared" si="1"/>
        <v>0</v>
      </c>
      <c r="AE23" s="26">
        <f t="shared" si="1"/>
        <v>0</v>
      </c>
      <c r="AF23" s="26">
        <f t="shared" si="1"/>
        <v>0</v>
      </c>
      <c r="AG23" s="26">
        <f t="shared" si="1"/>
        <v>0</v>
      </c>
      <c r="AH23" s="26">
        <f t="shared" si="1"/>
        <v>0</v>
      </c>
      <c r="AI23" s="26">
        <f t="shared" si="1"/>
        <v>0</v>
      </c>
      <c r="AJ23" s="26">
        <f t="shared" si="1"/>
        <v>0</v>
      </c>
      <c r="AK23" s="26">
        <f t="shared" si="1"/>
        <v>0</v>
      </c>
      <c r="AL23" s="26">
        <f t="shared" si="1"/>
        <v>0</v>
      </c>
      <c r="AM23" s="26">
        <f t="shared" si="1"/>
        <v>0</v>
      </c>
      <c r="AN23" s="26">
        <f t="shared" si="1"/>
        <v>0</v>
      </c>
      <c r="AO23" s="26">
        <f t="shared" si="1"/>
        <v>0</v>
      </c>
      <c r="AP23" s="26">
        <f t="shared" si="1"/>
        <v>0</v>
      </c>
      <c r="AQ23" s="26">
        <f t="shared" si="1"/>
        <v>0</v>
      </c>
      <c r="AR23" s="26">
        <f t="shared" si="1"/>
        <v>0</v>
      </c>
      <c r="AS23" s="26">
        <f t="shared" si="1"/>
        <v>0</v>
      </c>
      <c r="AT23" s="26">
        <f t="shared" si="1"/>
        <v>0</v>
      </c>
      <c r="AU23" s="26">
        <f t="shared" si="1"/>
        <v>0</v>
      </c>
      <c r="AV23" s="26">
        <f t="shared" si="1"/>
        <v>0</v>
      </c>
      <c r="AW23" s="26">
        <f t="shared" si="1"/>
        <v>0</v>
      </c>
      <c r="AX23" s="26">
        <f t="shared" si="1"/>
        <v>0</v>
      </c>
      <c r="AY23" s="26">
        <f t="shared" si="1"/>
        <v>0</v>
      </c>
      <c r="AZ23" s="26">
        <f t="shared" si="1"/>
        <v>0</v>
      </c>
      <c r="BA23" s="26">
        <f t="shared" si="1"/>
        <v>0</v>
      </c>
      <c r="BB23" s="26">
        <f t="shared" si="1"/>
        <v>0</v>
      </c>
      <c r="BC23" s="26">
        <f t="shared" ref="BC23:BC28" si="2">SUMPRODUCT($C$7:$BB$7,C23:BB23)</f>
        <v>1</v>
      </c>
      <c r="BD23" s="95" t="s">
        <v>150</v>
      </c>
      <c r="BE23" s="26">
        <v>1</v>
      </c>
      <c r="BF23" s="56"/>
    </row>
    <row r="24" spans="1:60" s="27" customFormat="1">
      <c r="A24" s="58"/>
      <c r="B24" s="28" t="s">
        <v>69</v>
      </c>
      <c r="C24" s="26">
        <f t="shared" si="1"/>
        <v>0</v>
      </c>
      <c r="D24" s="26">
        <f t="shared" si="1"/>
        <v>0</v>
      </c>
      <c r="E24" s="26">
        <f t="shared" si="1"/>
        <v>0</v>
      </c>
      <c r="F24" s="26">
        <f t="shared" si="1"/>
        <v>0</v>
      </c>
      <c r="G24" s="26">
        <f t="shared" si="1"/>
        <v>0</v>
      </c>
      <c r="H24" s="26">
        <f t="shared" si="1"/>
        <v>0</v>
      </c>
      <c r="I24" s="26">
        <f t="shared" si="1"/>
        <v>0</v>
      </c>
      <c r="J24" s="26">
        <f t="shared" si="1"/>
        <v>0</v>
      </c>
      <c r="K24" s="26">
        <f t="shared" si="1"/>
        <v>0</v>
      </c>
      <c r="L24" s="26">
        <f t="shared" si="1"/>
        <v>0</v>
      </c>
      <c r="M24" s="26">
        <f t="shared" si="1"/>
        <v>1</v>
      </c>
      <c r="N24" s="26">
        <f t="shared" si="1"/>
        <v>1</v>
      </c>
      <c r="O24" s="26">
        <f t="shared" si="1"/>
        <v>1</v>
      </c>
      <c r="P24" s="26">
        <f t="shared" si="1"/>
        <v>1</v>
      </c>
      <c r="Q24" s="26">
        <f t="shared" si="1"/>
        <v>1</v>
      </c>
      <c r="R24" s="26">
        <f t="shared" si="1"/>
        <v>1</v>
      </c>
      <c r="S24" s="26">
        <f t="shared" si="1"/>
        <v>1</v>
      </c>
      <c r="T24" s="26">
        <f t="shared" si="1"/>
        <v>1</v>
      </c>
      <c r="U24" s="26">
        <f t="shared" si="1"/>
        <v>1</v>
      </c>
      <c r="V24" s="26">
        <f t="shared" si="1"/>
        <v>1</v>
      </c>
      <c r="W24" s="26">
        <f t="shared" si="1"/>
        <v>1</v>
      </c>
      <c r="X24" s="26">
        <f t="shared" si="1"/>
        <v>1</v>
      </c>
      <c r="Y24" s="26">
        <f t="shared" si="1"/>
        <v>1</v>
      </c>
      <c r="Z24" s="26">
        <f t="shared" si="1"/>
        <v>0</v>
      </c>
      <c r="AA24" s="26">
        <f t="shared" si="1"/>
        <v>0</v>
      </c>
      <c r="AB24" s="26">
        <f t="shared" si="1"/>
        <v>0</v>
      </c>
      <c r="AC24" s="26">
        <f t="shared" si="1"/>
        <v>0</v>
      </c>
      <c r="AD24" s="26">
        <f t="shared" si="1"/>
        <v>0</v>
      </c>
      <c r="AE24" s="26">
        <f t="shared" si="1"/>
        <v>0</v>
      </c>
      <c r="AF24" s="26">
        <f t="shared" si="1"/>
        <v>0</v>
      </c>
      <c r="AG24" s="26">
        <f t="shared" si="1"/>
        <v>0</v>
      </c>
      <c r="AH24" s="26">
        <f t="shared" si="1"/>
        <v>0</v>
      </c>
      <c r="AI24" s="26">
        <f t="shared" si="1"/>
        <v>0</v>
      </c>
      <c r="AJ24" s="26">
        <f t="shared" si="1"/>
        <v>0</v>
      </c>
      <c r="AK24" s="26">
        <f t="shared" si="1"/>
        <v>0</v>
      </c>
      <c r="AL24" s="26">
        <f t="shared" si="1"/>
        <v>0</v>
      </c>
      <c r="AM24" s="26">
        <f t="shared" si="1"/>
        <v>0</v>
      </c>
      <c r="AN24" s="26">
        <f t="shared" si="1"/>
        <v>0</v>
      </c>
      <c r="AO24" s="26">
        <f t="shared" si="1"/>
        <v>0</v>
      </c>
      <c r="AP24" s="26">
        <f t="shared" si="1"/>
        <v>0</v>
      </c>
      <c r="AQ24" s="26">
        <f t="shared" si="1"/>
        <v>0</v>
      </c>
      <c r="AR24" s="26">
        <f t="shared" si="1"/>
        <v>0</v>
      </c>
      <c r="AS24" s="26">
        <f t="shared" si="1"/>
        <v>0</v>
      </c>
      <c r="AT24" s="26">
        <f t="shared" si="1"/>
        <v>0</v>
      </c>
      <c r="AU24" s="26">
        <f t="shared" si="1"/>
        <v>0</v>
      </c>
      <c r="AV24" s="26">
        <f t="shared" si="1"/>
        <v>0</v>
      </c>
      <c r="AW24" s="26">
        <f t="shared" si="1"/>
        <v>0</v>
      </c>
      <c r="AX24" s="26">
        <f t="shared" si="1"/>
        <v>0</v>
      </c>
      <c r="AY24" s="26">
        <f t="shared" si="1"/>
        <v>0</v>
      </c>
      <c r="AZ24" s="26">
        <f t="shared" si="1"/>
        <v>0</v>
      </c>
      <c r="BA24" s="26">
        <f t="shared" si="1"/>
        <v>0</v>
      </c>
      <c r="BB24" s="26">
        <f t="shared" si="1"/>
        <v>0</v>
      </c>
      <c r="BC24" s="26">
        <f t="shared" si="2"/>
        <v>1</v>
      </c>
      <c r="BD24" s="95" t="s">
        <v>150</v>
      </c>
      <c r="BE24" s="26">
        <v>1</v>
      </c>
      <c r="BF24" s="56"/>
    </row>
    <row r="25" spans="1:60" s="27" customFormat="1">
      <c r="A25" s="58"/>
      <c r="B25" s="28" t="s">
        <v>86</v>
      </c>
      <c r="C25" s="26">
        <f t="shared" si="1"/>
        <v>0</v>
      </c>
      <c r="D25" s="26">
        <f t="shared" si="1"/>
        <v>0</v>
      </c>
      <c r="E25" s="26">
        <f t="shared" si="1"/>
        <v>0</v>
      </c>
      <c r="F25" s="26">
        <f t="shared" si="1"/>
        <v>0</v>
      </c>
      <c r="G25" s="26">
        <f t="shared" si="1"/>
        <v>0</v>
      </c>
      <c r="H25" s="26">
        <f t="shared" si="1"/>
        <v>0</v>
      </c>
      <c r="I25" s="26">
        <f t="shared" si="1"/>
        <v>0</v>
      </c>
      <c r="J25" s="26">
        <f t="shared" si="1"/>
        <v>0</v>
      </c>
      <c r="K25" s="26">
        <f t="shared" si="1"/>
        <v>0</v>
      </c>
      <c r="L25" s="26">
        <f t="shared" si="1"/>
        <v>0</v>
      </c>
      <c r="M25" s="26">
        <f t="shared" si="1"/>
        <v>0</v>
      </c>
      <c r="N25" s="26">
        <f t="shared" si="1"/>
        <v>0</v>
      </c>
      <c r="O25" s="26">
        <f t="shared" si="1"/>
        <v>0</v>
      </c>
      <c r="P25" s="26">
        <f t="shared" si="1"/>
        <v>0</v>
      </c>
      <c r="Q25" s="26">
        <f t="shared" si="1"/>
        <v>0</v>
      </c>
      <c r="R25" s="26">
        <f t="shared" si="1"/>
        <v>0</v>
      </c>
      <c r="S25" s="26">
        <f t="shared" si="1"/>
        <v>0</v>
      </c>
      <c r="T25" s="26">
        <f t="shared" si="1"/>
        <v>0</v>
      </c>
      <c r="U25" s="26">
        <f t="shared" si="1"/>
        <v>0</v>
      </c>
      <c r="V25" s="26">
        <f t="shared" si="1"/>
        <v>0</v>
      </c>
      <c r="W25" s="26">
        <f t="shared" si="1"/>
        <v>0</v>
      </c>
      <c r="X25" s="26">
        <f t="shared" si="1"/>
        <v>0</v>
      </c>
      <c r="Y25" s="26">
        <f t="shared" si="1"/>
        <v>0</v>
      </c>
      <c r="Z25" s="26">
        <f t="shared" si="1"/>
        <v>1</v>
      </c>
      <c r="AA25" s="26">
        <f t="shared" si="1"/>
        <v>1</v>
      </c>
      <c r="AB25" s="26">
        <f t="shared" si="1"/>
        <v>1</v>
      </c>
      <c r="AC25" s="26">
        <f t="shared" si="1"/>
        <v>1</v>
      </c>
      <c r="AD25" s="26">
        <f t="shared" si="1"/>
        <v>1</v>
      </c>
      <c r="AE25" s="26">
        <f t="shared" si="1"/>
        <v>1</v>
      </c>
      <c r="AF25" s="26">
        <f t="shared" si="1"/>
        <v>1</v>
      </c>
      <c r="AG25" s="26">
        <f t="shared" si="1"/>
        <v>1</v>
      </c>
      <c r="AH25" s="26">
        <f t="shared" si="1"/>
        <v>1</v>
      </c>
      <c r="AI25" s="26">
        <f t="shared" si="1"/>
        <v>0</v>
      </c>
      <c r="AJ25" s="26">
        <f t="shared" si="1"/>
        <v>0</v>
      </c>
      <c r="AK25" s="26">
        <f t="shared" si="1"/>
        <v>0</v>
      </c>
      <c r="AL25" s="26">
        <f t="shared" si="1"/>
        <v>0</v>
      </c>
      <c r="AM25" s="26">
        <f t="shared" si="1"/>
        <v>0</v>
      </c>
      <c r="AN25" s="26">
        <f t="shared" si="1"/>
        <v>0</v>
      </c>
      <c r="AO25" s="26">
        <f t="shared" si="1"/>
        <v>0</v>
      </c>
      <c r="AP25" s="26">
        <f t="shared" si="1"/>
        <v>0</v>
      </c>
      <c r="AQ25" s="26">
        <f t="shared" si="1"/>
        <v>0</v>
      </c>
      <c r="AR25" s="26">
        <f t="shared" si="1"/>
        <v>0</v>
      </c>
      <c r="AS25" s="26">
        <f t="shared" si="1"/>
        <v>0</v>
      </c>
      <c r="AT25" s="26">
        <f t="shared" si="1"/>
        <v>0</v>
      </c>
      <c r="AU25" s="26">
        <f t="shared" si="1"/>
        <v>0</v>
      </c>
      <c r="AV25" s="26">
        <f t="shared" si="1"/>
        <v>0</v>
      </c>
      <c r="AW25" s="26">
        <f t="shared" si="1"/>
        <v>0</v>
      </c>
      <c r="AX25" s="26">
        <f t="shared" si="1"/>
        <v>0</v>
      </c>
      <c r="AY25" s="26">
        <f t="shared" si="1"/>
        <v>0</v>
      </c>
      <c r="AZ25" s="26">
        <f t="shared" si="1"/>
        <v>0</v>
      </c>
      <c r="BA25" s="26">
        <f t="shared" si="1"/>
        <v>0</v>
      </c>
      <c r="BB25" s="26">
        <f t="shared" si="1"/>
        <v>0</v>
      </c>
      <c r="BC25" s="26">
        <f t="shared" si="2"/>
        <v>1</v>
      </c>
      <c r="BD25" s="95" t="s">
        <v>150</v>
      </c>
      <c r="BE25" s="26">
        <v>1</v>
      </c>
      <c r="BF25" s="56"/>
    </row>
    <row r="26" spans="1:60" s="27" customFormat="1">
      <c r="A26" s="58"/>
      <c r="B26" s="28" t="s">
        <v>103</v>
      </c>
      <c r="C26" s="26">
        <f t="shared" si="1"/>
        <v>0</v>
      </c>
      <c r="D26" s="26">
        <f t="shared" si="1"/>
        <v>0</v>
      </c>
      <c r="E26" s="26">
        <f t="shared" si="1"/>
        <v>0</v>
      </c>
      <c r="F26" s="26">
        <f t="shared" si="1"/>
        <v>0</v>
      </c>
      <c r="G26" s="26">
        <f t="shared" si="1"/>
        <v>0</v>
      </c>
      <c r="H26" s="26">
        <f t="shared" si="1"/>
        <v>0</v>
      </c>
      <c r="I26" s="26">
        <f t="shared" si="1"/>
        <v>0</v>
      </c>
      <c r="J26" s="26">
        <f t="shared" si="1"/>
        <v>0</v>
      </c>
      <c r="K26" s="26">
        <f t="shared" si="1"/>
        <v>0</v>
      </c>
      <c r="L26" s="26">
        <f t="shared" si="1"/>
        <v>0</v>
      </c>
      <c r="M26" s="26">
        <f t="shared" si="1"/>
        <v>0</v>
      </c>
      <c r="N26" s="26">
        <f t="shared" si="1"/>
        <v>0</v>
      </c>
      <c r="O26" s="26">
        <f t="shared" si="1"/>
        <v>0</v>
      </c>
      <c r="P26" s="26">
        <f t="shared" si="1"/>
        <v>0</v>
      </c>
      <c r="Q26" s="26">
        <f t="shared" si="1"/>
        <v>0</v>
      </c>
      <c r="R26" s="26">
        <f t="shared" si="1"/>
        <v>0</v>
      </c>
      <c r="S26" s="26">
        <f t="shared" si="1"/>
        <v>0</v>
      </c>
      <c r="T26" s="26">
        <f t="shared" si="1"/>
        <v>0</v>
      </c>
      <c r="U26" s="26">
        <f t="shared" si="1"/>
        <v>0</v>
      </c>
      <c r="V26" s="26">
        <f t="shared" si="1"/>
        <v>0</v>
      </c>
      <c r="W26" s="26">
        <f t="shared" si="1"/>
        <v>0</v>
      </c>
      <c r="X26" s="26">
        <f t="shared" si="1"/>
        <v>0</v>
      </c>
      <c r="Y26" s="26">
        <f t="shared" si="1"/>
        <v>0</v>
      </c>
      <c r="Z26" s="26">
        <f t="shared" si="1"/>
        <v>0</v>
      </c>
      <c r="AA26" s="26">
        <f t="shared" si="1"/>
        <v>0</v>
      </c>
      <c r="AB26" s="26">
        <f t="shared" si="1"/>
        <v>0</v>
      </c>
      <c r="AC26" s="26">
        <f t="shared" si="1"/>
        <v>0</v>
      </c>
      <c r="AD26" s="26">
        <f t="shared" si="1"/>
        <v>0</v>
      </c>
      <c r="AE26" s="26">
        <f t="shared" si="1"/>
        <v>0</v>
      </c>
      <c r="AF26" s="26">
        <f t="shared" si="1"/>
        <v>0</v>
      </c>
      <c r="AG26" s="26">
        <f t="shared" si="1"/>
        <v>0</v>
      </c>
      <c r="AH26" s="26">
        <f t="shared" si="1"/>
        <v>0</v>
      </c>
      <c r="AI26" s="26">
        <f t="shared" si="1"/>
        <v>1</v>
      </c>
      <c r="AJ26" s="26">
        <f t="shared" si="1"/>
        <v>1</v>
      </c>
      <c r="AK26" s="26">
        <f t="shared" si="1"/>
        <v>1</v>
      </c>
      <c r="AL26" s="26">
        <f t="shared" si="1"/>
        <v>1</v>
      </c>
      <c r="AM26" s="26">
        <f t="shared" si="1"/>
        <v>0</v>
      </c>
      <c r="AN26" s="26">
        <f t="shared" si="1"/>
        <v>0</v>
      </c>
      <c r="AO26" s="26">
        <f t="shared" si="1"/>
        <v>0</v>
      </c>
      <c r="AP26" s="26">
        <f t="shared" si="1"/>
        <v>0</v>
      </c>
      <c r="AQ26" s="26">
        <f t="shared" si="1"/>
        <v>0</v>
      </c>
      <c r="AR26" s="26">
        <f t="shared" si="1"/>
        <v>0</v>
      </c>
      <c r="AS26" s="26">
        <f t="shared" si="1"/>
        <v>0</v>
      </c>
      <c r="AT26" s="26">
        <f t="shared" si="1"/>
        <v>0</v>
      </c>
      <c r="AU26" s="26">
        <f t="shared" si="1"/>
        <v>0</v>
      </c>
      <c r="AV26" s="26">
        <f t="shared" si="1"/>
        <v>0</v>
      </c>
      <c r="AW26" s="26">
        <f t="shared" si="1"/>
        <v>0</v>
      </c>
      <c r="AX26" s="26">
        <f t="shared" ref="AX26:BB26" si="3">IF(AX$5=$B26,1,0)</f>
        <v>0</v>
      </c>
      <c r="AY26" s="26">
        <f t="shared" si="3"/>
        <v>0</v>
      </c>
      <c r="AZ26" s="26">
        <f t="shared" si="3"/>
        <v>0</v>
      </c>
      <c r="BA26" s="26">
        <f t="shared" si="3"/>
        <v>0</v>
      </c>
      <c r="BB26" s="26">
        <f t="shared" si="3"/>
        <v>0</v>
      </c>
      <c r="BC26" s="26">
        <f>SUMPRODUCT($C$7:$BB$7,C26:BB26)</f>
        <v>1</v>
      </c>
      <c r="BD26" s="95" t="s">
        <v>150</v>
      </c>
      <c r="BE26" s="26">
        <v>1</v>
      </c>
      <c r="BF26" s="56"/>
    </row>
    <row r="27" spans="1:60" s="27" customFormat="1">
      <c r="A27" s="58"/>
      <c r="B27" s="28" t="s">
        <v>112</v>
      </c>
      <c r="C27" s="26">
        <f t="shared" ref="C27:BB28" si="4">IF(C$5=$B27,1,0)</f>
        <v>0</v>
      </c>
      <c r="D27" s="26">
        <f t="shared" si="4"/>
        <v>0</v>
      </c>
      <c r="E27" s="26">
        <f t="shared" si="4"/>
        <v>0</v>
      </c>
      <c r="F27" s="26">
        <f t="shared" si="4"/>
        <v>0</v>
      </c>
      <c r="G27" s="26">
        <f t="shared" si="4"/>
        <v>0</v>
      </c>
      <c r="H27" s="26">
        <f t="shared" si="4"/>
        <v>0</v>
      </c>
      <c r="I27" s="26">
        <f t="shared" si="4"/>
        <v>0</v>
      </c>
      <c r="J27" s="26">
        <f t="shared" si="4"/>
        <v>0</v>
      </c>
      <c r="K27" s="26">
        <f t="shared" si="4"/>
        <v>0</v>
      </c>
      <c r="L27" s="26">
        <f t="shared" si="4"/>
        <v>0</v>
      </c>
      <c r="M27" s="26">
        <f t="shared" si="4"/>
        <v>0</v>
      </c>
      <c r="N27" s="26">
        <f t="shared" si="4"/>
        <v>0</v>
      </c>
      <c r="O27" s="26">
        <f t="shared" si="4"/>
        <v>0</v>
      </c>
      <c r="P27" s="26">
        <f t="shared" si="4"/>
        <v>0</v>
      </c>
      <c r="Q27" s="26">
        <f t="shared" si="4"/>
        <v>0</v>
      </c>
      <c r="R27" s="26">
        <f t="shared" si="4"/>
        <v>0</v>
      </c>
      <c r="S27" s="26">
        <f t="shared" si="4"/>
        <v>0</v>
      </c>
      <c r="T27" s="26">
        <f t="shared" si="4"/>
        <v>0</v>
      </c>
      <c r="U27" s="26">
        <f t="shared" si="4"/>
        <v>0</v>
      </c>
      <c r="V27" s="26">
        <f t="shared" si="4"/>
        <v>0</v>
      </c>
      <c r="W27" s="26">
        <f t="shared" si="4"/>
        <v>0</v>
      </c>
      <c r="X27" s="26">
        <f t="shared" si="4"/>
        <v>0</v>
      </c>
      <c r="Y27" s="26">
        <f t="shared" si="4"/>
        <v>0</v>
      </c>
      <c r="Z27" s="26">
        <f t="shared" si="4"/>
        <v>0</v>
      </c>
      <c r="AA27" s="26">
        <f t="shared" si="4"/>
        <v>0</v>
      </c>
      <c r="AB27" s="26">
        <f t="shared" si="4"/>
        <v>0</v>
      </c>
      <c r="AC27" s="26">
        <f t="shared" si="4"/>
        <v>0</v>
      </c>
      <c r="AD27" s="26">
        <f t="shared" si="4"/>
        <v>0</v>
      </c>
      <c r="AE27" s="26">
        <f t="shared" si="4"/>
        <v>0</v>
      </c>
      <c r="AF27" s="26">
        <f t="shared" si="4"/>
        <v>0</v>
      </c>
      <c r="AG27" s="26">
        <f t="shared" si="4"/>
        <v>0</v>
      </c>
      <c r="AH27" s="26">
        <f t="shared" si="4"/>
        <v>0</v>
      </c>
      <c r="AI27" s="26">
        <f t="shared" si="4"/>
        <v>0</v>
      </c>
      <c r="AJ27" s="26">
        <f t="shared" si="4"/>
        <v>0</v>
      </c>
      <c r="AK27" s="26">
        <f t="shared" si="4"/>
        <v>0</v>
      </c>
      <c r="AL27" s="26">
        <f t="shared" si="4"/>
        <v>0</v>
      </c>
      <c r="AM27" s="26">
        <f t="shared" si="4"/>
        <v>1</v>
      </c>
      <c r="AN27" s="26">
        <f t="shared" si="4"/>
        <v>1</v>
      </c>
      <c r="AO27" s="26">
        <f t="shared" si="4"/>
        <v>1</v>
      </c>
      <c r="AP27" s="26">
        <f t="shared" si="4"/>
        <v>1</v>
      </c>
      <c r="AQ27" s="26">
        <f t="shared" si="4"/>
        <v>1</v>
      </c>
      <c r="AR27" s="26">
        <f t="shared" si="4"/>
        <v>1</v>
      </c>
      <c r="AS27" s="26">
        <f t="shared" si="4"/>
        <v>1</v>
      </c>
      <c r="AT27" s="26">
        <f t="shared" si="4"/>
        <v>0</v>
      </c>
      <c r="AU27" s="26">
        <f t="shared" si="4"/>
        <v>0</v>
      </c>
      <c r="AV27" s="26">
        <f t="shared" si="4"/>
        <v>0</v>
      </c>
      <c r="AW27" s="26">
        <f t="shared" si="4"/>
        <v>0</v>
      </c>
      <c r="AX27" s="26">
        <f t="shared" si="4"/>
        <v>0</v>
      </c>
      <c r="AY27" s="26">
        <f t="shared" si="4"/>
        <v>0</v>
      </c>
      <c r="AZ27" s="26">
        <f t="shared" si="4"/>
        <v>0</v>
      </c>
      <c r="BA27" s="26">
        <f t="shared" si="4"/>
        <v>0</v>
      </c>
      <c r="BB27" s="26">
        <f t="shared" si="4"/>
        <v>0</v>
      </c>
      <c r="BC27" s="26">
        <f t="shared" si="2"/>
        <v>1</v>
      </c>
      <c r="BD27" s="95" t="s">
        <v>150</v>
      </c>
      <c r="BE27" s="26">
        <v>1</v>
      </c>
      <c r="BF27" s="56"/>
    </row>
    <row r="28" spans="1:60" s="27" customFormat="1" ht="17" thickBot="1">
      <c r="A28" s="59"/>
      <c r="B28" s="155" t="s">
        <v>146</v>
      </c>
      <c r="C28" s="60">
        <f t="shared" si="4"/>
        <v>0</v>
      </c>
      <c r="D28" s="60">
        <f t="shared" si="4"/>
        <v>0</v>
      </c>
      <c r="E28" s="60">
        <f t="shared" si="4"/>
        <v>0</v>
      </c>
      <c r="F28" s="60">
        <f t="shared" si="4"/>
        <v>0</v>
      </c>
      <c r="G28" s="60">
        <f t="shared" si="4"/>
        <v>0</v>
      </c>
      <c r="H28" s="60">
        <f t="shared" si="4"/>
        <v>0</v>
      </c>
      <c r="I28" s="60">
        <f t="shared" si="4"/>
        <v>0</v>
      </c>
      <c r="J28" s="60">
        <f t="shared" si="4"/>
        <v>0</v>
      </c>
      <c r="K28" s="60">
        <f t="shared" si="4"/>
        <v>0</v>
      </c>
      <c r="L28" s="60">
        <f t="shared" si="4"/>
        <v>0</v>
      </c>
      <c r="M28" s="60">
        <f t="shared" si="4"/>
        <v>0</v>
      </c>
      <c r="N28" s="60">
        <f t="shared" si="4"/>
        <v>0</v>
      </c>
      <c r="O28" s="60">
        <f t="shared" si="4"/>
        <v>0</v>
      </c>
      <c r="P28" s="60">
        <f t="shared" si="4"/>
        <v>0</v>
      </c>
      <c r="Q28" s="60">
        <f t="shared" si="4"/>
        <v>0</v>
      </c>
      <c r="R28" s="60">
        <f t="shared" si="4"/>
        <v>0</v>
      </c>
      <c r="S28" s="60">
        <f t="shared" si="4"/>
        <v>0</v>
      </c>
      <c r="T28" s="60">
        <f t="shared" si="4"/>
        <v>0</v>
      </c>
      <c r="U28" s="60">
        <f t="shared" si="4"/>
        <v>0</v>
      </c>
      <c r="V28" s="60">
        <f t="shared" si="4"/>
        <v>0</v>
      </c>
      <c r="W28" s="60">
        <f t="shared" si="4"/>
        <v>0</v>
      </c>
      <c r="X28" s="60">
        <f t="shared" si="4"/>
        <v>0</v>
      </c>
      <c r="Y28" s="60">
        <f t="shared" si="4"/>
        <v>0</v>
      </c>
      <c r="Z28" s="60">
        <f t="shared" si="4"/>
        <v>0</v>
      </c>
      <c r="AA28" s="60">
        <f t="shared" si="4"/>
        <v>0</v>
      </c>
      <c r="AB28" s="60">
        <f t="shared" si="4"/>
        <v>0</v>
      </c>
      <c r="AC28" s="60">
        <f t="shared" si="4"/>
        <v>0</v>
      </c>
      <c r="AD28" s="60">
        <f t="shared" si="4"/>
        <v>0</v>
      </c>
      <c r="AE28" s="60">
        <f t="shared" si="4"/>
        <v>0</v>
      </c>
      <c r="AF28" s="60">
        <f t="shared" si="4"/>
        <v>0</v>
      </c>
      <c r="AG28" s="60">
        <f t="shared" si="4"/>
        <v>0</v>
      </c>
      <c r="AH28" s="60">
        <f t="shared" si="4"/>
        <v>0</v>
      </c>
      <c r="AI28" s="60">
        <f t="shared" si="4"/>
        <v>0</v>
      </c>
      <c r="AJ28" s="60">
        <f t="shared" si="4"/>
        <v>0</v>
      </c>
      <c r="AK28" s="60">
        <f t="shared" si="4"/>
        <v>0</v>
      </c>
      <c r="AL28" s="60">
        <f t="shared" si="4"/>
        <v>0</v>
      </c>
      <c r="AM28" s="60">
        <f t="shared" si="4"/>
        <v>0</v>
      </c>
      <c r="AN28" s="60">
        <f t="shared" si="4"/>
        <v>0</v>
      </c>
      <c r="AO28" s="60">
        <f t="shared" si="4"/>
        <v>0</v>
      </c>
      <c r="AP28" s="60">
        <f t="shared" si="4"/>
        <v>0</v>
      </c>
      <c r="AQ28" s="60">
        <f t="shared" si="4"/>
        <v>0</v>
      </c>
      <c r="AR28" s="60">
        <f t="shared" si="4"/>
        <v>0</v>
      </c>
      <c r="AS28" s="60">
        <f t="shared" si="4"/>
        <v>0</v>
      </c>
      <c r="AT28" s="60">
        <f t="shared" si="4"/>
        <v>1</v>
      </c>
      <c r="AU28" s="60">
        <f t="shared" si="4"/>
        <v>1</v>
      </c>
      <c r="AV28" s="60">
        <f t="shared" si="4"/>
        <v>1</v>
      </c>
      <c r="AW28" s="60">
        <f t="shared" si="4"/>
        <v>1</v>
      </c>
      <c r="AX28" s="60">
        <f t="shared" si="4"/>
        <v>1</v>
      </c>
      <c r="AY28" s="60">
        <f t="shared" si="4"/>
        <v>1</v>
      </c>
      <c r="AZ28" s="60">
        <f t="shared" si="4"/>
        <v>1</v>
      </c>
      <c r="BA28" s="60">
        <f t="shared" si="4"/>
        <v>1</v>
      </c>
      <c r="BB28" s="60">
        <f t="shared" si="4"/>
        <v>1</v>
      </c>
      <c r="BC28" s="60">
        <f t="shared" si="2"/>
        <v>1</v>
      </c>
      <c r="BD28" s="96" t="s">
        <v>150</v>
      </c>
      <c r="BE28" s="60">
        <v>1</v>
      </c>
      <c r="BF28" s="43"/>
    </row>
    <row r="29" spans="1:60" s="27" customFormat="1" ht="17" thickBot="1">
      <c r="B29" s="28"/>
      <c r="AH29" s="31"/>
      <c r="BD29" s="29"/>
    </row>
    <row r="30" spans="1:60" s="27" customFormat="1">
      <c r="A30" s="52" t="s">
        <v>152</v>
      </c>
      <c r="B30" s="41" t="s">
        <v>3</v>
      </c>
      <c r="C30" s="53">
        <v>124.2</v>
      </c>
      <c r="D30" s="53">
        <v>50.4</v>
      </c>
      <c r="E30" s="53">
        <v>39.75</v>
      </c>
      <c r="F30" s="53">
        <v>44.055</v>
      </c>
      <c r="G30" s="53">
        <v>18.75</v>
      </c>
      <c r="H30" s="53">
        <v>9.4499999999999993</v>
      </c>
      <c r="I30" s="53">
        <v>34.799999999999997</v>
      </c>
      <c r="J30" s="53">
        <v>18.353999999999999</v>
      </c>
      <c r="K30" s="53">
        <v>5.85</v>
      </c>
      <c r="L30" s="53">
        <v>59.094000000000001</v>
      </c>
      <c r="M30" s="53">
        <v>22.08</v>
      </c>
      <c r="N30" s="53">
        <v>68.625</v>
      </c>
      <c r="O30" s="53">
        <v>20.25</v>
      </c>
      <c r="P30" s="53">
        <v>105.6</v>
      </c>
      <c r="Q30" s="53">
        <v>22.125</v>
      </c>
      <c r="R30" s="53">
        <v>111.42</v>
      </c>
      <c r="S30" s="53">
        <v>55.965000000000003</v>
      </c>
      <c r="T30" s="53">
        <v>131.04</v>
      </c>
      <c r="U30" s="53">
        <v>53.4</v>
      </c>
      <c r="V30" s="53">
        <v>16.875</v>
      </c>
      <c r="W30" s="53">
        <v>14.85</v>
      </c>
      <c r="X30" s="53">
        <v>637.875</v>
      </c>
      <c r="Y30" s="53">
        <v>110.152</v>
      </c>
      <c r="Z30" s="53">
        <v>411</v>
      </c>
      <c r="AA30" s="53">
        <v>356.46800000000002</v>
      </c>
      <c r="AB30" s="53">
        <v>306</v>
      </c>
      <c r="AC30" s="53">
        <v>170.25</v>
      </c>
      <c r="AD30" s="53">
        <v>294.75</v>
      </c>
      <c r="AE30" s="53">
        <v>214.5</v>
      </c>
      <c r="AF30" s="53">
        <v>244.125</v>
      </c>
      <c r="AG30" s="53">
        <v>276</v>
      </c>
      <c r="AH30" s="53">
        <v>572.92399999999998</v>
      </c>
      <c r="AI30" s="53">
        <v>95.25</v>
      </c>
      <c r="AJ30" s="53">
        <v>199.05600000000001</v>
      </c>
      <c r="AK30" s="53">
        <v>169.708</v>
      </c>
      <c r="AL30" s="53">
        <v>44.46</v>
      </c>
      <c r="AM30" s="53">
        <v>47.46</v>
      </c>
      <c r="AN30" s="53">
        <v>113.4</v>
      </c>
      <c r="AO30" s="53">
        <v>240</v>
      </c>
      <c r="AP30" s="53">
        <v>55.64</v>
      </c>
      <c r="AQ30" s="53">
        <v>75.36</v>
      </c>
      <c r="AR30" s="53">
        <v>64.680000000000007</v>
      </c>
      <c r="AS30" s="53">
        <v>46.62</v>
      </c>
      <c r="AT30" s="53">
        <v>384.47399999999999</v>
      </c>
      <c r="AU30" s="53">
        <v>559.125</v>
      </c>
      <c r="AV30" s="53">
        <v>228.16499999999999</v>
      </c>
      <c r="AW30" s="53">
        <v>672.36400000000003</v>
      </c>
      <c r="AX30" s="53">
        <v>180.452</v>
      </c>
      <c r="AY30" s="53">
        <v>97.875</v>
      </c>
      <c r="AZ30" s="53">
        <v>102.752</v>
      </c>
      <c r="BA30" s="53">
        <v>144</v>
      </c>
      <c r="BB30" s="53">
        <v>0.52500000000000002</v>
      </c>
      <c r="BC30" s="53">
        <f>SUMPRODUCT($C$8:$BB$8,C30:BB30)</f>
        <v>814.99699999999996</v>
      </c>
      <c r="BD30" s="97" t="s">
        <v>1</v>
      </c>
      <c r="BE30" s="53">
        <v>650</v>
      </c>
      <c r="BF30" s="54">
        <v>950</v>
      </c>
    </row>
    <row r="31" spans="1:60" s="27" customFormat="1">
      <c r="A31" s="58"/>
      <c r="B31" s="28" t="s">
        <v>4</v>
      </c>
      <c r="C31" s="26">
        <v>1.296</v>
      </c>
      <c r="D31" s="26">
        <v>1.998</v>
      </c>
      <c r="E31" s="26">
        <v>0.60750000000000004</v>
      </c>
      <c r="F31" s="26">
        <v>0.53954999999999997</v>
      </c>
      <c r="G31" s="26">
        <v>0.20250000000000001</v>
      </c>
      <c r="H31" s="26">
        <v>0.03</v>
      </c>
      <c r="I31" s="26">
        <v>0.26400000000000001</v>
      </c>
      <c r="J31" s="26">
        <v>0.11592</v>
      </c>
      <c r="K31" s="26">
        <v>0.13650000000000001</v>
      </c>
      <c r="L31" s="26">
        <v>0.99428000000000005</v>
      </c>
      <c r="M31" s="26">
        <v>0.46229999999999999</v>
      </c>
      <c r="N31" s="26">
        <v>1.2825</v>
      </c>
      <c r="O31" s="26">
        <v>0.99</v>
      </c>
      <c r="P31" s="26">
        <v>1.32</v>
      </c>
      <c r="Q31" s="26">
        <v>0.86729999999999996</v>
      </c>
      <c r="R31" s="26">
        <v>2.4883799999999998</v>
      </c>
      <c r="S31" s="26">
        <v>1.26945</v>
      </c>
      <c r="T31" s="26">
        <v>4.6546500000000002</v>
      </c>
      <c r="U31" s="26">
        <v>2.4964499999999998</v>
      </c>
      <c r="V31" s="26">
        <v>0.73124999999999996</v>
      </c>
      <c r="W31" s="26">
        <v>2.08575</v>
      </c>
      <c r="X31" s="26">
        <v>29.024999999999999</v>
      </c>
      <c r="Y31" s="26">
        <v>0.91605999999999999</v>
      </c>
      <c r="Z31" s="26">
        <v>16.004999999999999</v>
      </c>
      <c r="AA31" s="26">
        <v>7.1996000000000002</v>
      </c>
      <c r="AB31" s="26">
        <v>12.09375</v>
      </c>
      <c r="AC31" s="26">
        <v>4.8</v>
      </c>
      <c r="AD31" s="26">
        <v>20.22</v>
      </c>
      <c r="AE31" s="26">
        <v>19.5</v>
      </c>
      <c r="AF31" s="26">
        <v>30.914999999999999</v>
      </c>
      <c r="AG31" s="26">
        <v>36.045000000000002</v>
      </c>
      <c r="AH31" s="26">
        <v>4.4659999999999998E-2</v>
      </c>
      <c r="AI31" s="26">
        <v>4.4024999999999999</v>
      </c>
      <c r="AJ31" s="26">
        <v>2.1883400000000002</v>
      </c>
      <c r="AK31" s="26">
        <v>7.2668200000000001</v>
      </c>
      <c r="AL31" s="26">
        <v>1.9079999999999999</v>
      </c>
      <c r="AM31" s="26">
        <v>1.8606</v>
      </c>
      <c r="AN31" s="26">
        <v>4.4288999999999996</v>
      </c>
      <c r="AO31" s="26">
        <v>4.32</v>
      </c>
      <c r="AP31" s="26">
        <v>1.01864</v>
      </c>
      <c r="AQ31" s="26">
        <v>2.7839999999999998</v>
      </c>
      <c r="AR31" s="26">
        <v>1.6464000000000001</v>
      </c>
      <c r="AS31" s="26">
        <v>0.86099999999999999</v>
      </c>
      <c r="AT31" s="26">
        <v>4.149</v>
      </c>
      <c r="AU31" s="26">
        <v>5.1749999999999998</v>
      </c>
      <c r="AV31" s="26">
        <v>3.2595000000000001</v>
      </c>
      <c r="AW31" s="26">
        <v>8.44998</v>
      </c>
      <c r="AX31" s="26">
        <v>0</v>
      </c>
      <c r="AY31" s="26">
        <v>3.05775</v>
      </c>
      <c r="AZ31" s="26">
        <v>0.1014</v>
      </c>
      <c r="BA31" s="26">
        <v>7.38</v>
      </c>
      <c r="BB31" s="26">
        <v>0</v>
      </c>
      <c r="BC31" s="26">
        <f t="shared" ref="BC31:BC36" si="5">SUMPRODUCT($C$8:$BB$8,C31:BB31)</f>
        <v>38.996999999999993</v>
      </c>
      <c r="BD31" s="94" t="s">
        <v>1</v>
      </c>
      <c r="BE31" s="26">
        <v>12</v>
      </c>
      <c r="BF31" s="56"/>
    </row>
    <row r="32" spans="1:60" s="27" customFormat="1">
      <c r="A32" s="58"/>
      <c r="B32" s="28" t="s">
        <v>5</v>
      </c>
      <c r="C32" s="26">
        <v>1.62</v>
      </c>
      <c r="D32" s="26">
        <v>1.62</v>
      </c>
      <c r="E32" s="26">
        <v>1.35</v>
      </c>
      <c r="F32" s="26">
        <v>1.2869999999999999</v>
      </c>
      <c r="G32" s="26">
        <v>0.52500000000000002</v>
      </c>
      <c r="H32" s="26">
        <v>0.315</v>
      </c>
      <c r="I32" s="26">
        <v>1.68</v>
      </c>
      <c r="J32" s="26">
        <v>0.99819999999999998</v>
      </c>
      <c r="K32" s="26">
        <v>0.22500000000000001</v>
      </c>
      <c r="L32" s="26">
        <v>1.9698</v>
      </c>
      <c r="M32" s="26">
        <v>1.38</v>
      </c>
      <c r="N32" s="26">
        <v>3.375</v>
      </c>
      <c r="O32" s="26">
        <v>1.35</v>
      </c>
      <c r="P32" s="26">
        <v>4.4219999999999997</v>
      </c>
      <c r="Q32" s="26">
        <v>2.6549999999999998</v>
      </c>
      <c r="R32" s="26">
        <v>4.0853999999999999</v>
      </c>
      <c r="S32" s="26">
        <v>3.8220000000000001</v>
      </c>
      <c r="T32" s="26">
        <v>3.2759999999999998</v>
      </c>
      <c r="U32" s="26">
        <v>2.0024999999999999</v>
      </c>
      <c r="V32" s="26">
        <v>0.5625</v>
      </c>
      <c r="W32" s="26">
        <v>0.67500000000000004</v>
      </c>
      <c r="X32" s="26">
        <v>9.5625</v>
      </c>
      <c r="Y32" s="26">
        <v>0</v>
      </c>
      <c r="Z32" s="26">
        <v>6</v>
      </c>
      <c r="AA32" s="26">
        <v>2.2827999999999999</v>
      </c>
      <c r="AB32" s="26">
        <v>2.4750000000000001</v>
      </c>
      <c r="AC32" s="26">
        <v>0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  <c r="AI32" s="26">
        <v>0</v>
      </c>
      <c r="AJ32" s="26">
        <v>2.4243999999999999</v>
      </c>
      <c r="AK32" s="26">
        <v>1.4674</v>
      </c>
      <c r="AL32" s="26">
        <v>0</v>
      </c>
      <c r="AM32" s="26">
        <v>0.81899999999999995</v>
      </c>
      <c r="AN32" s="26">
        <v>2.331</v>
      </c>
      <c r="AO32" s="26">
        <v>4.8</v>
      </c>
      <c r="AP32" s="26">
        <v>0.12839999999999999</v>
      </c>
      <c r="AQ32" s="26">
        <v>0.86399999999999999</v>
      </c>
      <c r="AR32" s="26">
        <v>0.14699999999999999</v>
      </c>
      <c r="AS32" s="26">
        <v>0.14699999999999999</v>
      </c>
      <c r="AT32" s="26">
        <v>2.0284</v>
      </c>
      <c r="AU32" s="26">
        <v>0</v>
      </c>
      <c r="AV32" s="26">
        <v>0.98399999999999999</v>
      </c>
      <c r="AW32" s="26">
        <v>1.298</v>
      </c>
      <c r="AX32" s="26">
        <v>0</v>
      </c>
      <c r="AY32" s="26">
        <v>0</v>
      </c>
      <c r="AZ32" s="26">
        <v>6.7599999999999993E-2</v>
      </c>
      <c r="BA32" s="26">
        <v>0</v>
      </c>
      <c r="BB32" s="26">
        <v>0</v>
      </c>
      <c r="BC32" s="26">
        <f t="shared" si="5"/>
        <v>6.7140000000000004</v>
      </c>
      <c r="BD32" s="94" t="s">
        <v>1</v>
      </c>
      <c r="BE32" s="26">
        <v>5</v>
      </c>
      <c r="BF32" s="56"/>
    </row>
    <row r="33" spans="1:58" s="27" customFormat="1">
      <c r="A33" s="58"/>
      <c r="B33" s="28" t="s">
        <v>6</v>
      </c>
      <c r="C33" s="26">
        <v>118.8</v>
      </c>
      <c r="D33" s="26">
        <v>0</v>
      </c>
      <c r="E33" s="26">
        <v>510.75</v>
      </c>
      <c r="F33" s="26">
        <v>31.68</v>
      </c>
      <c r="G33" s="26">
        <v>21.75</v>
      </c>
      <c r="H33" s="26">
        <v>5.7</v>
      </c>
      <c r="I33" s="26">
        <v>60</v>
      </c>
      <c r="J33" s="26">
        <v>8.0500000000000007</v>
      </c>
      <c r="K33" s="26">
        <v>48.9</v>
      </c>
      <c r="L33" s="26">
        <v>60.031999999999996</v>
      </c>
      <c r="M33" s="26">
        <v>8.2799999999999994</v>
      </c>
      <c r="N33" s="26">
        <v>97.875</v>
      </c>
      <c r="O33" s="26">
        <v>937.125</v>
      </c>
      <c r="P33" s="26">
        <v>96.36</v>
      </c>
      <c r="Q33" s="26">
        <v>20.355</v>
      </c>
      <c r="R33" s="26">
        <v>23791.883999999998</v>
      </c>
      <c r="S33" s="26">
        <v>22803.69</v>
      </c>
      <c r="T33" s="26">
        <v>358.995</v>
      </c>
      <c r="U33" s="26">
        <v>1270.92</v>
      </c>
      <c r="V33" s="26">
        <v>118.125</v>
      </c>
      <c r="W33" s="26">
        <v>0</v>
      </c>
      <c r="X33" s="26">
        <v>0</v>
      </c>
      <c r="Y33" s="26">
        <v>14.612</v>
      </c>
      <c r="Z33" s="26">
        <v>3</v>
      </c>
      <c r="AA33" s="26">
        <v>653.23199999999997</v>
      </c>
      <c r="AB33" s="26">
        <v>1.125</v>
      </c>
      <c r="AC33" s="26">
        <v>147</v>
      </c>
      <c r="AD33" s="26">
        <v>785.25</v>
      </c>
      <c r="AE33" s="26">
        <v>405</v>
      </c>
      <c r="AF33" s="26">
        <v>5.625</v>
      </c>
      <c r="AG33" s="26">
        <v>102</v>
      </c>
      <c r="AH33" s="26">
        <v>23.606000000000002</v>
      </c>
      <c r="AI33" s="26">
        <v>28.125</v>
      </c>
      <c r="AJ33" s="26">
        <v>0</v>
      </c>
      <c r="AK33" s="26">
        <v>228.404</v>
      </c>
      <c r="AL33" s="26">
        <v>0</v>
      </c>
      <c r="AM33" s="26">
        <v>27.51</v>
      </c>
      <c r="AN33" s="26">
        <v>174.51</v>
      </c>
      <c r="AO33" s="26">
        <v>5.28</v>
      </c>
      <c r="AP33" s="26">
        <v>0</v>
      </c>
      <c r="AQ33" s="26">
        <v>0</v>
      </c>
      <c r="AR33" s="26">
        <v>22.89</v>
      </c>
      <c r="AS33" s="26">
        <v>123.69</v>
      </c>
      <c r="AT33" s="26">
        <v>35.957999999999998</v>
      </c>
      <c r="AU33" s="26">
        <v>4.5</v>
      </c>
      <c r="AV33" s="26">
        <v>86.1</v>
      </c>
      <c r="AW33" s="26">
        <v>105.13800000000001</v>
      </c>
      <c r="AX33" s="26">
        <v>0</v>
      </c>
      <c r="AY33" s="26">
        <v>108.675</v>
      </c>
      <c r="AZ33" s="26">
        <v>0</v>
      </c>
      <c r="BA33" s="26">
        <v>310.5</v>
      </c>
      <c r="BB33" s="26">
        <v>0</v>
      </c>
      <c r="BC33" s="26">
        <f>SUMPRODUCT($C$8:$BB$8,C33:BB33)</f>
        <v>394.35</v>
      </c>
      <c r="BD33" s="94" t="s">
        <v>1</v>
      </c>
      <c r="BE33" s="26">
        <v>350</v>
      </c>
      <c r="BF33" s="56"/>
    </row>
    <row r="34" spans="1:58" s="27" customFormat="1">
      <c r="A34" s="58"/>
      <c r="B34" s="28" t="s">
        <v>7</v>
      </c>
      <c r="C34" s="26">
        <v>5.76</v>
      </c>
      <c r="D34" s="26">
        <v>39.24</v>
      </c>
      <c r="E34" s="26">
        <v>20.024999999999999</v>
      </c>
      <c r="F34" s="26">
        <v>4.3064999999999998</v>
      </c>
      <c r="G34" s="26">
        <v>17.925000000000001</v>
      </c>
      <c r="H34" s="26">
        <v>0</v>
      </c>
      <c r="I34" s="26">
        <v>0</v>
      </c>
      <c r="J34" s="26">
        <v>1.3846000000000001</v>
      </c>
      <c r="K34" s="26">
        <v>0.99</v>
      </c>
      <c r="L34" s="26">
        <v>6.5659999999999998</v>
      </c>
      <c r="M34" s="26">
        <v>40.572000000000003</v>
      </c>
      <c r="N34" s="26">
        <v>104.28749999999999</v>
      </c>
      <c r="O34" s="26">
        <v>15.4125</v>
      </c>
      <c r="P34" s="26">
        <v>6.6</v>
      </c>
      <c r="Q34" s="26">
        <v>1.9470000000000001</v>
      </c>
      <c r="R34" s="26">
        <v>24.264800000000001</v>
      </c>
      <c r="S34" s="26">
        <v>8.0534999999999997</v>
      </c>
      <c r="T34" s="26">
        <v>7.5075000000000003</v>
      </c>
      <c r="U34" s="26">
        <v>191.83949999999999</v>
      </c>
      <c r="V34" s="26">
        <v>3.15</v>
      </c>
      <c r="W34" s="26">
        <v>1.4175</v>
      </c>
      <c r="X34" s="26">
        <v>0</v>
      </c>
      <c r="Y34" s="26">
        <v>22.592400000000001</v>
      </c>
      <c r="Z34" s="26">
        <v>0.3</v>
      </c>
      <c r="AA34" s="26">
        <v>0.17560000000000001</v>
      </c>
      <c r="AB34" s="26">
        <v>0</v>
      </c>
      <c r="AC34" s="26">
        <v>0.22500000000000001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0.5625</v>
      </c>
      <c r="AJ34" s="26">
        <v>2.9986000000000002</v>
      </c>
      <c r="AK34" s="26">
        <v>0.89319999999999999</v>
      </c>
      <c r="AL34" s="26">
        <v>1.7999999999999999E-2</v>
      </c>
      <c r="AM34" s="26">
        <v>8.4000000000000005E-2</v>
      </c>
      <c r="AN34" s="26">
        <v>0.81899999999999995</v>
      </c>
      <c r="AO34" s="26">
        <v>0.14399999999999999</v>
      </c>
      <c r="AP34" s="26">
        <v>0</v>
      </c>
      <c r="AQ34" s="26">
        <v>0</v>
      </c>
      <c r="AR34" s="26">
        <v>0</v>
      </c>
      <c r="AS34" s="26">
        <v>0.16800000000000001</v>
      </c>
      <c r="AT34" s="26">
        <v>9.2200000000000004E-2</v>
      </c>
      <c r="AU34" s="26">
        <v>0</v>
      </c>
      <c r="AV34" s="26">
        <v>0.123</v>
      </c>
      <c r="AW34" s="26">
        <v>0</v>
      </c>
      <c r="AX34" s="26">
        <v>0</v>
      </c>
      <c r="AY34" s="26">
        <v>0</v>
      </c>
      <c r="AZ34" s="26">
        <v>0.16900000000000001</v>
      </c>
      <c r="BA34" s="26">
        <v>3.375</v>
      </c>
      <c r="BB34" s="26">
        <v>0</v>
      </c>
      <c r="BC34" s="26">
        <f t="shared" si="5"/>
        <v>31.015500000000003</v>
      </c>
      <c r="BD34" s="94" t="s">
        <v>1</v>
      </c>
      <c r="BE34" s="26">
        <v>20</v>
      </c>
      <c r="BF34" s="56"/>
    </row>
    <row r="35" spans="1:58" s="27" customFormat="1">
      <c r="A35" s="58"/>
      <c r="B35" s="28" t="s">
        <v>8</v>
      </c>
      <c r="C35" s="26">
        <v>18</v>
      </c>
      <c r="D35" s="26">
        <v>19.8</v>
      </c>
      <c r="E35" s="26">
        <v>27.75</v>
      </c>
      <c r="F35" s="26">
        <v>2.4750000000000001</v>
      </c>
      <c r="G35" s="26">
        <v>4.875</v>
      </c>
      <c r="H35" s="26">
        <v>1.05</v>
      </c>
      <c r="I35" s="26">
        <v>3</v>
      </c>
      <c r="J35" s="26">
        <v>2.8980000000000001</v>
      </c>
      <c r="K35" s="26">
        <v>0.9</v>
      </c>
      <c r="L35" s="26">
        <v>12.194000000000001</v>
      </c>
      <c r="M35" s="26">
        <v>11.04</v>
      </c>
      <c r="N35" s="26">
        <v>38.25</v>
      </c>
      <c r="O35" s="26">
        <v>11.25</v>
      </c>
      <c r="P35" s="26">
        <v>7.92</v>
      </c>
      <c r="Q35" s="26">
        <v>7.9649999999999999</v>
      </c>
      <c r="R35" s="26">
        <v>47.043999999999997</v>
      </c>
      <c r="S35" s="26">
        <v>45.045000000000002</v>
      </c>
      <c r="T35" s="26">
        <v>4.0949999999999998</v>
      </c>
      <c r="U35" s="26">
        <v>18.690000000000001</v>
      </c>
      <c r="V35" s="26">
        <v>18</v>
      </c>
      <c r="W35" s="26">
        <v>2.0249999999999999</v>
      </c>
      <c r="X35" s="26">
        <v>103.5</v>
      </c>
      <c r="Y35" s="26">
        <v>10.678000000000001</v>
      </c>
      <c r="Z35" s="26">
        <v>187.5</v>
      </c>
      <c r="AA35" s="26">
        <v>32.485999999999997</v>
      </c>
      <c r="AB35" s="26">
        <v>58.5</v>
      </c>
      <c r="AC35" s="26">
        <v>164.25</v>
      </c>
      <c r="AD35" s="26">
        <v>667.5</v>
      </c>
      <c r="AE35" s="26">
        <v>84</v>
      </c>
      <c r="AF35" s="26">
        <v>21.375</v>
      </c>
      <c r="AG35" s="26">
        <v>18</v>
      </c>
      <c r="AH35" s="26">
        <v>0.63800000000000001</v>
      </c>
      <c r="AI35" s="26">
        <v>21.375</v>
      </c>
      <c r="AJ35" s="26">
        <v>11.484</v>
      </c>
      <c r="AK35" s="26">
        <v>119.944</v>
      </c>
      <c r="AL35" s="26">
        <v>4.32</v>
      </c>
      <c r="AM35" s="26">
        <v>18.690000000000001</v>
      </c>
      <c r="AN35" s="26">
        <v>56.7</v>
      </c>
      <c r="AO35" s="26">
        <v>4.8</v>
      </c>
      <c r="AP35" s="26">
        <v>1.284</v>
      </c>
      <c r="AQ35" s="26">
        <v>3.36</v>
      </c>
      <c r="AR35" s="26">
        <v>6.09</v>
      </c>
      <c r="AS35" s="26">
        <v>27.51</v>
      </c>
      <c r="AT35" s="26">
        <v>196.386</v>
      </c>
      <c r="AU35" s="26">
        <v>48.375</v>
      </c>
      <c r="AV35" s="26">
        <v>36.9</v>
      </c>
      <c r="AW35" s="26">
        <v>162.25</v>
      </c>
      <c r="AX35" s="26">
        <v>1.3740000000000001</v>
      </c>
      <c r="AY35" s="26">
        <v>56.024999999999999</v>
      </c>
      <c r="AZ35" s="26">
        <v>2.028</v>
      </c>
      <c r="BA35" s="26">
        <v>267.75</v>
      </c>
      <c r="BB35" s="26">
        <v>0</v>
      </c>
      <c r="BC35" s="26">
        <f t="shared" si="5"/>
        <v>102.429</v>
      </c>
      <c r="BD35" s="94" t="s">
        <v>1</v>
      </c>
      <c r="BE35" s="26">
        <v>3.6</v>
      </c>
      <c r="BF35" s="56"/>
    </row>
    <row r="36" spans="1:58" s="27" customFormat="1">
      <c r="A36" s="58"/>
      <c r="B36" s="28" t="s">
        <v>9</v>
      </c>
      <c r="C36" s="26">
        <v>0.64800000000000002</v>
      </c>
      <c r="D36" s="26">
        <v>0.61199999999999999</v>
      </c>
      <c r="E36" s="26">
        <v>0.1125</v>
      </c>
      <c r="F36" s="26">
        <v>0.12870000000000001</v>
      </c>
      <c r="G36" s="26">
        <v>0.10875</v>
      </c>
      <c r="H36" s="26">
        <v>1.4999999999999999E-2</v>
      </c>
      <c r="I36" s="26">
        <v>0.09</v>
      </c>
      <c r="J36" s="26">
        <v>5.7959999999999998E-2</v>
      </c>
      <c r="K36" s="26">
        <v>3.7499999999999999E-2</v>
      </c>
      <c r="L36" s="26">
        <v>0.33767999999999998</v>
      </c>
      <c r="M36" s="26">
        <v>0.28289999999999998</v>
      </c>
      <c r="N36" s="26">
        <v>0.34875</v>
      </c>
      <c r="O36" s="26">
        <v>0.30375000000000002</v>
      </c>
      <c r="P36" s="26">
        <v>0.36299999999999999</v>
      </c>
      <c r="Q36" s="26">
        <v>0.20355000000000001</v>
      </c>
      <c r="R36" s="26">
        <v>0.85421999999999998</v>
      </c>
      <c r="S36" s="26">
        <v>0.40949999999999998</v>
      </c>
      <c r="T36" s="26">
        <v>0.61424999999999996</v>
      </c>
      <c r="U36" s="26">
        <v>1.3750500000000001</v>
      </c>
      <c r="V36" s="26">
        <v>0.315</v>
      </c>
      <c r="W36" s="26">
        <v>0.33750000000000002</v>
      </c>
      <c r="X36" s="26">
        <v>5.1524999999999999</v>
      </c>
      <c r="Y36" s="26">
        <v>0.52827999999999997</v>
      </c>
      <c r="Z36" s="26">
        <v>5.4</v>
      </c>
      <c r="AA36" s="26">
        <v>1.78234</v>
      </c>
      <c r="AB36" s="26">
        <v>4.3987499999999997</v>
      </c>
      <c r="AC36" s="26">
        <v>1.35</v>
      </c>
      <c r="AD36" s="26">
        <v>9.7500000000000003E-2</v>
      </c>
      <c r="AE36" s="26">
        <v>2.7</v>
      </c>
      <c r="AF36" s="26">
        <v>4.0162500000000003</v>
      </c>
      <c r="AG36" s="26">
        <v>1.635</v>
      </c>
      <c r="AH36" s="26">
        <v>8.294E-2</v>
      </c>
      <c r="AI36" s="26">
        <v>0.89624999999999999</v>
      </c>
      <c r="AJ36" s="26">
        <v>0.51678000000000002</v>
      </c>
      <c r="AK36" s="26">
        <v>1.5822400000000001</v>
      </c>
      <c r="AL36" s="26">
        <v>0.42480000000000001</v>
      </c>
      <c r="AM36" s="26">
        <v>0.24990000000000001</v>
      </c>
      <c r="AN36" s="26">
        <v>1.1466000000000001</v>
      </c>
      <c r="AO36" s="26">
        <v>1.3344</v>
      </c>
      <c r="AP36" s="26">
        <v>0.63771999999999995</v>
      </c>
      <c r="AQ36" s="26">
        <v>0.61439999999999995</v>
      </c>
      <c r="AR36" s="26">
        <v>0.18060000000000001</v>
      </c>
      <c r="AS36" s="26">
        <v>4.41E-2</v>
      </c>
      <c r="AT36" s="26">
        <v>2.09294</v>
      </c>
      <c r="AU36" s="26">
        <v>2.3287499999999999</v>
      </c>
      <c r="AV36" s="26">
        <v>0.99014999999999997</v>
      </c>
      <c r="AW36" s="26">
        <v>1.298</v>
      </c>
      <c r="AX36" s="26">
        <v>0.13739999999999999</v>
      </c>
      <c r="AY36" s="26">
        <v>0.25650000000000001</v>
      </c>
      <c r="AZ36" s="26">
        <v>0.14196</v>
      </c>
      <c r="BA36" s="26">
        <v>0.1125</v>
      </c>
      <c r="BB36" s="26">
        <v>1.0500000000000001E-2</v>
      </c>
      <c r="BC36" s="26">
        <f t="shared" si="5"/>
        <v>6.213750000000001</v>
      </c>
      <c r="BD36" s="94" t="s">
        <v>1</v>
      </c>
      <c r="BE36" s="26">
        <v>4</v>
      </c>
      <c r="BF36" s="56"/>
    </row>
    <row r="37" spans="1:58" s="27" customFormat="1">
      <c r="A37" s="58"/>
      <c r="B37" s="28" t="s">
        <v>149</v>
      </c>
      <c r="BC37" s="27">
        <f>SUMPRODUCT($C$8:$BB$8,C10:BB10)*B1</f>
        <v>73.5</v>
      </c>
      <c r="BD37" s="29" t="s">
        <v>2</v>
      </c>
      <c r="BF37" s="57">
        <f>B1*B2/5</f>
        <v>450</v>
      </c>
    </row>
    <row r="38" spans="1:58" s="27" customFormat="1">
      <c r="A38" s="58"/>
      <c r="B38" s="28"/>
      <c r="BD38" s="29"/>
      <c r="BF38" s="57"/>
    </row>
    <row r="39" spans="1:58" s="27" customFormat="1">
      <c r="A39" s="58"/>
      <c r="B39" s="28" t="s">
        <v>154</v>
      </c>
      <c r="E39" s="27">
        <f t="shared" ref="E39:AJ39" si="6">SUM(E7:E8)</f>
        <v>0</v>
      </c>
      <c r="F39" s="27">
        <f t="shared" si="6"/>
        <v>0</v>
      </c>
      <c r="G39" s="27">
        <f t="shared" si="6"/>
        <v>1</v>
      </c>
      <c r="H39" s="27">
        <f t="shared" si="6"/>
        <v>1</v>
      </c>
      <c r="I39" s="27">
        <f t="shared" si="6"/>
        <v>0</v>
      </c>
      <c r="J39" s="27">
        <f t="shared" si="6"/>
        <v>0</v>
      </c>
      <c r="K39" s="27">
        <f t="shared" si="6"/>
        <v>0</v>
      </c>
      <c r="L39" s="27">
        <f t="shared" si="6"/>
        <v>0</v>
      </c>
      <c r="M39" s="27">
        <f t="shared" si="6"/>
        <v>0</v>
      </c>
      <c r="N39" s="27">
        <f t="shared" si="6"/>
        <v>0</v>
      </c>
      <c r="O39" s="27">
        <f t="shared" si="6"/>
        <v>0</v>
      </c>
      <c r="P39" s="27">
        <f t="shared" si="6"/>
        <v>1</v>
      </c>
      <c r="Q39" s="27">
        <f t="shared" si="6"/>
        <v>0</v>
      </c>
      <c r="R39" s="27">
        <f t="shared" si="6"/>
        <v>0</v>
      </c>
      <c r="S39" s="27">
        <f t="shared" si="6"/>
        <v>0</v>
      </c>
      <c r="T39" s="27">
        <f t="shared" si="6"/>
        <v>0</v>
      </c>
      <c r="U39" s="27">
        <f t="shared" si="6"/>
        <v>0</v>
      </c>
      <c r="V39" s="27">
        <f t="shared" si="6"/>
        <v>0</v>
      </c>
      <c r="W39" s="27">
        <f t="shared" si="6"/>
        <v>0</v>
      </c>
      <c r="X39" s="27">
        <f t="shared" si="6"/>
        <v>0</v>
      </c>
      <c r="Y39" s="27">
        <f t="shared" si="6"/>
        <v>1</v>
      </c>
      <c r="Z39" s="27">
        <f t="shared" si="6"/>
        <v>0</v>
      </c>
      <c r="AA39" s="27">
        <f t="shared" si="6"/>
        <v>0</v>
      </c>
      <c r="AB39" s="27">
        <f t="shared" si="6"/>
        <v>0</v>
      </c>
      <c r="AC39" s="27">
        <f t="shared" si="6"/>
        <v>0</v>
      </c>
      <c r="AD39" s="27">
        <f t="shared" si="6"/>
        <v>0</v>
      </c>
      <c r="AE39" s="27">
        <f t="shared" si="6"/>
        <v>0</v>
      </c>
      <c r="AF39" s="27">
        <f t="shared" si="6"/>
        <v>1</v>
      </c>
      <c r="AG39" s="27">
        <f t="shared" si="6"/>
        <v>1</v>
      </c>
      <c r="AH39" s="27">
        <f t="shared" si="6"/>
        <v>0</v>
      </c>
      <c r="AI39" s="27">
        <f t="shared" si="6"/>
        <v>1</v>
      </c>
      <c r="AJ39" s="27">
        <f t="shared" si="6"/>
        <v>0</v>
      </c>
      <c r="AK39" s="27">
        <f t="shared" ref="AK39:BB39" si="7">SUM(AK7:AK8)</f>
        <v>0</v>
      </c>
      <c r="AL39" s="27">
        <f t="shared" si="7"/>
        <v>1</v>
      </c>
      <c r="AM39" s="27">
        <f t="shared" si="7"/>
        <v>0</v>
      </c>
      <c r="AN39" s="27">
        <f t="shared" si="7"/>
        <v>0</v>
      </c>
      <c r="AO39" s="27">
        <f t="shared" si="7"/>
        <v>1</v>
      </c>
      <c r="AP39" s="27">
        <f t="shared" si="7"/>
        <v>0</v>
      </c>
      <c r="AQ39" s="27">
        <f t="shared" si="7"/>
        <v>0</v>
      </c>
      <c r="AR39" s="27">
        <f t="shared" si="7"/>
        <v>0</v>
      </c>
      <c r="AS39" s="27">
        <f t="shared" si="7"/>
        <v>1</v>
      </c>
      <c r="AT39" s="27">
        <f t="shared" si="7"/>
        <v>0</v>
      </c>
      <c r="AU39" s="27">
        <f t="shared" si="7"/>
        <v>0</v>
      </c>
      <c r="AV39" s="27">
        <f t="shared" si="7"/>
        <v>0</v>
      </c>
      <c r="AW39" s="27">
        <f t="shared" si="7"/>
        <v>0</v>
      </c>
      <c r="AX39" s="27">
        <f t="shared" si="7"/>
        <v>1</v>
      </c>
      <c r="AY39" s="27">
        <f t="shared" si="7"/>
        <v>1</v>
      </c>
      <c r="AZ39" s="27">
        <f t="shared" si="7"/>
        <v>0</v>
      </c>
      <c r="BA39" s="27">
        <f t="shared" si="7"/>
        <v>0</v>
      </c>
      <c r="BB39" s="27">
        <f t="shared" si="7"/>
        <v>0</v>
      </c>
      <c r="BD39" s="29" t="s">
        <v>2</v>
      </c>
      <c r="BE39" s="27">
        <v>1</v>
      </c>
      <c r="BF39" s="56"/>
    </row>
    <row r="40" spans="1:58" s="27" customFormat="1">
      <c r="A40" s="58"/>
      <c r="B40" s="28" t="s">
        <v>145</v>
      </c>
      <c r="C40" s="26">
        <f t="shared" ref="C40:BB44" si="8">IF(C$5=$B40,1,0)</f>
        <v>1</v>
      </c>
      <c r="D40" s="26">
        <f t="shared" si="8"/>
        <v>1</v>
      </c>
      <c r="E40" s="26">
        <f t="shared" si="8"/>
        <v>0</v>
      </c>
      <c r="F40" s="26">
        <f t="shared" si="8"/>
        <v>0</v>
      </c>
      <c r="G40" s="26">
        <f t="shared" si="8"/>
        <v>0</v>
      </c>
      <c r="H40" s="26">
        <f t="shared" si="8"/>
        <v>0</v>
      </c>
      <c r="I40" s="26">
        <f t="shared" si="8"/>
        <v>0</v>
      </c>
      <c r="J40" s="26">
        <f t="shared" si="8"/>
        <v>0</v>
      </c>
      <c r="K40" s="26">
        <f t="shared" si="8"/>
        <v>0</v>
      </c>
      <c r="L40" s="26">
        <f t="shared" si="8"/>
        <v>0</v>
      </c>
      <c r="M40" s="26">
        <f t="shared" si="8"/>
        <v>0</v>
      </c>
      <c r="N40" s="26">
        <f t="shared" si="8"/>
        <v>0</v>
      </c>
      <c r="O40" s="26">
        <f t="shared" si="8"/>
        <v>0</v>
      </c>
      <c r="P40" s="26">
        <f t="shared" si="8"/>
        <v>0</v>
      </c>
      <c r="Q40" s="26">
        <f t="shared" si="8"/>
        <v>0</v>
      </c>
      <c r="R40" s="26">
        <f t="shared" si="8"/>
        <v>0</v>
      </c>
      <c r="S40" s="26">
        <f t="shared" si="8"/>
        <v>0</v>
      </c>
      <c r="T40" s="26">
        <f t="shared" si="8"/>
        <v>0</v>
      </c>
      <c r="U40" s="26">
        <f t="shared" si="8"/>
        <v>0</v>
      </c>
      <c r="V40" s="26">
        <f t="shared" si="8"/>
        <v>0</v>
      </c>
      <c r="W40" s="26">
        <f t="shared" si="8"/>
        <v>0</v>
      </c>
      <c r="X40" s="26">
        <f t="shared" si="8"/>
        <v>0</v>
      </c>
      <c r="Y40" s="26">
        <f t="shared" si="8"/>
        <v>0</v>
      </c>
      <c r="Z40" s="26">
        <f t="shared" si="8"/>
        <v>0</v>
      </c>
      <c r="AA40" s="26">
        <f t="shared" si="8"/>
        <v>0</v>
      </c>
      <c r="AB40" s="26">
        <f t="shared" si="8"/>
        <v>0</v>
      </c>
      <c r="AC40" s="26">
        <f t="shared" si="8"/>
        <v>0</v>
      </c>
      <c r="AD40" s="26">
        <f t="shared" si="8"/>
        <v>0</v>
      </c>
      <c r="AE40" s="26">
        <f t="shared" si="8"/>
        <v>0</v>
      </c>
      <c r="AF40" s="26">
        <f t="shared" si="8"/>
        <v>0</v>
      </c>
      <c r="AG40" s="26">
        <f t="shared" si="8"/>
        <v>0</v>
      </c>
      <c r="AH40" s="26">
        <f t="shared" si="8"/>
        <v>0</v>
      </c>
      <c r="AI40" s="26">
        <f t="shared" si="8"/>
        <v>0</v>
      </c>
      <c r="AJ40" s="26">
        <f t="shared" si="8"/>
        <v>0</v>
      </c>
      <c r="AK40" s="26">
        <f t="shared" si="8"/>
        <v>0</v>
      </c>
      <c r="AL40" s="26">
        <f t="shared" si="8"/>
        <v>0</v>
      </c>
      <c r="AM40" s="26">
        <f t="shared" si="8"/>
        <v>0</v>
      </c>
      <c r="AN40" s="26">
        <f t="shared" si="8"/>
        <v>0</v>
      </c>
      <c r="AO40" s="26">
        <f t="shared" si="8"/>
        <v>0</v>
      </c>
      <c r="AP40" s="26">
        <f t="shared" si="8"/>
        <v>0</v>
      </c>
      <c r="AQ40" s="26">
        <f t="shared" si="8"/>
        <v>0</v>
      </c>
      <c r="AR40" s="26">
        <f t="shared" si="8"/>
        <v>0</v>
      </c>
      <c r="AS40" s="26">
        <f t="shared" si="8"/>
        <v>0</v>
      </c>
      <c r="AT40" s="26">
        <f t="shared" si="8"/>
        <v>0</v>
      </c>
      <c r="AU40" s="26">
        <f t="shared" si="8"/>
        <v>0</v>
      </c>
      <c r="AV40" s="26">
        <f t="shared" si="8"/>
        <v>0</v>
      </c>
      <c r="AW40" s="26">
        <f t="shared" si="8"/>
        <v>0</v>
      </c>
      <c r="AX40" s="26">
        <f t="shared" si="8"/>
        <v>0</v>
      </c>
      <c r="AY40" s="26">
        <f t="shared" si="8"/>
        <v>0</v>
      </c>
      <c r="AZ40" s="26">
        <f t="shared" si="8"/>
        <v>0</v>
      </c>
      <c r="BA40" s="26">
        <f t="shared" si="8"/>
        <v>0</v>
      </c>
      <c r="BB40" s="26">
        <f t="shared" si="8"/>
        <v>0</v>
      </c>
      <c r="BC40" s="26">
        <f>SUMPRODUCT($C$8:$BB$8,C40:BB40)</f>
        <v>1</v>
      </c>
      <c r="BD40" s="95" t="s">
        <v>150</v>
      </c>
      <c r="BE40" s="26">
        <v>1</v>
      </c>
      <c r="BF40" s="56"/>
    </row>
    <row r="41" spans="1:58" s="27" customFormat="1">
      <c r="A41" s="58"/>
      <c r="B41" s="28" t="s">
        <v>52</v>
      </c>
      <c r="C41" s="26">
        <f t="shared" si="8"/>
        <v>0</v>
      </c>
      <c r="D41" s="26">
        <f t="shared" si="8"/>
        <v>0</v>
      </c>
      <c r="E41" s="26">
        <f t="shared" si="8"/>
        <v>1</v>
      </c>
      <c r="F41" s="26">
        <f t="shared" si="8"/>
        <v>1</v>
      </c>
      <c r="G41" s="26">
        <f t="shared" si="8"/>
        <v>1</v>
      </c>
      <c r="H41" s="26">
        <f t="shared" si="8"/>
        <v>1</v>
      </c>
      <c r="I41" s="26">
        <f t="shared" si="8"/>
        <v>1</v>
      </c>
      <c r="J41" s="26">
        <f t="shared" si="8"/>
        <v>1</v>
      </c>
      <c r="K41" s="26">
        <f t="shared" si="8"/>
        <v>1</v>
      </c>
      <c r="L41" s="26">
        <f t="shared" si="8"/>
        <v>1</v>
      </c>
      <c r="M41" s="26">
        <f t="shared" si="8"/>
        <v>0</v>
      </c>
      <c r="N41" s="26">
        <f t="shared" si="8"/>
        <v>0</v>
      </c>
      <c r="O41" s="26">
        <f t="shared" si="8"/>
        <v>0</v>
      </c>
      <c r="P41" s="26">
        <f t="shared" si="8"/>
        <v>0</v>
      </c>
      <c r="Q41" s="26">
        <f t="shared" si="8"/>
        <v>0</v>
      </c>
      <c r="R41" s="26">
        <f t="shared" si="8"/>
        <v>0</v>
      </c>
      <c r="S41" s="26">
        <f t="shared" si="8"/>
        <v>0</v>
      </c>
      <c r="T41" s="26">
        <f t="shared" si="8"/>
        <v>0</v>
      </c>
      <c r="U41" s="26">
        <f t="shared" si="8"/>
        <v>0</v>
      </c>
      <c r="V41" s="26">
        <f t="shared" si="8"/>
        <v>0</v>
      </c>
      <c r="W41" s="26">
        <f t="shared" si="8"/>
        <v>0</v>
      </c>
      <c r="X41" s="26">
        <f t="shared" si="8"/>
        <v>0</v>
      </c>
      <c r="Y41" s="26">
        <f t="shared" si="8"/>
        <v>0</v>
      </c>
      <c r="Z41" s="26">
        <f t="shared" si="8"/>
        <v>0</v>
      </c>
      <c r="AA41" s="26">
        <f t="shared" si="8"/>
        <v>0</v>
      </c>
      <c r="AB41" s="26">
        <f t="shared" si="8"/>
        <v>0</v>
      </c>
      <c r="AC41" s="26">
        <f t="shared" si="8"/>
        <v>0</v>
      </c>
      <c r="AD41" s="26">
        <f t="shared" si="8"/>
        <v>0</v>
      </c>
      <c r="AE41" s="26">
        <f t="shared" si="8"/>
        <v>0</v>
      </c>
      <c r="AF41" s="26">
        <f t="shared" si="8"/>
        <v>0</v>
      </c>
      <c r="AG41" s="26">
        <f t="shared" si="8"/>
        <v>0</v>
      </c>
      <c r="AH41" s="26">
        <f t="shared" si="8"/>
        <v>0</v>
      </c>
      <c r="AI41" s="26">
        <f t="shared" si="8"/>
        <v>0</v>
      </c>
      <c r="AJ41" s="26">
        <f t="shared" si="8"/>
        <v>0</v>
      </c>
      <c r="AK41" s="26">
        <f t="shared" si="8"/>
        <v>0</v>
      </c>
      <c r="AL41" s="26">
        <f t="shared" si="8"/>
        <v>0</v>
      </c>
      <c r="AM41" s="26">
        <f t="shared" si="8"/>
        <v>0</v>
      </c>
      <c r="AN41" s="26">
        <f t="shared" si="8"/>
        <v>0</v>
      </c>
      <c r="AO41" s="26">
        <f t="shared" si="8"/>
        <v>0</v>
      </c>
      <c r="AP41" s="26">
        <f t="shared" si="8"/>
        <v>0</v>
      </c>
      <c r="AQ41" s="26">
        <f t="shared" si="8"/>
        <v>0</v>
      </c>
      <c r="AR41" s="26">
        <f t="shared" si="8"/>
        <v>0</v>
      </c>
      <c r="AS41" s="26">
        <f t="shared" si="8"/>
        <v>0</v>
      </c>
      <c r="AT41" s="26">
        <f t="shared" si="8"/>
        <v>0</v>
      </c>
      <c r="AU41" s="26">
        <f t="shared" si="8"/>
        <v>0</v>
      </c>
      <c r="AV41" s="26">
        <f t="shared" si="8"/>
        <v>0</v>
      </c>
      <c r="AW41" s="26">
        <f t="shared" si="8"/>
        <v>0</v>
      </c>
      <c r="AX41" s="26">
        <f t="shared" si="8"/>
        <v>0</v>
      </c>
      <c r="AY41" s="26">
        <f t="shared" si="8"/>
        <v>0</v>
      </c>
      <c r="AZ41" s="26">
        <f t="shared" si="8"/>
        <v>0</v>
      </c>
      <c r="BA41" s="26">
        <f t="shared" si="8"/>
        <v>0</v>
      </c>
      <c r="BB41" s="26">
        <f t="shared" si="8"/>
        <v>0</v>
      </c>
      <c r="BC41" s="26">
        <f t="shared" ref="BC41:BC46" si="9">SUMPRODUCT($C$8:$BB$8,C41:BB41)</f>
        <v>1</v>
      </c>
      <c r="BD41" s="95" t="s">
        <v>150</v>
      </c>
      <c r="BE41" s="26">
        <v>1</v>
      </c>
      <c r="BF41" s="56"/>
    </row>
    <row r="42" spans="1:58" s="27" customFormat="1">
      <c r="A42" s="58"/>
      <c r="B42" s="28" t="s">
        <v>69</v>
      </c>
      <c r="C42" s="26">
        <f t="shared" si="8"/>
        <v>0</v>
      </c>
      <c r="D42" s="26">
        <f t="shared" si="8"/>
        <v>0</v>
      </c>
      <c r="E42" s="26">
        <f t="shared" si="8"/>
        <v>0</v>
      </c>
      <c r="F42" s="26">
        <f t="shared" si="8"/>
        <v>0</v>
      </c>
      <c r="G42" s="26">
        <f t="shared" si="8"/>
        <v>0</v>
      </c>
      <c r="H42" s="26">
        <f t="shared" si="8"/>
        <v>0</v>
      </c>
      <c r="I42" s="26">
        <f t="shared" si="8"/>
        <v>0</v>
      </c>
      <c r="J42" s="26">
        <f t="shared" si="8"/>
        <v>0</v>
      </c>
      <c r="K42" s="26">
        <f t="shared" si="8"/>
        <v>0</v>
      </c>
      <c r="L42" s="26">
        <f t="shared" si="8"/>
        <v>0</v>
      </c>
      <c r="M42" s="26">
        <f t="shared" si="8"/>
        <v>1</v>
      </c>
      <c r="N42" s="26">
        <f t="shared" si="8"/>
        <v>1</v>
      </c>
      <c r="O42" s="26">
        <f t="shared" si="8"/>
        <v>1</v>
      </c>
      <c r="P42" s="26">
        <f t="shared" si="8"/>
        <v>1</v>
      </c>
      <c r="Q42" s="26">
        <f t="shared" si="8"/>
        <v>1</v>
      </c>
      <c r="R42" s="26">
        <f t="shared" si="8"/>
        <v>1</v>
      </c>
      <c r="S42" s="26">
        <f t="shared" si="8"/>
        <v>1</v>
      </c>
      <c r="T42" s="26">
        <f t="shared" si="8"/>
        <v>1</v>
      </c>
      <c r="U42" s="26">
        <f t="shared" si="8"/>
        <v>1</v>
      </c>
      <c r="V42" s="26">
        <f t="shared" si="8"/>
        <v>1</v>
      </c>
      <c r="W42" s="26">
        <f t="shared" si="8"/>
        <v>1</v>
      </c>
      <c r="X42" s="26">
        <f t="shared" si="8"/>
        <v>1</v>
      </c>
      <c r="Y42" s="26">
        <f t="shared" si="8"/>
        <v>1</v>
      </c>
      <c r="Z42" s="26">
        <f t="shared" si="8"/>
        <v>0</v>
      </c>
      <c r="AA42" s="26">
        <f t="shared" si="8"/>
        <v>0</v>
      </c>
      <c r="AB42" s="26">
        <f t="shared" si="8"/>
        <v>0</v>
      </c>
      <c r="AC42" s="26">
        <f t="shared" si="8"/>
        <v>0</v>
      </c>
      <c r="AD42" s="26">
        <f t="shared" si="8"/>
        <v>0</v>
      </c>
      <c r="AE42" s="26">
        <f t="shared" si="8"/>
        <v>0</v>
      </c>
      <c r="AF42" s="26">
        <f t="shared" si="8"/>
        <v>0</v>
      </c>
      <c r="AG42" s="26">
        <f t="shared" si="8"/>
        <v>0</v>
      </c>
      <c r="AH42" s="26">
        <f t="shared" si="8"/>
        <v>0</v>
      </c>
      <c r="AI42" s="26">
        <f t="shared" si="8"/>
        <v>0</v>
      </c>
      <c r="AJ42" s="26">
        <f t="shared" si="8"/>
        <v>0</v>
      </c>
      <c r="AK42" s="26">
        <f t="shared" si="8"/>
        <v>0</v>
      </c>
      <c r="AL42" s="26">
        <f t="shared" si="8"/>
        <v>0</v>
      </c>
      <c r="AM42" s="26">
        <f t="shared" si="8"/>
        <v>0</v>
      </c>
      <c r="AN42" s="26">
        <f t="shared" si="8"/>
        <v>0</v>
      </c>
      <c r="AO42" s="26">
        <f t="shared" si="8"/>
        <v>0</v>
      </c>
      <c r="AP42" s="26">
        <f t="shared" si="8"/>
        <v>0</v>
      </c>
      <c r="AQ42" s="26">
        <f t="shared" si="8"/>
        <v>0</v>
      </c>
      <c r="AR42" s="26">
        <f t="shared" si="8"/>
        <v>0</v>
      </c>
      <c r="AS42" s="26">
        <f t="shared" si="8"/>
        <v>0</v>
      </c>
      <c r="AT42" s="26">
        <f t="shared" si="8"/>
        <v>0</v>
      </c>
      <c r="AU42" s="26">
        <f t="shared" si="8"/>
        <v>0</v>
      </c>
      <c r="AV42" s="26">
        <f t="shared" si="8"/>
        <v>0</v>
      </c>
      <c r="AW42" s="26">
        <f t="shared" si="8"/>
        <v>0</v>
      </c>
      <c r="AX42" s="26">
        <f t="shared" si="8"/>
        <v>0</v>
      </c>
      <c r="AY42" s="26">
        <f t="shared" si="8"/>
        <v>0</v>
      </c>
      <c r="AZ42" s="26">
        <f t="shared" si="8"/>
        <v>0</v>
      </c>
      <c r="BA42" s="26">
        <f t="shared" si="8"/>
        <v>0</v>
      </c>
      <c r="BB42" s="26">
        <f t="shared" si="8"/>
        <v>0</v>
      </c>
      <c r="BC42" s="26">
        <f t="shared" si="9"/>
        <v>1</v>
      </c>
      <c r="BD42" s="95" t="s">
        <v>150</v>
      </c>
      <c r="BE42" s="26">
        <v>1</v>
      </c>
      <c r="BF42" s="56"/>
    </row>
    <row r="43" spans="1:58" s="27" customFormat="1">
      <c r="A43" s="58"/>
      <c r="B43" s="28" t="s">
        <v>86</v>
      </c>
      <c r="C43" s="26">
        <f t="shared" si="8"/>
        <v>0</v>
      </c>
      <c r="D43" s="26">
        <f t="shared" si="8"/>
        <v>0</v>
      </c>
      <c r="E43" s="26">
        <f t="shared" si="8"/>
        <v>0</v>
      </c>
      <c r="F43" s="26">
        <f t="shared" si="8"/>
        <v>0</v>
      </c>
      <c r="G43" s="26">
        <f t="shared" si="8"/>
        <v>0</v>
      </c>
      <c r="H43" s="26">
        <f t="shared" si="8"/>
        <v>0</v>
      </c>
      <c r="I43" s="26">
        <f t="shared" si="8"/>
        <v>0</v>
      </c>
      <c r="J43" s="26">
        <f t="shared" si="8"/>
        <v>0</v>
      </c>
      <c r="K43" s="26">
        <f t="shared" si="8"/>
        <v>0</v>
      </c>
      <c r="L43" s="26">
        <f t="shared" si="8"/>
        <v>0</v>
      </c>
      <c r="M43" s="26">
        <f t="shared" si="8"/>
        <v>0</v>
      </c>
      <c r="N43" s="26">
        <f t="shared" si="8"/>
        <v>0</v>
      </c>
      <c r="O43" s="26">
        <f t="shared" si="8"/>
        <v>0</v>
      </c>
      <c r="P43" s="26">
        <f t="shared" si="8"/>
        <v>0</v>
      </c>
      <c r="Q43" s="26">
        <f t="shared" si="8"/>
        <v>0</v>
      </c>
      <c r="R43" s="26">
        <f t="shared" si="8"/>
        <v>0</v>
      </c>
      <c r="S43" s="26">
        <f t="shared" si="8"/>
        <v>0</v>
      </c>
      <c r="T43" s="26">
        <f t="shared" si="8"/>
        <v>0</v>
      </c>
      <c r="U43" s="26">
        <f t="shared" si="8"/>
        <v>0</v>
      </c>
      <c r="V43" s="26">
        <f t="shared" si="8"/>
        <v>0</v>
      </c>
      <c r="W43" s="26">
        <f t="shared" si="8"/>
        <v>0</v>
      </c>
      <c r="X43" s="26">
        <f t="shared" si="8"/>
        <v>0</v>
      </c>
      <c r="Y43" s="26">
        <f t="shared" si="8"/>
        <v>0</v>
      </c>
      <c r="Z43" s="26">
        <f t="shared" si="8"/>
        <v>1</v>
      </c>
      <c r="AA43" s="26">
        <f t="shared" si="8"/>
        <v>1</v>
      </c>
      <c r="AB43" s="26">
        <f t="shared" si="8"/>
        <v>1</v>
      </c>
      <c r="AC43" s="26">
        <f t="shared" si="8"/>
        <v>1</v>
      </c>
      <c r="AD43" s="26">
        <f t="shared" si="8"/>
        <v>1</v>
      </c>
      <c r="AE43" s="26">
        <f t="shared" si="8"/>
        <v>1</v>
      </c>
      <c r="AF43" s="26">
        <f t="shared" si="8"/>
        <v>1</v>
      </c>
      <c r="AG43" s="26">
        <f t="shared" si="8"/>
        <v>1</v>
      </c>
      <c r="AH43" s="26">
        <f t="shared" si="8"/>
        <v>1</v>
      </c>
      <c r="AI43" s="26">
        <f t="shared" si="8"/>
        <v>0</v>
      </c>
      <c r="AJ43" s="26">
        <f t="shared" si="8"/>
        <v>0</v>
      </c>
      <c r="AK43" s="26">
        <f t="shared" si="8"/>
        <v>0</v>
      </c>
      <c r="AL43" s="26">
        <f t="shared" si="8"/>
        <v>0</v>
      </c>
      <c r="AM43" s="26">
        <f t="shared" si="8"/>
        <v>0</v>
      </c>
      <c r="AN43" s="26">
        <f t="shared" si="8"/>
        <v>0</v>
      </c>
      <c r="AO43" s="26">
        <f t="shared" si="8"/>
        <v>0</v>
      </c>
      <c r="AP43" s="26">
        <f t="shared" si="8"/>
        <v>0</v>
      </c>
      <c r="AQ43" s="26">
        <f t="shared" si="8"/>
        <v>0</v>
      </c>
      <c r="AR43" s="26">
        <f t="shared" si="8"/>
        <v>0</v>
      </c>
      <c r="AS43" s="26">
        <f t="shared" si="8"/>
        <v>0</v>
      </c>
      <c r="AT43" s="26">
        <f t="shared" si="8"/>
        <v>0</v>
      </c>
      <c r="AU43" s="26">
        <f t="shared" si="8"/>
        <v>0</v>
      </c>
      <c r="AV43" s="26">
        <f t="shared" si="8"/>
        <v>0</v>
      </c>
      <c r="AW43" s="26">
        <f t="shared" si="8"/>
        <v>0</v>
      </c>
      <c r="AX43" s="26">
        <f t="shared" si="8"/>
        <v>0</v>
      </c>
      <c r="AY43" s="26">
        <f t="shared" si="8"/>
        <v>0</v>
      </c>
      <c r="AZ43" s="26">
        <f t="shared" si="8"/>
        <v>0</v>
      </c>
      <c r="BA43" s="26">
        <f t="shared" si="8"/>
        <v>0</v>
      </c>
      <c r="BB43" s="26">
        <f t="shared" si="8"/>
        <v>0</v>
      </c>
      <c r="BC43" s="26">
        <f>SUMPRODUCT($C$8:$BB$8,C43:BB43)</f>
        <v>1</v>
      </c>
      <c r="BD43" s="95" t="s">
        <v>150</v>
      </c>
      <c r="BE43" s="26">
        <v>1</v>
      </c>
      <c r="BF43" s="56"/>
    </row>
    <row r="44" spans="1:58" s="27" customFormat="1">
      <c r="A44" s="58"/>
      <c r="B44" s="28" t="s">
        <v>103</v>
      </c>
      <c r="C44" s="26">
        <f t="shared" si="8"/>
        <v>0</v>
      </c>
      <c r="D44" s="26">
        <f t="shared" si="8"/>
        <v>0</v>
      </c>
      <c r="E44" s="26">
        <f t="shared" si="8"/>
        <v>0</v>
      </c>
      <c r="F44" s="26">
        <f t="shared" si="8"/>
        <v>0</v>
      </c>
      <c r="G44" s="26">
        <f t="shared" si="8"/>
        <v>0</v>
      </c>
      <c r="H44" s="26">
        <f t="shared" si="8"/>
        <v>0</v>
      </c>
      <c r="I44" s="26">
        <f t="shared" si="8"/>
        <v>0</v>
      </c>
      <c r="J44" s="26">
        <f t="shared" si="8"/>
        <v>0</v>
      </c>
      <c r="K44" s="26">
        <f t="shared" si="8"/>
        <v>0</v>
      </c>
      <c r="L44" s="26">
        <f t="shared" si="8"/>
        <v>0</v>
      </c>
      <c r="M44" s="26">
        <f t="shared" si="8"/>
        <v>0</v>
      </c>
      <c r="N44" s="26">
        <f t="shared" si="8"/>
        <v>0</v>
      </c>
      <c r="O44" s="26">
        <f t="shared" si="8"/>
        <v>0</v>
      </c>
      <c r="P44" s="26">
        <f t="shared" si="8"/>
        <v>0</v>
      </c>
      <c r="Q44" s="26">
        <f t="shared" si="8"/>
        <v>0</v>
      </c>
      <c r="R44" s="26">
        <f t="shared" si="8"/>
        <v>0</v>
      </c>
      <c r="S44" s="26">
        <f t="shared" si="8"/>
        <v>0</v>
      </c>
      <c r="T44" s="26">
        <f t="shared" si="8"/>
        <v>0</v>
      </c>
      <c r="U44" s="26">
        <f t="shared" si="8"/>
        <v>0</v>
      </c>
      <c r="V44" s="26">
        <f t="shared" si="8"/>
        <v>0</v>
      </c>
      <c r="W44" s="26">
        <f t="shared" si="8"/>
        <v>0</v>
      </c>
      <c r="X44" s="26">
        <f t="shared" si="8"/>
        <v>0</v>
      </c>
      <c r="Y44" s="26">
        <f t="shared" si="8"/>
        <v>0</v>
      </c>
      <c r="Z44" s="26">
        <f t="shared" si="8"/>
        <v>0</v>
      </c>
      <c r="AA44" s="26">
        <f t="shared" si="8"/>
        <v>0</v>
      </c>
      <c r="AB44" s="26">
        <f t="shared" si="8"/>
        <v>0</v>
      </c>
      <c r="AC44" s="26">
        <f t="shared" si="8"/>
        <v>0</v>
      </c>
      <c r="AD44" s="26">
        <f t="shared" si="8"/>
        <v>0</v>
      </c>
      <c r="AE44" s="26">
        <f t="shared" si="8"/>
        <v>0</v>
      </c>
      <c r="AF44" s="26">
        <f t="shared" si="8"/>
        <v>0</v>
      </c>
      <c r="AG44" s="26">
        <f t="shared" si="8"/>
        <v>0</v>
      </c>
      <c r="AH44" s="26">
        <f t="shared" si="8"/>
        <v>0</v>
      </c>
      <c r="AI44" s="26">
        <f t="shared" si="8"/>
        <v>1</v>
      </c>
      <c r="AJ44" s="26">
        <f t="shared" si="8"/>
        <v>1</v>
      </c>
      <c r="AK44" s="26">
        <f t="shared" si="8"/>
        <v>1</v>
      </c>
      <c r="AL44" s="26">
        <f t="shared" si="8"/>
        <v>1</v>
      </c>
      <c r="AM44" s="26">
        <f t="shared" si="8"/>
        <v>0</v>
      </c>
      <c r="AN44" s="26">
        <f t="shared" si="8"/>
        <v>0</v>
      </c>
      <c r="AO44" s="26">
        <f t="shared" si="8"/>
        <v>0</v>
      </c>
      <c r="AP44" s="26">
        <f t="shared" si="8"/>
        <v>0</v>
      </c>
      <c r="AQ44" s="26">
        <f t="shared" si="8"/>
        <v>0</v>
      </c>
      <c r="AR44" s="26">
        <f t="shared" si="8"/>
        <v>0</v>
      </c>
      <c r="AS44" s="26">
        <f t="shared" si="8"/>
        <v>0</v>
      </c>
      <c r="AT44" s="26">
        <f t="shared" si="8"/>
        <v>0</v>
      </c>
      <c r="AU44" s="26">
        <f t="shared" si="8"/>
        <v>0</v>
      </c>
      <c r="AV44" s="26">
        <f t="shared" si="8"/>
        <v>0</v>
      </c>
      <c r="AW44" s="26">
        <f t="shared" si="8"/>
        <v>0</v>
      </c>
      <c r="AX44" s="26">
        <f t="shared" ref="AX44:BB44" si="10">IF(AX$5=$B44,1,0)</f>
        <v>0</v>
      </c>
      <c r="AY44" s="26">
        <f t="shared" si="10"/>
        <v>0</v>
      </c>
      <c r="AZ44" s="26">
        <f t="shared" si="10"/>
        <v>0</v>
      </c>
      <c r="BA44" s="26">
        <f t="shared" si="10"/>
        <v>0</v>
      </c>
      <c r="BB44" s="26">
        <f t="shared" si="10"/>
        <v>0</v>
      </c>
      <c r="BC44" s="26">
        <f t="shared" si="9"/>
        <v>1</v>
      </c>
      <c r="BD44" s="95" t="s">
        <v>150</v>
      </c>
      <c r="BE44" s="26">
        <v>1</v>
      </c>
      <c r="BF44" s="56"/>
    </row>
    <row r="45" spans="1:58" s="27" customFormat="1">
      <c r="A45" s="58"/>
      <c r="B45" s="28" t="s">
        <v>112</v>
      </c>
      <c r="C45" s="26">
        <f t="shared" ref="C45:BB46" si="11">IF(C$5=$B45,1,0)</f>
        <v>0</v>
      </c>
      <c r="D45" s="26">
        <f t="shared" si="11"/>
        <v>0</v>
      </c>
      <c r="E45" s="26">
        <f t="shared" si="11"/>
        <v>0</v>
      </c>
      <c r="F45" s="26">
        <f t="shared" si="11"/>
        <v>0</v>
      </c>
      <c r="G45" s="26">
        <f t="shared" si="11"/>
        <v>0</v>
      </c>
      <c r="H45" s="26">
        <f t="shared" si="11"/>
        <v>0</v>
      </c>
      <c r="I45" s="26">
        <f t="shared" si="11"/>
        <v>0</v>
      </c>
      <c r="J45" s="26">
        <f t="shared" si="11"/>
        <v>0</v>
      </c>
      <c r="K45" s="26">
        <f t="shared" si="11"/>
        <v>0</v>
      </c>
      <c r="L45" s="26">
        <f t="shared" si="11"/>
        <v>0</v>
      </c>
      <c r="M45" s="26">
        <f t="shared" si="11"/>
        <v>0</v>
      </c>
      <c r="N45" s="26">
        <f t="shared" si="11"/>
        <v>0</v>
      </c>
      <c r="O45" s="26">
        <f t="shared" si="11"/>
        <v>0</v>
      </c>
      <c r="P45" s="26">
        <f t="shared" si="11"/>
        <v>0</v>
      </c>
      <c r="Q45" s="26">
        <f t="shared" si="11"/>
        <v>0</v>
      </c>
      <c r="R45" s="26">
        <f t="shared" si="11"/>
        <v>0</v>
      </c>
      <c r="S45" s="26">
        <f t="shared" si="11"/>
        <v>0</v>
      </c>
      <c r="T45" s="26">
        <f t="shared" si="11"/>
        <v>0</v>
      </c>
      <c r="U45" s="26">
        <f t="shared" si="11"/>
        <v>0</v>
      </c>
      <c r="V45" s="26">
        <f t="shared" si="11"/>
        <v>0</v>
      </c>
      <c r="W45" s="26">
        <f t="shared" si="11"/>
        <v>0</v>
      </c>
      <c r="X45" s="26">
        <f t="shared" si="11"/>
        <v>0</v>
      </c>
      <c r="Y45" s="26">
        <f t="shared" si="11"/>
        <v>0</v>
      </c>
      <c r="Z45" s="26">
        <f t="shared" si="11"/>
        <v>0</v>
      </c>
      <c r="AA45" s="26">
        <f t="shared" si="11"/>
        <v>0</v>
      </c>
      <c r="AB45" s="26">
        <f t="shared" si="11"/>
        <v>0</v>
      </c>
      <c r="AC45" s="26">
        <f t="shared" si="11"/>
        <v>0</v>
      </c>
      <c r="AD45" s="26">
        <f t="shared" si="11"/>
        <v>0</v>
      </c>
      <c r="AE45" s="26">
        <f t="shared" si="11"/>
        <v>0</v>
      </c>
      <c r="AF45" s="26">
        <f t="shared" si="11"/>
        <v>0</v>
      </c>
      <c r="AG45" s="26">
        <f t="shared" si="11"/>
        <v>0</v>
      </c>
      <c r="AH45" s="26">
        <f t="shared" si="11"/>
        <v>0</v>
      </c>
      <c r="AI45" s="26">
        <f t="shared" si="11"/>
        <v>0</v>
      </c>
      <c r="AJ45" s="26">
        <f t="shared" si="11"/>
        <v>0</v>
      </c>
      <c r="AK45" s="26">
        <f t="shared" si="11"/>
        <v>0</v>
      </c>
      <c r="AL45" s="26">
        <f t="shared" si="11"/>
        <v>0</v>
      </c>
      <c r="AM45" s="26">
        <f t="shared" si="11"/>
        <v>1</v>
      </c>
      <c r="AN45" s="26">
        <f t="shared" si="11"/>
        <v>1</v>
      </c>
      <c r="AO45" s="26">
        <f t="shared" si="11"/>
        <v>1</v>
      </c>
      <c r="AP45" s="26">
        <f t="shared" si="11"/>
        <v>1</v>
      </c>
      <c r="AQ45" s="26">
        <f t="shared" si="11"/>
        <v>1</v>
      </c>
      <c r="AR45" s="26">
        <f t="shared" si="11"/>
        <v>1</v>
      </c>
      <c r="AS45" s="26">
        <f t="shared" si="11"/>
        <v>1</v>
      </c>
      <c r="AT45" s="26">
        <f t="shared" si="11"/>
        <v>0</v>
      </c>
      <c r="AU45" s="26">
        <f t="shared" si="11"/>
        <v>0</v>
      </c>
      <c r="AV45" s="26">
        <f t="shared" si="11"/>
        <v>0</v>
      </c>
      <c r="AW45" s="26">
        <f t="shared" si="11"/>
        <v>0</v>
      </c>
      <c r="AX45" s="26">
        <f t="shared" si="11"/>
        <v>0</v>
      </c>
      <c r="AY45" s="26">
        <f t="shared" si="11"/>
        <v>0</v>
      </c>
      <c r="AZ45" s="26">
        <f t="shared" si="11"/>
        <v>0</v>
      </c>
      <c r="BA45" s="26">
        <f t="shared" si="11"/>
        <v>0</v>
      </c>
      <c r="BB45" s="26">
        <f t="shared" si="11"/>
        <v>0</v>
      </c>
      <c r="BC45" s="26">
        <f t="shared" si="9"/>
        <v>1</v>
      </c>
      <c r="BD45" s="95" t="s">
        <v>150</v>
      </c>
      <c r="BE45" s="26">
        <v>1</v>
      </c>
      <c r="BF45" s="56"/>
    </row>
    <row r="46" spans="1:58" s="27" customFormat="1" ht="17" thickBot="1">
      <c r="A46" s="59"/>
      <c r="B46" s="155" t="s">
        <v>146</v>
      </c>
      <c r="C46" s="60">
        <f t="shared" si="11"/>
        <v>0</v>
      </c>
      <c r="D46" s="60">
        <f t="shared" si="11"/>
        <v>0</v>
      </c>
      <c r="E46" s="60">
        <f t="shared" si="11"/>
        <v>0</v>
      </c>
      <c r="F46" s="60">
        <f t="shared" si="11"/>
        <v>0</v>
      </c>
      <c r="G46" s="60">
        <f t="shared" si="11"/>
        <v>0</v>
      </c>
      <c r="H46" s="60">
        <f t="shared" si="11"/>
        <v>0</v>
      </c>
      <c r="I46" s="60">
        <f t="shared" si="11"/>
        <v>0</v>
      </c>
      <c r="J46" s="60">
        <f t="shared" si="11"/>
        <v>0</v>
      </c>
      <c r="K46" s="60">
        <f t="shared" si="11"/>
        <v>0</v>
      </c>
      <c r="L46" s="60">
        <f t="shared" si="11"/>
        <v>0</v>
      </c>
      <c r="M46" s="60">
        <f t="shared" si="11"/>
        <v>0</v>
      </c>
      <c r="N46" s="60">
        <f t="shared" si="11"/>
        <v>0</v>
      </c>
      <c r="O46" s="60">
        <f t="shared" si="11"/>
        <v>0</v>
      </c>
      <c r="P46" s="60">
        <f t="shared" si="11"/>
        <v>0</v>
      </c>
      <c r="Q46" s="60">
        <f t="shared" si="11"/>
        <v>0</v>
      </c>
      <c r="R46" s="60">
        <f t="shared" si="11"/>
        <v>0</v>
      </c>
      <c r="S46" s="60">
        <f t="shared" si="11"/>
        <v>0</v>
      </c>
      <c r="T46" s="60">
        <f t="shared" si="11"/>
        <v>0</v>
      </c>
      <c r="U46" s="60">
        <f t="shared" si="11"/>
        <v>0</v>
      </c>
      <c r="V46" s="60">
        <f t="shared" si="11"/>
        <v>0</v>
      </c>
      <c r="W46" s="60">
        <f t="shared" si="11"/>
        <v>0</v>
      </c>
      <c r="X46" s="60">
        <f t="shared" si="11"/>
        <v>0</v>
      </c>
      <c r="Y46" s="60">
        <f t="shared" si="11"/>
        <v>0</v>
      </c>
      <c r="Z46" s="60">
        <f t="shared" si="11"/>
        <v>0</v>
      </c>
      <c r="AA46" s="60">
        <f t="shared" si="11"/>
        <v>0</v>
      </c>
      <c r="AB46" s="60">
        <f t="shared" si="11"/>
        <v>0</v>
      </c>
      <c r="AC46" s="60">
        <f t="shared" si="11"/>
        <v>0</v>
      </c>
      <c r="AD46" s="60">
        <f t="shared" si="11"/>
        <v>0</v>
      </c>
      <c r="AE46" s="60">
        <f t="shared" si="11"/>
        <v>0</v>
      </c>
      <c r="AF46" s="60">
        <f t="shared" si="11"/>
        <v>0</v>
      </c>
      <c r="AG46" s="60">
        <f t="shared" si="11"/>
        <v>0</v>
      </c>
      <c r="AH46" s="60">
        <f t="shared" si="11"/>
        <v>0</v>
      </c>
      <c r="AI46" s="60">
        <f t="shared" si="11"/>
        <v>0</v>
      </c>
      <c r="AJ46" s="60">
        <f t="shared" si="11"/>
        <v>0</v>
      </c>
      <c r="AK46" s="60">
        <f t="shared" si="11"/>
        <v>0</v>
      </c>
      <c r="AL46" s="60">
        <f t="shared" si="11"/>
        <v>0</v>
      </c>
      <c r="AM46" s="60">
        <f t="shared" si="11"/>
        <v>0</v>
      </c>
      <c r="AN46" s="60">
        <f t="shared" si="11"/>
        <v>0</v>
      </c>
      <c r="AO46" s="60">
        <f t="shared" si="11"/>
        <v>0</v>
      </c>
      <c r="AP46" s="60">
        <f t="shared" si="11"/>
        <v>0</v>
      </c>
      <c r="AQ46" s="60">
        <f t="shared" si="11"/>
        <v>0</v>
      </c>
      <c r="AR46" s="60">
        <f t="shared" si="11"/>
        <v>0</v>
      </c>
      <c r="AS46" s="60">
        <f t="shared" si="11"/>
        <v>0</v>
      </c>
      <c r="AT46" s="60">
        <f t="shared" si="11"/>
        <v>1</v>
      </c>
      <c r="AU46" s="60">
        <f t="shared" si="11"/>
        <v>1</v>
      </c>
      <c r="AV46" s="60">
        <f t="shared" si="11"/>
        <v>1</v>
      </c>
      <c r="AW46" s="60">
        <f t="shared" si="11"/>
        <v>1</v>
      </c>
      <c r="AX46" s="60">
        <f t="shared" si="11"/>
        <v>1</v>
      </c>
      <c r="AY46" s="60">
        <f t="shared" si="11"/>
        <v>1</v>
      </c>
      <c r="AZ46" s="60">
        <f t="shared" si="11"/>
        <v>1</v>
      </c>
      <c r="BA46" s="60">
        <f t="shared" si="11"/>
        <v>1</v>
      </c>
      <c r="BB46" s="60">
        <f t="shared" si="11"/>
        <v>1</v>
      </c>
      <c r="BC46" s="60">
        <f t="shared" si="9"/>
        <v>1</v>
      </c>
      <c r="BD46" s="96" t="s">
        <v>150</v>
      </c>
      <c r="BE46" s="60">
        <v>1</v>
      </c>
      <c r="BF46" s="43"/>
    </row>
    <row r="47" spans="1:58" s="27" customFormat="1">
      <c r="B47" s="28"/>
    </row>
    <row r="48" spans="1:58" s="27" customFormat="1">
      <c r="B48" s="28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E48" s="26"/>
      <c r="BF48" s="26"/>
    </row>
    <row r="49" spans="1:60" s="27" customFormat="1">
      <c r="B49" s="28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E49" s="26"/>
    </row>
    <row r="50" spans="1:60" s="27" customFormat="1">
      <c r="B50" s="28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E50" s="26"/>
    </row>
    <row r="51" spans="1:60" s="27" customFormat="1">
      <c r="A51" s="178"/>
      <c r="B51" s="2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34"/>
      <c r="BC51" s="36"/>
      <c r="BD51" s="98"/>
      <c r="BE51" s="26"/>
    </row>
    <row r="52" spans="1:60">
      <c r="A52" s="34"/>
      <c r="B52" s="35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9"/>
      <c r="BC52" s="34"/>
      <c r="BD52" s="98"/>
      <c r="BE52" s="34"/>
      <c r="BF52" s="36"/>
      <c r="BG52" s="34"/>
      <c r="BH52" s="34"/>
    </row>
    <row r="53" spans="1:60">
      <c r="A53" s="34"/>
      <c r="B53" s="35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8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9"/>
      <c r="BC53" s="34"/>
      <c r="BD53" s="98"/>
      <c r="BE53" s="34"/>
      <c r="BF53" s="34"/>
      <c r="BG53" s="34"/>
      <c r="BH53" s="34"/>
    </row>
    <row r="54" spans="1:60">
      <c r="A54" s="34"/>
      <c r="B54" s="35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8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26"/>
      <c r="BC54" s="27"/>
      <c r="BD54" s="27"/>
      <c r="BE54" s="34"/>
      <c r="BF54" s="34"/>
      <c r="BG54" s="34"/>
      <c r="BH54" s="34"/>
    </row>
    <row r="55" spans="1:60">
      <c r="A55" s="34"/>
      <c r="B55" s="35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26"/>
      <c r="BC55" s="27"/>
      <c r="BD55" s="27"/>
      <c r="BE55" s="39"/>
      <c r="BF55" s="34"/>
      <c r="BG55" s="34"/>
      <c r="BH55" s="34"/>
    </row>
    <row r="56" spans="1:60">
      <c r="A56" s="34"/>
      <c r="B56" s="35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26"/>
      <c r="BC56" s="27"/>
      <c r="BD56" s="27"/>
      <c r="BE56" s="39"/>
      <c r="BF56" s="34"/>
      <c r="BG56" s="34"/>
      <c r="BH56" s="34"/>
    </row>
    <row r="57" spans="1:60">
      <c r="A57" s="34"/>
      <c r="B57" s="35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4"/>
      <c r="BD57" s="98"/>
      <c r="BE57" s="39"/>
      <c r="BF57" s="34"/>
      <c r="BG57" s="34"/>
      <c r="BH57" s="34"/>
    </row>
    <row r="58" spans="1:60">
      <c r="A58" s="34"/>
      <c r="B58" s="35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4"/>
      <c r="BD58" s="98"/>
      <c r="BE58" s="39"/>
      <c r="BF58" s="34"/>
      <c r="BG58" s="34"/>
      <c r="BH58" s="34"/>
    </row>
    <row r="59" spans="1:60">
      <c r="A59" s="34"/>
      <c r="B59" s="35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9"/>
      <c r="BC59" s="34"/>
      <c r="BD59" s="98"/>
      <c r="BE59" s="34"/>
      <c r="BF59" s="34"/>
      <c r="BG59" s="34"/>
      <c r="BH59" s="34"/>
    </row>
    <row r="60" spans="1:60">
      <c r="A60" s="34"/>
      <c r="B60" s="35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26"/>
      <c r="BC60" s="27"/>
      <c r="BD60" s="27"/>
      <c r="BE60" s="34"/>
      <c r="BF60" s="34"/>
      <c r="BG60" s="34"/>
      <c r="BH60" s="34"/>
    </row>
    <row r="61" spans="1:60">
      <c r="A61" s="34"/>
      <c r="B61" s="35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26"/>
      <c r="BC61" s="27"/>
      <c r="BD61" s="27"/>
      <c r="BE61" s="34"/>
      <c r="BF61" s="34"/>
      <c r="BG61" s="34"/>
      <c r="BH61" s="34"/>
    </row>
    <row r="62" spans="1:60">
      <c r="A62" s="34"/>
      <c r="B62" s="35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26"/>
      <c r="BC62" s="27"/>
      <c r="BD62" s="27"/>
      <c r="BE62" s="34"/>
      <c r="BF62" s="34"/>
      <c r="BG62" s="34"/>
      <c r="BH62" s="34"/>
    </row>
    <row r="63" spans="1:60">
      <c r="A63" s="34"/>
      <c r="B63" s="35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6"/>
      <c r="BD63" s="98"/>
      <c r="BE63" s="34"/>
      <c r="BF63" s="34"/>
      <c r="BG63" s="34"/>
      <c r="BH63" s="34"/>
    </row>
    <row r="64" spans="1:60">
      <c r="A64" s="34"/>
      <c r="B64" s="35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98"/>
      <c r="BE64" s="34"/>
      <c r="BF64" s="34"/>
      <c r="BG64" s="34"/>
      <c r="BH64" s="34"/>
    </row>
    <row r="65" spans="1:60">
      <c r="A65" s="34"/>
      <c r="B65" s="35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98"/>
      <c r="BE65" s="34"/>
      <c r="BF65" s="34"/>
      <c r="BG65" s="34"/>
      <c r="BH65" s="34"/>
    </row>
    <row r="66" spans="1:60">
      <c r="A66" s="34"/>
      <c r="B66" s="35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9"/>
      <c r="BC66" s="34"/>
      <c r="BD66" s="98"/>
      <c r="BE66" s="34"/>
      <c r="BF66" s="34"/>
      <c r="BG66" s="34"/>
      <c r="BH66" s="34"/>
    </row>
    <row r="67" spans="1:60">
      <c r="A67" s="34"/>
      <c r="B67" s="35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9"/>
      <c r="BC67" s="34"/>
      <c r="BD67" s="98"/>
      <c r="BE67" s="34"/>
      <c r="BF67" s="34"/>
      <c r="BG67" s="34"/>
      <c r="BH67" s="34"/>
    </row>
    <row r="68" spans="1:60">
      <c r="A68" s="34"/>
      <c r="B68" s="35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9"/>
      <c r="BC68" s="34"/>
      <c r="BD68" s="98"/>
      <c r="BE68" s="34"/>
      <c r="BF68" s="34"/>
      <c r="BG68" s="34"/>
      <c r="BH68" s="34"/>
    </row>
    <row r="69" spans="1:60">
      <c r="A69" s="34"/>
      <c r="B69" s="35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26"/>
      <c r="BC69" s="27"/>
      <c r="BD69" s="27"/>
      <c r="BE69" s="34"/>
      <c r="BF69" s="34"/>
      <c r="BG69" s="34"/>
      <c r="BH69" s="34"/>
    </row>
    <row r="70" spans="1:60">
      <c r="A70" s="34"/>
      <c r="B70" s="35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26"/>
      <c r="BC70" s="27"/>
      <c r="BD70" s="27"/>
      <c r="BE70" s="34"/>
      <c r="BF70" s="34"/>
      <c r="BG70" s="34"/>
      <c r="BH70" s="34"/>
    </row>
    <row r="71" spans="1:60">
      <c r="A71" s="34"/>
      <c r="B71" s="35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26"/>
      <c r="BC71" s="27"/>
      <c r="BD71" s="27"/>
      <c r="BE71" s="34"/>
      <c r="BF71" s="34"/>
      <c r="BG71" s="34"/>
      <c r="BH71" s="34"/>
    </row>
    <row r="72" spans="1:60">
      <c r="A72" s="34"/>
      <c r="B72" s="35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6"/>
      <c r="BD72" s="98"/>
      <c r="BE72" s="34"/>
      <c r="BF72" s="34"/>
      <c r="BG72" s="34"/>
      <c r="BH72" s="34"/>
    </row>
    <row r="73" spans="1:60">
      <c r="A73" s="34"/>
      <c r="B73" s="35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98"/>
      <c r="BE73" s="34"/>
      <c r="BF73" s="34"/>
      <c r="BG73" s="34"/>
      <c r="BH73" s="34"/>
    </row>
    <row r="74" spans="1:60">
      <c r="A74" s="34"/>
      <c r="B74" s="35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98"/>
      <c r="BE74" s="34"/>
      <c r="BF74" s="34"/>
      <c r="BG74" s="34"/>
      <c r="BH74" s="34"/>
    </row>
    <row r="75" spans="1:60">
      <c r="A75" s="34"/>
      <c r="B75" s="35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9"/>
      <c r="BC75" s="34"/>
      <c r="BD75" s="98"/>
      <c r="BE75" s="34"/>
      <c r="BF75" s="34"/>
      <c r="BG75" s="34"/>
      <c r="BH75" s="34"/>
    </row>
    <row r="76" spans="1:60">
      <c r="A76" s="34"/>
      <c r="B76" s="35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9"/>
      <c r="BC76" s="34"/>
      <c r="BD76" s="98"/>
      <c r="BE76" s="34"/>
      <c r="BF76" s="34"/>
      <c r="BG76" s="34"/>
      <c r="BH76" s="34"/>
    </row>
    <row r="77" spans="1:60">
      <c r="A77" s="34"/>
      <c r="B77" s="35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9"/>
      <c r="BC77" s="34"/>
      <c r="BD77" s="98"/>
      <c r="BE77" s="34"/>
      <c r="BF77" s="34"/>
      <c r="BG77" s="34"/>
      <c r="BH77" s="34"/>
    </row>
    <row r="78" spans="1:60">
      <c r="A78" s="34"/>
      <c r="B78" s="35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26"/>
      <c r="BC78" s="27"/>
      <c r="BD78" s="27"/>
      <c r="BE78" s="34"/>
      <c r="BF78" s="34"/>
      <c r="BG78" s="34"/>
      <c r="BH78" s="34"/>
    </row>
    <row r="79" spans="1:60">
      <c r="A79" s="34"/>
      <c r="B79" s="35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26"/>
      <c r="BC79" s="27"/>
      <c r="BD79" s="27"/>
      <c r="BE79" s="34"/>
      <c r="BF79" s="34"/>
      <c r="BG79" s="34"/>
      <c r="BH79" s="34"/>
    </row>
    <row r="80" spans="1:60">
      <c r="A80" s="34"/>
      <c r="B80" s="35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26"/>
      <c r="BC80" s="27"/>
      <c r="BD80" s="27"/>
      <c r="BE80" s="34"/>
      <c r="BF80" s="34"/>
      <c r="BG80" s="34"/>
      <c r="BH80" s="34"/>
    </row>
    <row r="81" spans="1:60">
      <c r="A81" s="34"/>
      <c r="B81" s="35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6"/>
      <c r="BD81" s="98"/>
      <c r="BE81" s="34"/>
      <c r="BF81" s="34"/>
      <c r="BG81" s="34"/>
      <c r="BH81" s="34"/>
    </row>
    <row r="82" spans="1:60">
      <c r="A82" s="34"/>
      <c r="B82" s="35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98"/>
      <c r="BE82" s="34"/>
      <c r="BF82" s="34"/>
      <c r="BG82" s="34"/>
      <c r="BH82" s="34"/>
    </row>
    <row r="83" spans="1:60">
      <c r="A83" s="34"/>
      <c r="B83" s="35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98"/>
      <c r="BE83" s="34"/>
      <c r="BF83" s="34"/>
      <c r="BG83" s="34"/>
      <c r="BH83" s="34"/>
    </row>
    <row r="84" spans="1:60">
      <c r="A84" s="34"/>
      <c r="B84" s="35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9"/>
      <c r="BC84" s="34"/>
      <c r="BD84" s="98"/>
      <c r="BE84" s="34"/>
      <c r="BF84" s="34"/>
      <c r="BG84" s="34"/>
      <c r="BH84" s="34"/>
    </row>
    <row r="85" spans="1:60">
      <c r="A85" s="34"/>
      <c r="B85" s="35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9"/>
      <c r="BC85" s="34"/>
      <c r="BD85" s="98"/>
      <c r="BE85" s="34"/>
      <c r="BF85" s="34"/>
      <c r="BG85" s="34"/>
      <c r="BH85" s="34"/>
    </row>
    <row r="86" spans="1:60">
      <c r="A86" s="34"/>
      <c r="B86" s="35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9"/>
      <c r="BC86" s="34"/>
      <c r="BD86" s="98"/>
      <c r="BE86" s="34"/>
      <c r="BF86" s="34"/>
      <c r="BG86" s="34"/>
      <c r="BH86" s="34"/>
    </row>
    <row r="87" spans="1:60">
      <c r="A87" s="34"/>
      <c r="B87" s="35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26"/>
      <c r="BC87" s="27"/>
      <c r="BD87" s="27"/>
      <c r="BE87" s="34"/>
      <c r="BF87" s="34"/>
      <c r="BG87" s="34"/>
      <c r="BH87" s="34"/>
    </row>
    <row r="88" spans="1:60">
      <c r="A88" s="34"/>
      <c r="B88" s="35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26"/>
      <c r="BC88" s="27"/>
      <c r="BD88" s="27"/>
      <c r="BE88" s="34"/>
      <c r="BF88" s="34"/>
      <c r="BG88" s="34"/>
      <c r="BH88" s="34"/>
    </row>
    <row r="89" spans="1:60">
      <c r="A89" s="34"/>
      <c r="B89" s="35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26"/>
      <c r="BC89" s="27"/>
      <c r="BD89" s="27"/>
      <c r="BE89" s="34"/>
      <c r="BF89" s="34"/>
      <c r="BG89" s="34"/>
      <c r="BH89" s="34"/>
    </row>
    <row r="90" spans="1:60">
      <c r="A90" s="34"/>
      <c r="B90" s="35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6"/>
      <c r="BD90" s="98"/>
      <c r="BE90" s="34"/>
      <c r="BF90" s="34"/>
      <c r="BG90" s="34"/>
      <c r="BH90" s="34"/>
    </row>
    <row r="91" spans="1:60">
      <c r="A91" s="34"/>
      <c r="B91" s="35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98"/>
      <c r="BE91" s="34"/>
      <c r="BF91" s="34"/>
      <c r="BG91" s="34"/>
      <c r="BH91" s="34"/>
    </row>
    <row r="92" spans="1:60">
      <c r="A92" s="34"/>
      <c r="B92" s="35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98"/>
      <c r="BE92" s="34"/>
      <c r="BF92" s="34"/>
      <c r="BG92" s="34"/>
      <c r="BH92" s="34"/>
    </row>
    <row r="93" spans="1:60">
      <c r="A93" s="34"/>
      <c r="B93" s="35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9"/>
      <c r="BC93" s="34"/>
      <c r="BD93" s="98"/>
      <c r="BE93" s="34"/>
      <c r="BF93" s="34"/>
      <c r="BG93" s="34"/>
      <c r="BH93" s="34"/>
    </row>
    <row r="94" spans="1:60">
      <c r="A94" s="34"/>
      <c r="B94" s="35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9"/>
      <c r="BC94" s="34"/>
      <c r="BD94" s="98"/>
      <c r="BE94" s="34"/>
      <c r="BF94" s="34"/>
      <c r="BG94" s="34"/>
      <c r="BH94" s="34"/>
    </row>
    <row r="95" spans="1:60">
      <c r="A95" s="34"/>
      <c r="B95" s="35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9"/>
      <c r="BC95" s="34"/>
      <c r="BD95" s="98"/>
      <c r="BE95" s="34"/>
      <c r="BF95" s="34"/>
      <c r="BG95" s="34"/>
      <c r="BH95" s="34"/>
    </row>
    <row r="96" spans="1:60">
      <c r="A96" s="34"/>
      <c r="B96" s="35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26"/>
      <c r="BC96" s="27"/>
      <c r="BD96" s="27"/>
      <c r="BE96" s="34"/>
      <c r="BF96" s="34"/>
      <c r="BG96" s="34"/>
      <c r="BH96" s="34"/>
    </row>
    <row r="97" spans="1:60">
      <c r="A97" s="34"/>
      <c r="B97" s="35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26"/>
      <c r="BC97" s="27"/>
      <c r="BD97" s="27"/>
      <c r="BE97" s="34"/>
      <c r="BF97" s="34"/>
      <c r="BG97" s="34"/>
      <c r="BH97" s="34"/>
    </row>
    <row r="98" spans="1:60">
      <c r="A98" s="34"/>
      <c r="B98" s="3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26"/>
      <c r="BC98" s="27"/>
      <c r="BD98" s="27"/>
      <c r="BE98" s="34"/>
      <c r="BF98" s="34"/>
      <c r="BG98" s="34"/>
      <c r="BH98" s="34"/>
    </row>
    <row r="99" spans="1:60">
      <c r="A99" s="34"/>
      <c r="B99" s="3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6"/>
      <c r="BD99" s="98"/>
      <c r="BE99" s="34"/>
      <c r="BF99" s="34"/>
      <c r="BG99" s="34"/>
      <c r="BH99" s="34"/>
    </row>
    <row r="100" spans="1:60">
      <c r="A100" s="34"/>
      <c r="B100" s="3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98"/>
      <c r="BE100" s="34"/>
      <c r="BF100" s="34"/>
      <c r="BG100" s="34"/>
      <c r="BH100" s="34"/>
    </row>
    <row r="101" spans="1:60">
      <c r="A101" s="34"/>
      <c r="B101" s="3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98"/>
      <c r="BE101" s="34"/>
      <c r="BF101" s="34"/>
      <c r="BG101" s="34"/>
      <c r="BH101" s="34"/>
    </row>
    <row r="102" spans="1:60">
      <c r="A102" s="34"/>
      <c r="B102" s="3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9"/>
      <c r="BC102" s="34"/>
      <c r="BD102" s="98"/>
      <c r="BE102" s="34"/>
      <c r="BF102" s="34"/>
      <c r="BG102" s="34"/>
      <c r="BH102" s="34"/>
    </row>
    <row r="103" spans="1:60">
      <c r="A103" s="34"/>
      <c r="B103" s="3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9"/>
      <c r="BC103" s="34"/>
      <c r="BD103" s="98"/>
      <c r="BE103" s="34"/>
      <c r="BF103" s="34"/>
      <c r="BG103" s="34"/>
      <c r="BH103" s="34"/>
    </row>
    <row r="104" spans="1:60">
      <c r="A104" s="34"/>
      <c r="B104" s="3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9"/>
      <c r="BC104" s="34"/>
      <c r="BD104" s="98"/>
      <c r="BE104" s="34"/>
      <c r="BF104" s="34"/>
      <c r="BG104" s="34"/>
      <c r="BH104" s="34"/>
    </row>
    <row r="105" spans="1:60">
      <c r="A105" s="34"/>
      <c r="B105" s="3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26"/>
      <c r="BC105" s="27"/>
      <c r="BD105" s="27"/>
      <c r="BE105" s="34"/>
      <c r="BF105" s="34"/>
      <c r="BG105" s="34"/>
      <c r="BH105" s="34"/>
    </row>
    <row r="106" spans="1:60">
      <c r="A106" s="34"/>
      <c r="B106" s="3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26"/>
      <c r="BC106" s="27"/>
      <c r="BD106" s="27"/>
      <c r="BE106" s="34"/>
      <c r="BF106" s="34"/>
      <c r="BG106" s="34"/>
      <c r="BH106" s="34"/>
    </row>
    <row r="107" spans="1:60">
      <c r="A107" s="34"/>
      <c r="B107" s="3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26"/>
      <c r="BC107" s="27"/>
      <c r="BD107" s="27"/>
      <c r="BE107" s="34"/>
      <c r="BF107" s="34"/>
      <c r="BG107" s="34"/>
      <c r="BH107" s="34"/>
    </row>
    <row r="108" spans="1:60">
      <c r="A108" s="34"/>
      <c r="B108" s="3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6"/>
      <c r="BD108" s="98"/>
      <c r="BE108" s="34"/>
      <c r="BF108" s="34"/>
      <c r="BG108" s="34"/>
      <c r="BH108" s="34"/>
    </row>
    <row r="109" spans="1:60">
      <c r="A109" s="34"/>
      <c r="B109" s="3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98"/>
      <c r="BE109" s="34"/>
      <c r="BF109" s="34"/>
      <c r="BG109" s="34"/>
      <c r="BH109" s="34"/>
    </row>
    <row r="110" spans="1:60">
      <c r="A110" s="34"/>
      <c r="B110" s="3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98"/>
      <c r="BE110" s="34"/>
      <c r="BF110" s="34"/>
      <c r="BG110" s="34"/>
      <c r="BH110" s="34"/>
    </row>
    <row r="111" spans="1:60">
      <c r="A111" s="34"/>
      <c r="B111" s="35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9"/>
      <c r="BC111" s="34"/>
      <c r="BD111" s="98"/>
      <c r="BE111" s="34"/>
      <c r="BF111" s="34"/>
      <c r="BG111" s="34"/>
      <c r="BH111" s="34"/>
    </row>
    <row r="112" spans="1:60">
      <c r="A112" s="34"/>
      <c r="B112" s="35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9"/>
      <c r="BC112" s="34"/>
      <c r="BD112" s="98"/>
      <c r="BE112" s="34"/>
      <c r="BF112" s="34"/>
      <c r="BG112" s="34"/>
      <c r="BH112" s="34"/>
    </row>
    <row r="113" spans="1:60">
      <c r="A113" s="34"/>
      <c r="B113" s="35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9"/>
      <c r="BC113" s="34"/>
      <c r="BD113" s="98"/>
      <c r="BE113" s="34"/>
      <c r="BF113" s="34"/>
      <c r="BG113" s="34"/>
      <c r="BH113" s="34"/>
    </row>
    <row r="114" spans="1:60">
      <c r="A114" s="34"/>
      <c r="B114" s="35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26"/>
      <c r="BC114" s="27"/>
      <c r="BD114" s="27"/>
      <c r="BE114" s="34"/>
      <c r="BF114" s="34"/>
      <c r="BG114" s="34"/>
      <c r="BH114" s="34"/>
    </row>
    <row r="115" spans="1:60">
      <c r="A115" s="34"/>
      <c r="B115" s="35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26"/>
      <c r="BC115" s="27"/>
      <c r="BD115" s="27"/>
      <c r="BE115" s="34"/>
      <c r="BF115" s="34"/>
      <c r="BG115" s="34"/>
      <c r="BH115" s="34"/>
    </row>
    <row r="116" spans="1:60">
      <c r="A116" s="34"/>
      <c r="B116" s="35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26"/>
      <c r="BC116" s="27"/>
      <c r="BD116" s="27"/>
      <c r="BE116" s="34"/>
      <c r="BF116" s="34"/>
      <c r="BG116" s="34"/>
      <c r="BH116" s="34"/>
    </row>
    <row r="117" spans="1:60">
      <c r="A117" s="34"/>
      <c r="B117" s="35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6"/>
      <c r="BD117" s="98"/>
      <c r="BE117" s="34"/>
      <c r="BF117" s="34"/>
      <c r="BG117" s="34"/>
      <c r="BH117" s="34"/>
    </row>
    <row r="118" spans="1:60">
      <c r="A118" s="34"/>
      <c r="B118" s="35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98"/>
      <c r="BE118" s="34"/>
      <c r="BF118" s="34"/>
      <c r="BG118" s="34"/>
      <c r="BH118" s="34"/>
    </row>
    <row r="119" spans="1:60">
      <c r="A119" s="34"/>
      <c r="B119" s="35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98"/>
      <c r="BE119" s="34"/>
      <c r="BF119" s="34"/>
      <c r="BG119" s="34"/>
      <c r="BH119" s="34"/>
    </row>
    <row r="120" spans="1:60">
      <c r="A120" s="34"/>
      <c r="B120" s="35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9"/>
      <c r="BC120" s="34"/>
      <c r="BD120" s="98"/>
      <c r="BE120" s="34"/>
      <c r="BF120" s="34"/>
      <c r="BG120" s="34"/>
      <c r="BH120" s="34"/>
    </row>
    <row r="121" spans="1:60">
      <c r="A121" s="34"/>
      <c r="B121" s="35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9"/>
      <c r="BC121" s="34"/>
      <c r="BD121" s="98"/>
      <c r="BE121" s="34"/>
      <c r="BF121" s="34"/>
      <c r="BG121" s="34"/>
      <c r="BH121" s="34"/>
    </row>
    <row r="122" spans="1:60">
      <c r="A122" s="34"/>
      <c r="B122" s="35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9"/>
      <c r="BC122" s="34"/>
      <c r="BD122" s="98"/>
      <c r="BE122" s="34"/>
      <c r="BF122" s="34"/>
      <c r="BG122" s="34"/>
      <c r="BH122" s="34"/>
    </row>
    <row r="123" spans="1:60">
      <c r="A123" s="34"/>
      <c r="B123" s="35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26"/>
      <c r="BC123" s="27"/>
      <c r="BD123" s="27"/>
      <c r="BE123" s="34"/>
      <c r="BF123" s="34"/>
      <c r="BG123" s="34"/>
      <c r="BH123" s="34"/>
    </row>
    <row r="124" spans="1:60">
      <c r="A124" s="34"/>
      <c r="B124" s="35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26"/>
      <c r="BC124" s="27"/>
      <c r="BD124" s="27"/>
      <c r="BE124" s="34"/>
      <c r="BF124" s="34"/>
      <c r="BG124" s="34"/>
      <c r="BH124" s="34"/>
    </row>
    <row r="125" spans="1:60">
      <c r="A125" s="34"/>
      <c r="B125" s="35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26"/>
      <c r="BC125" s="27"/>
      <c r="BD125" s="27"/>
      <c r="BE125" s="34"/>
      <c r="BF125" s="34"/>
      <c r="BG125" s="34"/>
      <c r="BH125" s="34"/>
    </row>
    <row r="126" spans="1:60">
      <c r="A126" s="34"/>
      <c r="B126" s="35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6"/>
      <c r="BD126" s="98"/>
      <c r="BE126" s="34"/>
      <c r="BF126" s="34"/>
      <c r="BG126" s="34"/>
      <c r="BH126" s="34"/>
    </row>
    <row r="127" spans="1:60">
      <c r="A127" s="34"/>
      <c r="B127" s="35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98"/>
      <c r="BE127" s="34"/>
      <c r="BF127" s="34"/>
      <c r="BG127" s="34"/>
      <c r="BH127" s="34"/>
    </row>
    <row r="128" spans="1:60">
      <c r="A128" s="34"/>
      <c r="B128" s="35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98"/>
      <c r="BE128" s="34"/>
      <c r="BF128" s="34"/>
      <c r="BG128" s="34"/>
      <c r="BH128" s="34"/>
    </row>
    <row r="129" spans="1:60">
      <c r="A129" s="34"/>
      <c r="B129" s="35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9"/>
      <c r="BC129" s="34"/>
      <c r="BD129" s="98"/>
      <c r="BE129" s="34"/>
      <c r="BF129" s="34"/>
      <c r="BG129" s="34"/>
      <c r="BH129" s="34"/>
    </row>
    <row r="130" spans="1:60">
      <c r="A130" s="34"/>
      <c r="B130" s="35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9"/>
      <c r="BC130" s="34"/>
      <c r="BD130" s="98"/>
      <c r="BE130" s="34"/>
      <c r="BF130" s="34"/>
      <c r="BG130" s="34"/>
      <c r="BH130" s="34"/>
    </row>
    <row r="131" spans="1:60">
      <c r="A131" s="34"/>
      <c r="B131" s="35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9"/>
      <c r="BC131" s="34"/>
      <c r="BD131" s="98"/>
      <c r="BE131" s="34"/>
      <c r="BF131" s="34"/>
      <c r="BG131" s="34"/>
      <c r="BH131" s="34"/>
    </row>
    <row r="132" spans="1:60">
      <c r="A132" s="34"/>
      <c r="B132" s="35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26"/>
      <c r="BC132" s="27"/>
      <c r="BD132" s="27"/>
      <c r="BE132" s="34"/>
      <c r="BF132" s="34"/>
      <c r="BG132" s="34"/>
      <c r="BH132" s="34"/>
    </row>
    <row r="133" spans="1:60">
      <c r="A133" s="34"/>
      <c r="B133" s="35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26"/>
      <c r="BC133" s="27"/>
      <c r="BD133" s="27"/>
      <c r="BE133" s="34"/>
      <c r="BF133" s="34"/>
      <c r="BG133" s="34"/>
      <c r="BH133" s="34"/>
    </row>
    <row r="134" spans="1:60">
      <c r="A134" s="34"/>
      <c r="B134" s="35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26"/>
      <c r="BC134" s="27"/>
      <c r="BD134" s="27"/>
      <c r="BE134" s="34"/>
      <c r="BF134" s="34"/>
      <c r="BG134" s="34"/>
      <c r="BH134" s="34"/>
    </row>
    <row r="135" spans="1:60">
      <c r="A135" s="34"/>
      <c r="B135" s="35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6"/>
      <c r="BD135" s="98"/>
      <c r="BE135" s="34"/>
      <c r="BF135" s="34"/>
      <c r="BG135" s="34"/>
      <c r="BH135" s="34"/>
    </row>
    <row r="136" spans="1:60">
      <c r="A136" s="34"/>
      <c r="B136" s="35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98"/>
      <c r="BE136" s="34"/>
      <c r="BF136" s="34"/>
      <c r="BG136" s="34"/>
      <c r="BH136" s="34"/>
    </row>
    <row r="137" spans="1:60">
      <c r="A137" s="34"/>
      <c r="B137" s="35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98"/>
      <c r="BE137" s="34"/>
      <c r="BF137" s="34"/>
      <c r="BG137" s="34"/>
      <c r="BH137" s="34"/>
    </row>
    <row r="138" spans="1:60">
      <c r="A138" s="34"/>
      <c r="B138" s="35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9"/>
      <c r="BC138" s="34"/>
      <c r="BD138" s="98"/>
      <c r="BE138" s="34"/>
      <c r="BF138" s="34"/>
      <c r="BG138" s="34"/>
      <c r="BH138" s="34"/>
    </row>
    <row r="139" spans="1:60">
      <c r="A139" s="34"/>
      <c r="B139" s="35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9"/>
      <c r="BC139" s="34"/>
      <c r="BD139" s="98"/>
      <c r="BE139" s="34"/>
      <c r="BF139" s="34"/>
      <c r="BG139" s="34"/>
      <c r="BH139" s="34"/>
    </row>
    <row r="140" spans="1:60">
      <c r="A140" s="34"/>
      <c r="B140" s="35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9"/>
      <c r="BC140" s="34"/>
      <c r="BD140" s="98"/>
      <c r="BE140" s="34"/>
      <c r="BF140" s="34"/>
      <c r="BG140" s="34"/>
      <c r="BH140" s="34"/>
    </row>
    <row r="141" spans="1:60">
      <c r="A141" s="34"/>
      <c r="B141" s="35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26"/>
      <c r="BC141" s="27"/>
      <c r="BD141" s="27"/>
      <c r="BE141" s="34"/>
      <c r="BF141" s="34"/>
      <c r="BG141" s="34"/>
      <c r="BH141" s="34"/>
    </row>
    <row r="142" spans="1:60">
      <c r="A142" s="34"/>
      <c r="B142" s="35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26"/>
      <c r="BC142" s="27"/>
      <c r="BD142" s="27"/>
      <c r="BE142" s="34"/>
      <c r="BF142" s="34"/>
      <c r="BG142" s="34"/>
      <c r="BH142" s="34"/>
    </row>
    <row r="143" spans="1:60">
      <c r="A143" s="34"/>
      <c r="B143" s="35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26"/>
      <c r="BC143" s="27"/>
      <c r="BD143" s="27"/>
      <c r="BE143" s="34"/>
      <c r="BF143" s="34"/>
      <c r="BG143" s="34"/>
      <c r="BH143" s="34"/>
    </row>
    <row r="144" spans="1:60">
      <c r="A144" s="34"/>
      <c r="B144" s="35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6"/>
      <c r="BD144" s="98"/>
      <c r="BE144" s="34"/>
      <c r="BF144" s="34"/>
      <c r="BG144" s="34"/>
      <c r="BH144" s="34"/>
    </row>
    <row r="145" spans="1:60">
      <c r="A145" s="34"/>
      <c r="B145" s="35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98"/>
      <c r="BE145" s="34"/>
      <c r="BF145" s="34"/>
      <c r="BG145" s="34"/>
      <c r="BH145" s="34"/>
    </row>
    <row r="146" spans="1:60">
      <c r="A146" s="34"/>
      <c r="B146" s="35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98"/>
      <c r="BE146" s="34"/>
      <c r="BF146" s="34"/>
      <c r="BG146" s="34"/>
      <c r="BH146" s="34"/>
    </row>
    <row r="147" spans="1:60">
      <c r="A147" s="34"/>
      <c r="B147" s="35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9"/>
      <c r="BC147" s="34"/>
      <c r="BD147" s="98"/>
      <c r="BE147" s="34"/>
      <c r="BF147" s="34"/>
      <c r="BG147" s="34"/>
      <c r="BH147" s="34"/>
    </row>
    <row r="148" spans="1:60">
      <c r="A148" s="34"/>
      <c r="B148" s="35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9"/>
      <c r="BC148" s="34"/>
      <c r="BD148" s="98"/>
      <c r="BE148" s="34"/>
      <c r="BF148" s="34"/>
      <c r="BG148" s="34"/>
      <c r="BH148" s="34"/>
    </row>
    <row r="149" spans="1:60">
      <c r="A149" s="34"/>
      <c r="B149" s="35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9"/>
      <c r="BC149" s="34"/>
      <c r="BD149" s="98"/>
      <c r="BE149" s="34"/>
      <c r="BF149" s="34"/>
      <c r="BG149" s="34"/>
      <c r="BH149" s="34"/>
    </row>
    <row r="150" spans="1:60">
      <c r="A150" s="34"/>
      <c r="B150" s="35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26"/>
      <c r="BC150" s="27"/>
      <c r="BD150" s="27"/>
      <c r="BE150" s="34"/>
      <c r="BF150" s="34"/>
      <c r="BG150" s="34"/>
      <c r="BH150" s="34"/>
    </row>
    <row r="151" spans="1:60">
      <c r="A151" s="34"/>
      <c r="B151" s="35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26"/>
      <c r="BC151" s="27"/>
      <c r="BD151" s="27"/>
      <c r="BE151" s="34"/>
      <c r="BF151" s="34"/>
      <c r="BG151" s="34"/>
      <c r="BH151" s="34"/>
    </row>
    <row r="152" spans="1:60">
      <c r="A152" s="34"/>
      <c r="B152" s="35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26"/>
      <c r="BC152" s="27"/>
      <c r="BD152" s="27"/>
      <c r="BE152" s="34"/>
      <c r="BF152" s="34"/>
      <c r="BG152" s="34"/>
      <c r="BH152" s="34"/>
    </row>
    <row r="153" spans="1:60">
      <c r="A153" s="34"/>
      <c r="B153" s="35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6"/>
      <c r="BD153" s="98"/>
      <c r="BE153" s="34"/>
      <c r="BF153" s="34"/>
      <c r="BG153" s="34"/>
      <c r="BH153" s="34"/>
    </row>
    <row r="154" spans="1:60">
      <c r="A154" s="34"/>
      <c r="B154" s="35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98"/>
      <c r="BE154" s="34"/>
      <c r="BF154" s="34"/>
      <c r="BG154" s="34"/>
      <c r="BH154" s="34"/>
    </row>
    <row r="155" spans="1:60">
      <c r="A155" s="34"/>
      <c r="B155" s="35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98"/>
      <c r="BE155" s="34"/>
      <c r="BF155" s="34"/>
      <c r="BG155" s="34"/>
      <c r="BH155" s="34"/>
    </row>
    <row r="156" spans="1:60">
      <c r="A156" s="34"/>
      <c r="B156" s="3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9"/>
      <c r="BC156" s="34"/>
      <c r="BD156" s="98"/>
      <c r="BE156" s="34"/>
      <c r="BF156" s="34"/>
      <c r="BG156" s="34"/>
      <c r="BH156" s="34"/>
    </row>
    <row r="157" spans="1:60">
      <c r="A157" s="34"/>
      <c r="B157" s="3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9"/>
      <c r="BC157" s="34"/>
      <c r="BD157" s="98"/>
      <c r="BE157" s="34"/>
      <c r="BF157" s="34"/>
      <c r="BG157" s="34"/>
      <c r="BH157" s="34"/>
    </row>
    <row r="158" spans="1:60">
      <c r="A158" s="34"/>
      <c r="B158" s="3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9"/>
      <c r="BC158" s="34"/>
      <c r="BD158" s="98"/>
      <c r="BE158" s="34"/>
      <c r="BF158" s="34"/>
      <c r="BG158" s="34"/>
      <c r="BH158" s="34"/>
    </row>
    <row r="159" spans="1:60">
      <c r="A159" s="34"/>
      <c r="B159" s="3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26"/>
      <c r="BC159" s="27"/>
      <c r="BD159" s="27"/>
      <c r="BE159" s="34"/>
      <c r="BF159" s="34"/>
      <c r="BG159" s="34"/>
      <c r="BH159" s="34"/>
    </row>
    <row r="160" spans="1:60">
      <c r="A160" s="34"/>
      <c r="B160" s="3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26"/>
      <c r="BC160" s="27"/>
      <c r="BD160" s="27"/>
      <c r="BE160" s="34"/>
      <c r="BF160" s="34"/>
      <c r="BG160" s="34"/>
      <c r="BH160" s="34"/>
    </row>
    <row r="161" spans="1:60">
      <c r="A161" s="34"/>
      <c r="B161" s="3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26"/>
      <c r="BC161" s="27"/>
      <c r="BD161" s="27"/>
      <c r="BE161" s="34"/>
      <c r="BF161" s="34"/>
      <c r="BG161" s="34"/>
      <c r="BH161" s="34"/>
    </row>
    <row r="162" spans="1:60">
      <c r="A162" s="34"/>
      <c r="B162" s="3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6"/>
      <c r="BD162" s="98"/>
      <c r="BE162" s="34"/>
      <c r="BF162" s="34"/>
      <c r="BG162" s="34"/>
      <c r="BH162" s="34"/>
    </row>
    <row r="163" spans="1:60">
      <c r="A163" s="34"/>
      <c r="B163" s="3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98"/>
      <c r="BE163" s="34"/>
      <c r="BF163" s="34"/>
      <c r="BG163" s="34"/>
      <c r="BH163" s="34"/>
    </row>
    <row r="164" spans="1:60">
      <c r="A164" s="34"/>
      <c r="B164" s="3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98"/>
      <c r="BE164" s="34"/>
      <c r="BF164" s="34"/>
      <c r="BG164" s="34"/>
      <c r="BH164" s="34"/>
    </row>
    <row r="165" spans="1:60">
      <c r="A165" s="34"/>
      <c r="B165" s="35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9"/>
      <c r="BC165" s="34"/>
      <c r="BD165" s="98"/>
      <c r="BE165" s="34"/>
      <c r="BF165" s="34"/>
      <c r="BG165" s="34"/>
      <c r="BH165" s="34"/>
    </row>
    <row r="166" spans="1:60">
      <c r="A166" s="34"/>
      <c r="B166" s="35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9"/>
      <c r="BC166" s="34"/>
      <c r="BD166" s="98"/>
      <c r="BE166" s="34"/>
      <c r="BF166" s="34"/>
      <c r="BG166" s="34"/>
      <c r="BH166" s="34"/>
    </row>
    <row r="167" spans="1:60">
      <c r="A167" s="34"/>
      <c r="B167" s="35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9"/>
      <c r="BC167" s="34"/>
      <c r="BD167" s="98"/>
      <c r="BE167" s="34"/>
      <c r="BF167" s="34"/>
      <c r="BG167" s="34"/>
      <c r="BH167" s="34"/>
    </row>
    <row r="168" spans="1:60">
      <c r="A168" s="34"/>
      <c r="B168" s="35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26"/>
      <c r="BC168" s="27"/>
      <c r="BD168" s="27"/>
      <c r="BE168" s="34"/>
      <c r="BF168" s="34"/>
      <c r="BG168" s="34"/>
      <c r="BH168" s="34"/>
    </row>
    <row r="169" spans="1:60">
      <c r="A169" s="34"/>
      <c r="B169" s="35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26"/>
      <c r="BC169" s="27"/>
      <c r="BD169" s="27"/>
      <c r="BE169" s="34"/>
      <c r="BF169" s="34"/>
      <c r="BG169" s="34"/>
      <c r="BH169" s="34"/>
    </row>
    <row r="170" spans="1:60">
      <c r="A170" s="34"/>
      <c r="B170" s="35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26"/>
      <c r="BC170" s="27"/>
      <c r="BD170" s="27"/>
      <c r="BE170" s="34"/>
      <c r="BF170" s="34"/>
      <c r="BG170" s="34"/>
      <c r="BH170" s="34"/>
    </row>
    <row r="171" spans="1:60">
      <c r="A171" s="34"/>
      <c r="B171" s="35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6"/>
      <c r="BD171" s="98"/>
      <c r="BE171" s="34"/>
      <c r="BF171" s="34"/>
      <c r="BG171" s="34"/>
      <c r="BH171" s="34"/>
    </row>
    <row r="172" spans="1:60">
      <c r="A172" s="34"/>
      <c r="B172" s="35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98"/>
      <c r="BE172" s="34"/>
      <c r="BF172" s="34"/>
      <c r="BG172" s="34"/>
      <c r="BH172" s="34"/>
    </row>
    <row r="173" spans="1:60">
      <c r="A173" s="34"/>
      <c r="B173" s="35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98"/>
      <c r="BE173" s="34"/>
      <c r="BF173" s="34"/>
      <c r="BG173" s="34"/>
      <c r="BH173" s="34"/>
    </row>
    <row r="174" spans="1:60">
      <c r="A174" s="34"/>
      <c r="B174" s="35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9"/>
      <c r="BC174" s="34"/>
      <c r="BD174" s="98"/>
      <c r="BE174" s="34"/>
      <c r="BF174" s="34"/>
      <c r="BG174" s="34"/>
      <c r="BH174" s="34"/>
    </row>
    <row r="175" spans="1:60">
      <c r="A175" s="34"/>
      <c r="B175" s="35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9"/>
      <c r="BC175" s="34"/>
      <c r="BD175" s="98"/>
      <c r="BE175" s="34"/>
      <c r="BF175" s="34"/>
      <c r="BG175" s="34"/>
      <c r="BH175" s="34"/>
    </row>
    <row r="176" spans="1:60">
      <c r="A176" s="34"/>
      <c r="B176" s="35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9"/>
      <c r="BC176" s="34"/>
      <c r="BD176" s="98"/>
      <c r="BE176" s="34"/>
      <c r="BF176" s="34"/>
      <c r="BG176" s="34"/>
      <c r="BH176" s="34"/>
    </row>
    <row r="177" spans="1:60">
      <c r="A177" s="34"/>
      <c r="B177" s="35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26"/>
      <c r="BC177" s="27"/>
      <c r="BD177" s="27"/>
      <c r="BE177" s="34"/>
      <c r="BF177" s="34"/>
      <c r="BG177" s="34"/>
      <c r="BH177" s="34"/>
    </row>
    <row r="178" spans="1:60">
      <c r="A178" s="34"/>
      <c r="B178" s="35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26"/>
      <c r="BC178" s="27"/>
      <c r="BD178" s="27"/>
      <c r="BE178" s="34"/>
      <c r="BF178" s="34"/>
      <c r="BG178" s="34"/>
      <c r="BH178" s="34"/>
    </row>
    <row r="179" spans="1:60">
      <c r="A179" s="34"/>
      <c r="B179" s="35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26"/>
      <c r="BC179" s="27"/>
      <c r="BD179" s="27"/>
      <c r="BE179" s="34"/>
      <c r="BF179" s="34"/>
      <c r="BG179" s="34"/>
      <c r="BH179" s="34"/>
    </row>
    <row r="180" spans="1:60">
      <c r="A180" s="34"/>
      <c r="B180" s="35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6"/>
      <c r="BD180" s="98"/>
      <c r="BE180" s="34"/>
      <c r="BF180" s="34"/>
      <c r="BG180" s="34"/>
      <c r="BH180" s="34"/>
    </row>
    <row r="181" spans="1:60">
      <c r="A181" s="34"/>
      <c r="B181" s="35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98"/>
      <c r="BE181" s="34"/>
      <c r="BF181" s="34"/>
      <c r="BG181" s="34"/>
      <c r="BH181" s="34"/>
    </row>
    <row r="182" spans="1:60">
      <c r="A182" s="34"/>
      <c r="B182" s="35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98"/>
      <c r="BE182" s="34"/>
      <c r="BF182" s="34"/>
      <c r="BG182" s="34"/>
      <c r="BH182" s="34"/>
    </row>
    <row r="183" spans="1:60">
      <c r="A183" s="34"/>
      <c r="B183" s="35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9"/>
      <c r="BC183" s="34"/>
      <c r="BD183" s="98"/>
      <c r="BE183" s="34"/>
      <c r="BF183" s="34"/>
      <c r="BG183" s="34"/>
      <c r="BH183" s="34"/>
    </row>
    <row r="184" spans="1:60">
      <c r="A184" s="34"/>
      <c r="B184" s="35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9"/>
      <c r="BC184" s="34"/>
      <c r="BD184" s="98"/>
      <c r="BE184" s="34"/>
      <c r="BF184" s="34"/>
      <c r="BG184" s="34"/>
      <c r="BH184" s="34"/>
    </row>
    <row r="185" spans="1:60">
      <c r="A185" s="34"/>
      <c r="B185" s="35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9"/>
      <c r="BC185" s="34"/>
      <c r="BD185" s="98"/>
      <c r="BE185" s="34"/>
      <c r="BF185" s="34"/>
      <c r="BG185" s="34"/>
      <c r="BH185" s="34"/>
    </row>
    <row r="186" spans="1:60">
      <c r="A186" s="34"/>
      <c r="B186" s="35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26"/>
      <c r="BC186" s="27"/>
      <c r="BD186" s="27"/>
      <c r="BE186" s="34"/>
      <c r="BF186" s="34"/>
      <c r="BG186" s="34"/>
      <c r="BH186" s="34"/>
    </row>
    <row r="187" spans="1:60">
      <c r="A187" s="34"/>
      <c r="B187" s="35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26"/>
      <c r="BC187" s="27"/>
      <c r="BD187" s="27"/>
      <c r="BE187" s="34"/>
      <c r="BF187" s="34"/>
      <c r="BG187" s="34"/>
      <c r="BH187" s="34"/>
    </row>
    <row r="188" spans="1:60">
      <c r="A188" s="34"/>
      <c r="B188" s="35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26"/>
      <c r="BC188" s="27"/>
      <c r="BD188" s="27"/>
      <c r="BE188" s="34"/>
      <c r="BF188" s="34"/>
      <c r="BG188" s="34"/>
      <c r="BH188" s="34"/>
    </row>
    <row r="189" spans="1:60">
      <c r="A189" s="34"/>
      <c r="B189" s="35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6"/>
      <c r="BD189" s="98"/>
      <c r="BE189" s="34"/>
      <c r="BF189" s="34"/>
      <c r="BG189" s="34"/>
      <c r="BH189" s="34"/>
    </row>
    <row r="190" spans="1:60">
      <c r="A190" s="34"/>
      <c r="B190" s="35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98"/>
      <c r="BE190" s="34"/>
      <c r="BF190" s="34"/>
      <c r="BG190" s="34"/>
      <c r="BH190" s="34"/>
    </row>
    <row r="191" spans="1:60">
      <c r="A191" s="34"/>
      <c r="B191" s="35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98"/>
      <c r="BE191" s="34"/>
      <c r="BF191" s="34"/>
      <c r="BG191" s="34"/>
      <c r="BH191" s="34"/>
    </row>
    <row r="192" spans="1:60">
      <c r="A192" s="34"/>
      <c r="B192" s="35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9"/>
      <c r="BC192" s="34"/>
      <c r="BD192" s="98"/>
      <c r="BE192" s="34"/>
      <c r="BF192" s="34"/>
      <c r="BG192" s="34"/>
      <c r="BH192" s="34"/>
    </row>
    <row r="193" spans="1:60">
      <c r="A193" s="34"/>
      <c r="B193" s="35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9"/>
      <c r="BC193" s="34"/>
      <c r="BD193" s="98"/>
      <c r="BE193" s="34"/>
      <c r="BF193" s="34"/>
      <c r="BG193" s="34"/>
      <c r="BH193" s="34"/>
    </row>
    <row r="194" spans="1:60">
      <c r="A194" s="34"/>
      <c r="B194" s="35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9"/>
      <c r="BC194" s="34"/>
      <c r="BD194" s="98"/>
      <c r="BE194" s="34"/>
      <c r="BF194" s="34"/>
      <c r="BG194" s="34"/>
      <c r="BH194" s="34"/>
    </row>
    <row r="195" spans="1:60">
      <c r="A195" s="34"/>
      <c r="B195" s="35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26"/>
      <c r="BC195" s="27"/>
      <c r="BD195" s="27"/>
      <c r="BE195" s="34"/>
      <c r="BF195" s="34"/>
      <c r="BG195" s="34"/>
      <c r="BH195" s="34"/>
    </row>
    <row r="196" spans="1:60">
      <c r="A196" s="34"/>
      <c r="B196" s="35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26"/>
      <c r="BC196" s="27"/>
      <c r="BD196" s="27"/>
      <c r="BE196" s="34"/>
      <c r="BF196" s="34"/>
      <c r="BG196" s="34"/>
      <c r="BH196" s="34"/>
    </row>
    <row r="197" spans="1:60">
      <c r="A197" s="34"/>
      <c r="B197" s="35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26"/>
      <c r="BC197" s="27"/>
      <c r="BD197" s="27"/>
      <c r="BE197" s="34"/>
      <c r="BF197" s="34"/>
      <c r="BG197" s="34"/>
      <c r="BH197" s="34"/>
    </row>
    <row r="198" spans="1:60">
      <c r="A198" s="34"/>
      <c r="B198" s="35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6"/>
      <c r="BD198" s="98"/>
      <c r="BE198" s="34"/>
      <c r="BF198" s="34"/>
      <c r="BG198" s="34"/>
      <c r="BH198" s="34"/>
    </row>
    <row r="199" spans="1:60">
      <c r="A199" s="34"/>
      <c r="B199" s="35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98"/>
      <c r="BE199" s="34"/>
      <c r="BF199" s="34"/>
      <c r="BG199" s="34"/>
      <c r="BH199" s="34"/>
    </row>
    <row r="200" spans="1:60">
      <c r="A200" s="34"/>
      <c r="B200" s="35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98"/>
      <c r="BE200" s="34"/>
      <c r="BF200" s="34"/>
      <c r="BG200" s="34"/>
      <c r="BH200" s="34"/>
    </row>
    <row r="201" spans="1:60">
      <c r="A201" s="34"/>
      <c r="B201" s="35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9"/>
      <c r="BC201" s="34"/>
      <c r="BD201" s="98"/>
      <c r="BE201" s="34"/>
      <c r="BF201" s="34"/>
      <c r="BG201" s="34"/>
      <c r="BH201" s="34"/>
    </row>
    <row r="202" spans="1:60">
      <c r="A202" s="34"/>
      <c r="B202" s="35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9"/>
      <c r="BC202" s="34"/>
      <c r="BD202" s="98"/>
      <c r="BE202" s="34"/>
      <c r="BF202" s="34"/>
      <c r="BG202" s="34"/>
      <c r="BH202" s="34"/>
    </row>
    <row r="203" spans="1:60">
      <c r="A203" s="34"/>
      <c r="B203" s="35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9"/>
      <c r="BC203" s="34"/>
      <c r="BD203" s="98"/>
      <c r="BE203" s="34"/>
      <c r="BF203" s="34"/>
      <c r="BG203" s="34"/>
      <c r="BH203" s="34"/>
    </row>
    <row r="204" spans="1:60">
      <c r="A204" s="34"/>
      <c r="B204" s="35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26"/>
      <c r="BC204" s="27"/>
      <c r="BD204" s="27"/>
      <c r="BE204" s="34"/>
      <c r="BF204" s="34"/>
      <c r="BG204" s="34"/>
      <c r="BH204" s="34"/>
    </row>
    <row r="205" spans="1:60">
      <c r="A205" s="34"/>
      <c r="B205" s="35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26"/>
      <c r="BC205" s="27"/>
      <c r="BD205" s="27"/>
      <c r="BE205" s="34"/>
      <c r="BF205" s="34"/>
      <c r="BG205" s="34"/>
      <c r="BH205" s="34"/>
    </row>
    <row r="206" spans="1:60">
      <c r="A206" s="34"/>
      <c r="B206" s="35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26"/>
      <c r="BC206" s="27"/>
      <c r="BD206" s="27"/>
      <c r="BE206" s="34"/>
      <c r="BF206" s="34"/>
      <c r="BG206" s="34"/>
      <c r="BH206" s="34"/>
    </row>
    <row r="207" spans="1:60">
      <c r="A207" s="34"/>
      <c r="B207" s="35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6"/>
      <c r="BD207" s="98"/>
      <c r="BE207" s="34"/>
      <c r="BF207" s="34"/>
      <c r="BG207" s="34"/>
      <c r="BH207" s="34"/>
    </row>
    <row r="208" spans="1:60">
      <c r="A208" s="34"/>
      <c r="B208" s="35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98"/>
      <c r="BE208" s="34"/>
      <c r="BF208" s="34"/>
      <c r="BG208" s="34"/>
      <c r="BH208" s="34"/>
    </row>
    <row r="209" spans="1:60">
      <c r="A209" s="34"/>
      <c r="B209" s="35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98"/>
      <c r="BE209" s="34"/>
      <c r="BF209" s="34"/>
      <c r="BG209" s="34"/>
      <c r="BH209" s="34"/>
    </row>
    <row r="210" spans="1:60">
      <c r="A210" s="34"/>
      <c r="B210" s="35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9"/>
      <c r="BC210" s="34"/>
      <c r="BD210" s="98"/>
      <c r="BE210" s="34"/>
      <c r="BF210" s="34"/>
      <c r="BG210" s="34"/>
      <c r="BH210" s="34"/>
    </row>
    <row r="211" spans="1:60">
      <c r="A211" s="34"/>
      <c r="B211" s="35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9"/>
      <c r="BC211" s="34"/>
      <c r="BD211" s="98"/>
      <c r="BE211" s="34"/>
      <c r="BF211" s="34"/>
      <c r="BG211" s="34"/>
      <c r="BH211" s="34"/>
    </row>
    <row r="212" spans="1:60">
      <c r="A212" s="34"/>
      <c r="B212" s="35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9"/>
      <c r="BC212" s="34"/>
      <c r="BD212" s="98"/>
      <c r="BE212" s="34"/>
      <c r="BF212" s="34"/>
      <c r="BG212" s="34"/>
      <c r="BH212" s="34"/>
    </row>
    <row r="213" spans="1:60">
      <c r="A213" s="34"/>
      <c r="B213" s="35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26"/>
      <c r="BC213" s="27"/>
      <c r="BD213" s="27"/>
      <c r="BE213" s="34"/>
      <c r="BF213" s="34"/>
      <c r="BG213" s="34"/>
      <c r="BH213" s="34"/>
    </row>
    <row r="214" spans="1:60">
      <c r="A214" s="34"/>
      <c r="B214" s="35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26"/>
      <c r="BC214" s="27"/>
      <c r="BD214" s="27"/>
      <c r="BE214" s="34"/>
      <c r="BF214" s="34"/>
      <c r="BG214" s="34"/>
      <c r="BH214" s="34"/>
    </row>
    <row r="215" spans="1:60">
      <c r="A215" s="34"/>
      <c r="B215" s="35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26"/>
      <c r="BC215" s="27"/>
      <c r="BD215" s="27"/>
      <c r="BE215" s="34"/>
      <c r="BF215" s="34"/>
      <c r="BG215" s="34"/>
      <c r="BH215" s="34"/>
    </row>
    <row r="216" spans="1:60">
      <c r="A216" s="34"/>
      <c r="B216" s="35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6"/>
      <c r="BD216" s="98"/>
      <c r="BE216" s="34"/>
      <c r="BF216" s="34"/>
      <c r="BG216" s="34"/>
      <c r="BH216" s="34"/>
    </row>
    <row r="217" spans="1:60">
      <c r="A217" s="34"/>
      <c r="B217" s="35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98"/>
      <c r="BE217" s="34"/>
      <c r="BF217" s="34"/>
      <c r="BG217" s="34"/>
      <c r="BH217" s="34"/>
    </row>
    <row r="218" spans="1:60">
      <c r="A218" s="34"/>
      <c r="B218" s="35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98"/>
      <c r="BE218" s="34"/>
      <c r="BF218" s="34"/>
      <c r="BG218" s="34"/>
      <c r="BH218" s="34"/>
    </row>
    <row r="219" spans="1:60">
      <c r="A219" s="34"/>
      <c r="B219" s="35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9"/>
      <c r="BC219" s="34"/>
      <c r="BD219" s="98"/>
      <c r="BE219" s="34"/>
      <c r="BF219" s="34"/>
      <c r="BG219" s="34"/>
      <c r="BH219" s="34"/>
    </row>
    <row r="220" spans="1:60">
      <c r="A220" s="34"/>
      <c r="B220" s="35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9"/>
      <c r="BC220" s="34"/>
      <c r="BD220" s="98"/>
      <c r="BE220" s="34"/>
      <c r="BF220" s="34"/>
      <c r="BG220" s="34"/>
      <c r="BH220" s="34"/>
    </row>
    <row r="221" spans="1:60">
      <c r="A221" s="34"/>
      <c r="B221" s="35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9"/>
      <c r="BC221" s="34"/>
      <c r="BD221" s="98"/>
      <c r="BE221" s="34"/>
      <c r="BF221" s="34"/>
      <c r="BG221" s="34"/>
      <c r="BH221" s="34"/>
    </row>
    <row r="222" spans="1:60">
      <c r="A222" s="34"/>
      <c r="B222" s="35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26"/>
      <c r="BC222" s="27"/>
      <c r="BD222" s="27"/>
      <c r="BE222" s="34"/>
      <c r="BF222" s="34"/>
      <c r="BG222" s="34"/>
      <c r="BH222" s="34"/>
    </row>
    <row r="223" spans="1:60">
      <c r="A223" s="34"/>
      <c r="B223" s="35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26"/>
      <c r="BC223" s="27"/>
      <c r="BD223" s="27"/>
      <c r="BE223" s="34"/>
      <c r="BF223" s="34"/>
      <c r="BG223" s="34"/>
      <c r="BH223" s="34"/>
    </row>
    <row r="224" spans="1:60">
      <c r="A224" s="34"/>
      <c r="B224" s="35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26"/>
      <c r="BC224" s="27"/>
      <c r="BD224" s="27"/>
      <c r="BE224" s="34"/>
      <c r="BF224" s="34"/>
      <c r="BG224" s="34"/>
      <c r="BH224" s="34"/>
    </row>
    <row r="225" spans="1:60">
      <c r="A225" s="34"/>
      <c r="B225" s="35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6"/>
      <c r="BD225" s="98"/>
      <c r="BE225" s="34"/>
      <c r="BF225" s="34"/>
      <c r="BG225" s="34"/>
      <c r="BH225" s="34"/>
    </row>
    <row r="226" spans="1:60">
      <c r="A226" s="34"/>
      <c r="B226" s="35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98"/>
      <c r="BE226" s="34"/>
      <c r="BF226" s="34"/>
      <c r="BG226" s="34"/>
      <c r="BH226" s="34"/>
    </row>
    <row r="227" spans="1:60">
      <c r="A227" s="34"/>
      <c r="B227" s="35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98"/>
      <c r="BE227" s="34"/>
      <c r="BF227" s="34"/>
      <c r="BG227" s="34"/>
      <c r="BH227" s="34"/>
    </row>
    <row r="228" spans="1:60">
      <c r="A228" s="34"/>
      <c r="B228" s="35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9"/>
      <c r="BC228" s="34"/>
      <c r="BD228" s="98"/>
      <c r="BE228" s="34"/>
      <c r="BF228" s="34"/>
      <c r="BG228" s="34"/>
      <c r="BH228" s="34"/>
    </row>
    <row r="229" spans="1:60">
      <c r="A229" s="34"/>
      <c r="B229" s="35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9"/>
      <c r="BC229" s="34"/>
      <c r="BD229" s="98"/>
      <c r="BE229" s="34"/>
      <c r="BF229" s="34"/>
      <c r="BG229" s="34"/>
      <c r="BH229" s="34"/>
    </row>
    <row r="230" spans="1:60">
      <c r="A230" s="34"/>
      <c r="B230" s="35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9"/>
      <c r="BC230" s="34"/>
      <c r="BD230" s="98"/>
      <c r="BE230" s="34"/>
      <c r="BF230" s="34"/>
      <c r="BG230" s="34"/>
      <c r="BH230" s="34"/>
    </row>
    <row r="231" spans="1:60">
      <c r="A231" s="34"/>
      <c r="B231" s="35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26"/>
      <c r="BC231" s="27"/>
      <c r="BD231" s="27"/>
      <c r="BE231" s="34"/>
      <c r="BF231" s="34"/>
      <c r="BG231" s="34"/>
      <c r="BH231" s="34"/>
    </row>
    <row r="232" spans="1:60">
      <c r="A232" s="34"/>
      <c r="B232" s="35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26"/>
      <c r="BC232" s="27"/>
      <c r="BD232" s="27"/>
      <c r="BE232" s="34"/>
      <c r="BF232" s="34"/>
      <c r="BG232" s="34"/>
      <c r="BH232" s="34"/>
    </row>
    <row r="233" spans="1:60">
      <c r="A233" s="34"/>
      <c r="B233" s="35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26"/>
      <c r="BC233" s="27"/>
      <c r="BD233" s="27"/>
      <c r="BE233" s="34"/>
      <c r="BF233" s="34"/>
      <c r="BG233" s="34"/>
      <c r="BH233" s="34"/>
    </row>
    <row r="234" spans="1:60">
      <c r="A234" s="34"/>
      <c r="B234" s="35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6"/>
      <c r="BD234" s="98"/>
      <c r="BE234" s="34"/>
      <c r="BF234" s="34"/>
      <c r="BG234" s="34"/>
      <c r="BH234" s="34"/>
    </row>
    <row r="235" spans="1:60">
      <c r="A235" s="34"/>
      <c r="B235" s="35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98"/>
      <c r="BE235" s="34"/>
      <c r="BF235" s="34"/>
      <c r="BG235" s="34"/>
      <c r="BH235" s="34"/>
    </row>
    <row r="236" spans="1:60">
      <c r="A236" s="34"/>
      <c r="B236" s="35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98"/>
      <c r="BE236" s="34"/>
      <c r="BF236" s="34"/>
      <c r="BG236" s="34"/>
      <c r="BH236" s="34"/>
    </row>
    <row r="237" spans="1:60">
      <c r="A237" s="34"/>
      <c r="B237" s="35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9"/>
      <c r="BC237" s="34"/>
      <c r="BD237" s="98"/>
      <c r="BE237" s="34"/>
      <c r="BF237" s="34"/>
      <c r="BG237" s="34"/>
      <c r="BH237" s="34"/>
    </row>
    <row r="238" spans="1:60">
      <c r="A238" s="34"/>
      <c r="B238" s="35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9"/>
      <c r="BC238" s="34"/>
      <c r="BD238" s="98"/>
      <c r="BE238" s="34"/>
      <c r="BF238" s="34"/>
      <c r="BG238" s="34"/>
      <c r="BH238" s="34"/>
    </row>
    <row r="239" spans="1:60">
      <c r="A239" s="34"/>
      <c r="B239" s="35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9"/>
      <c r="BC239" s="34"/>
      <c r="BD239" s="98"/>
      <c r="BE239" s="34"/>
      <c r="BF239" s="34"/>
      <c r="BG239" s="34"/>
      <c r="BH239" s="34"/>
    </row>
    <row r="240" spans="1:60">
      <c r="A240" s="34"/>
      <c r="B240" s="35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26"/>
      <c r="BC240" s="27"/>
      <c r="BD240" s="27"/>
      <c r="BE240" s="34"/>
      <c r="BF240" s="34"/>
      <c r="BG240" s="34"/>
      <c r="BH240" s="34"/>
    </row>
    <row r="241" spans="1:60">
      <c r="A241" s="34"/>
      <c r="B241" s="35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26"/>
      <c r="BC241" s="27"/>
      <c r="BD241" s="27"/>
      <c r="BE241" s="34"/>
      <c r="BF241" s="34"/>
      <c r="BG241" s="34"/>
      <c r="BH241" s="34"/>
    </row>
    <row r="242" spans="1:60">
      <c r="A242" s="34"/>
      <c r="B242" s="35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98"/>
      <c r="BE242" s="34"/>
      <c r="BF242" s="34"/>
      <c r="BG242" s="34"/>
      <c r="BH242" s="34"/>
    </row>
    <row r="243" spans="1:60">
      <c r="A243" s="34"/>
      <c r="B243" s="35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98"/>
      <c r="BE243" s="34"/>
      <c r="BF243" s="34"/>
      <c r="BG243" s="34"/>
      <c r="BH243" s="34"/>
    </row>
    <row r="244" spans="1:60">
      <c r="A244" s="34"/>
      <c r="B244" s="35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98"/>
      <c r="BE244" s="34"/>
      <c r="BF244" s="34"/>
      <c r="BG244" s="34"/>
      <c r="BH244" s="34"/>
    </row>
    <row r="245" spans="1:60">
      <c r="A245" s="34"/>
      <c r="B245" s="35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98"/>
      <c r="BE245" s="34"/>
      <c r="BF245" s="34"/>
      <c r="BG245" s="34"/>
      <c r="BH245" s="34"/>
    </row>
    <row r="246" spans="1:60">
      <c r="A246" s="34"/>
      <c r="B246" s="35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98"/>
      <c r="BE246" s="34"/>
      <c r="BF246" s="34"/>
      <c r="BG246" s="34"/>
      <c r="BH246" s="34"/>
    </row>
    <row r="247" spans="1:60">
      <c r="A247" s="34"/>
      <c r="B247" s="35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98"/>
      <c r="BE247" s="34"/>
      <c r="BF247" s="34"/>
      <c r="BG247" s="34"/>
      <c r="BH247" s="34"/>
    </row>
    <row r="248" spans="1:60">
      <c r="A248" s="34"/>
      <c r="B248" s="35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98"/>
      <c r="BE248" s="34"/>
      <c r="BF248" s="34"/>
      <c r="BG248" s="34"/>
      <c r="BH248" s="34"/>
    </row>
    <row r="249" spans="1:60">
      <c r="A249" s="34"/>
      <c r="B249" s="35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98"/>
      <c r="BE249" s="34"/>
      <c r="BF249" s="34"/>
      <c r="BG249" s="34"/>
      <c r="BH249" s="34"/>
    </row>
    <row r="250" spans="1:60">
      <c r="A250" s="34"/>
      <c r="B250" s="35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98"/>
      <c r="BE250" s="34"/>
      <c r="BF250" s="34"/>
      <c r="BG250" s="34"/>
      <c r="BH250" s="34"/>
    </row>
    <row r="251" spans="1:60">
      <c r="A251" s="34"/>
      <c r="B251" s="35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98"/>
      <c r="BE251" s="34"/>
      <c r="BF251" s="34"/>
      <c r="BG251" s="34"/>
      <c r="BH251" s="34"/>
    </row>
    <row r="252" spans="1:60">
      <c r="A252" s="34"/>
      <c r="B252" s="35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98"/>
      <c r="BE252" s="34"/>
      <c r="BF252" s="34"/>
      <c r="BG252" s="34"/>
      <c r="BH252" s="34"/>
    </row>
    <row r="253" spans="1:60">
      <c r="A253" s="34"/>
      <c r="B253" s="35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98"/>
      <c r="BE253" s="34"/>
      <c r="BF253" s="34"/>
      <c r="BG253" s="34"/>
      <c r="BH253" s="34"/>
    </row>
    <row r="254" spans="1:60">
      <c r="A254" s="34"/>
      <c r="B254" s="35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98"/>
      <c r="BE254" s="34"/>
      <c r="BF254" s="34"/>
      <c r="BG254" s="34"/>
      <c r="BH254" s="34"/>
    </row>
    <row r="255" spans="1:60">
      <c r="A255" s="34"/>
      <c r="B255" s="35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98"/>
      <c r="BE255" s="34"/>
      <c r="BF255" s="34"/>
      <c r="BG255" s="34"/>
      <c r="BH255" s="34"/>
    </row>
    <row r="256" spans="1:60">
      <c r="A256" s="34"/>
      <c r="B256" s="35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98"/>
      <c r="BE256" s="34"/>
      <c r="BF256" s="34"/>
      <c r="BG256" s="34"/>
      <c r="BH256" s="34"/>
    </row>
    <row r="257" spans="1:60">
      <c r="A257" s="34"/>
      <c r="B257" s="35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98"/>
      <c r="BE257" s="34"/>
      <c r="BF257" s="34"/>
      <c r="BG257" s="34"/>
      <c r="BH257" s="34"/>
    </row>
    <row r="258" spans="1:60">
      <c r="A258" s="34"/>
      <c r="B258" s="35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98"/>
      <c r="BE258" s="34"/>
      <c r="BF258" s="34"/>
      <c r="BG258" s="34"/>
      <c r="BH258" s="34"/>
    </row>
    <row r="259" spans="1:60">
      <c r="A259" s="34"/>
      <c r="B259" s="35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98"/>
      <c r="BE259" s="34"/>
      <c r="BF259" s="34"/>
      <c r="BG259" s="34"/>
      <c r="BH259" s="34"/>
    </row>
    <row r="260" spans="1:60">
      <c r="A260" s="34"/>
      <c r="B260" s="35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98"/>
      <c r="BE260" s="34"/>
      <c r="BF260" s="34"/>
      <c r="BG260" s="34"/>
      <c r="BH260" s="34"/>
    </row>
    <row r="261" spans="1:60">
      <c r="A261" s="34"/>
      <c r="B261" s="35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98"/>
      <c r="BE261" s="34"/>
      <c r="BF261" s="34"/>
      <c r="BG261" s="34"/>
      <c r="BH261" s="34"/>
    </row>
    <row r="262" spans="1:60">
      <c r="A262" s="34"/>
      <c r="B262" s="35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98"/>
      <c r="BE262" s="34"/>
      <c r="BF262" s="34"/>
      <c r="BG262" s="34"/>
      <c r="BH262" s="34"/>
    </row>
    <row r="263" spans="1:60">
      <c r="A263" s="34"/>
      <c r="B263" s="35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98"/>
      <c r="BE263" s="34"/>
      <c r="BF263" s="34"/>
      <c r="BG263" s="34"/>
      <c r="BH263" s="34"/>
    </row>
    <row r="264" spans="1:60">
      <c r="A264" s="34"/>
      <c r="B264" s="35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98"/>
      <c r="BE264" s="34"/>
      <c r="BF264" s="34"/>
      <c r="BG264" s="34"/>
      <c r="BH264" s="34"/>
    </row>
    <row r="265" spans="1:60">
      <c r="A265" s="34"/>
      <c r="B265" s="35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98"/>
      <c r="BE265" s="34"/>
      <c r="BF265" s="34"/>
      <c r="BG265" s="34"/>
      <c r="BH265" s="34"/>
    </row>
    <row r="266" spans="1:60">
      <c r="A266" s="34"/>
      <c r="B266" s="35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98"/>
      <c r="BE266" s="34"/>
      <c r="BF266" s="34"/>
      <c r="BG266" s="34"/>
      <c r="BH266" s="34"/>
    </row>
    <row r="267" spans="1:60">
      <c r="A267" s="34"/>
      <c r="B267" s="35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98"/>
      <c r="BE267" s="34"/>
      <c r="BF267" s="34"/>
      <c r="BG267" s="34"/>
      <c r="BH267" s="34"/>
    </row>
    <row r="268" spans="1:60">
      <c r="A268" s="34"/>
      <c r="B268" s="35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98"/>
      <c r="BE268" s="34"/>
      <c r="BF268" s="34"/>
      <c r="BG268" s="34"/>
      <c r="BH268" s="34"/>
    </row>
    <row r="269" spans="1:60">
      <c r="A269" s="34"/>
      <c r="B269" s="35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98"/>
      <c r="BE269" s="34"/>
      <c r="BF269" s="34"/>
      <c r="BG269" s="34"/>
      <c r="BH269" s="34"/>
    </row>
    <row r="270" spans="1:60">
      <c r="A270" s="34"/>
      <c r="B270" s="35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98"/>
      <c r="BE270" s="34"/>
      <c r="BF270" s="34"/>
      <c r="BG270" s="34"/>
      <c r="BH270" s="34"/>
    </row>
    <row r="271" spans="1:60">
      <c r="A271" s="34"/>
      <c r="B271" s="35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98"/>
      <c r="BE271" s="34"/>
      <c r="BF271" s="34"/>
      <c r="BG271" s="34"/>
      <c r="BH271" s="34"/>
    </row>
    <row r="272" spans="1:60">
      <c r="A272" s="34"/>
      <c r="B272" s="35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98"/>
      <c r="BE272" s="34"/>
      <c r="BF272" s="34"/>
      <c r="BG272" s="34"/>
      <c r="BH272" s="34"/>
    </row>
    <row r="273" spans="1:60">
      <c r="A273" s="34"/>
      <c r="B273" s="35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98"/>
      <c r="BE273" s="34"/>
      <c r="BF273" s="34"/>
      <c r="BG273" s="34"/>
      <c r="BH273" s="34"/>
    </row>
    <row r="274" spans="1:60">
      <c r="A274" s="34"/>
      <c r="B274" s="35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98"/>
      <c r="BE274" s="34"/>
      <c r="BF274" s="34"/>
      <c r="BG274" s="34"/>
      <c r="BH274" s="34"/>
    </row>
    <row r="275" spans="1:60">
      <c r="A275" s="34"/>
      <c r="B275" s="35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98"/>
      <c r="BE275" s="34"/>
      <c r="BF275" s="34"/>
      <c r="BG275" s="34"/>
      <c r="BH275" s="34"/>
    </row>
    <row r="276" spans="1:60">
      <c r="A276" s="34"/>
      <c r="B276" s="35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98"/>
      <c r="BE276" s="34"/>
      <c r="BF276" s="34"/>
      <c r="BG276" s="34"/>
      <c r="BH276" s="34"/>
    </row>
    <row r="277" spans="1:60">
      <c r="A277" s="34"/>
      <c r="B277" s="35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98"/>
      <c r="BE277" s="34"/>
      <c r="BF277" s="34"/>
      <c r="BG277" s="34"/>
      <c r="BH277" s="34"/>
    </row>
    <row r="278" spans="1:60">
      <c r="A278" s="34"/>
      <c r="B278" s="35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98"/>
      <c r="BE278" s="34"/>
      <c r="BF278" s="34"/>
      <c r="BG278" s="34"/>
      <c r="BH278" s="34"/>
    </row>
    <row r="279" spans="1:60">
      <c r="A279" s="34"/>
      <c r="B279" s="35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98"/>
      <c r="BE279" s="34"/>
      <c r="BF279" s="34"/>
      <c r="BG279" s="34"/>
      <c r="BH279" s="34"/>
    </row>
    <row r="280" spans="1:60">
      <c r="A280" s="34"/>
      <c r="B280" s="35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98"/>
      <c r="BE280" s="34"/>
      <c r="BF280" s="34"/>
      <c r="BG280" s="34"/>
      <c r="BH280" s="34"/>
    </row>
    <row r="281" spans="1:60">
      <c r="A281" s="34"/>
      <c r="B281" s="35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98"/>
      <c r="BE281" s="34"/>
      <c r="BF281" s="34"/>
      <c r="BG281" s="34"/>
      <c r="BH281" s="34"/>
    </row>
    <row r="282" spans="1:60">
      <c r="A282" s="34"/>
      <c r="B282" s="35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98"/>
      <c r="BE282" s="34"/>
      <c r="BF282" s="34"/>
      <c r="BG282" s="34"/>
      <c r="BH282" s="34"/>
    </row>
    <row r="283" spans="1:60">
      <c r="A283" s="34"/>
      <c r="B283" s="35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98"/>
      <c r="BE283" s="34"/>
      <c r="BF283" s="34"/>
      <c r="BG283" s="34"/>
      <c r="BH283" s="34"/>
    </row>
    <row r="284" spans="1:60">
      <c r="A284" s="34"/>
      <c r="B284" s="35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98"/>
      <c r="BE284" s="34"/>
      <c r="BF284" s="34"/>
      <c r="BG284" s="34"/>
      <c r="BH284" s="34"/>
    </row>
    <row r="285" spans="1:60">
      <c r="A285" s="34"/>
      <c r="B285" s="35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98"/>
      <c r="BE285" s="34"/>
      <c r="BF285" s="34"/>
      <c r="BG285" s="34"/>
      <c r="BH285" s="34"/>
    </row>
    <row r="286" spans="1:60">
      <c r="A286" s="34"/>
      <c r="B286" s="35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98"/>
      <c r="BE286" s="34"/>
      <c r="BF286" s="34"/>
      <c r="BG286" s="34"/>
      <c r="BH286" s="34"/>
    </row>
    <row r="287" spans="1:60">
      <c r="A287" s="34"/>
      <c r="B287" s="35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98"/>
      <c r="BE287" s="34"/>
      <c r="BF287" s="34"/>
      <c r="BG287" s="34"/>
      <c r="BH287" s="34"/>
    </row>
    <row r="288" spans="1:60">
      <c r="A288" s="34"/>
      <c r="B288" s="35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98"/>
      <c r="BE288" s="34"/>
      <c r="BF288" s="34"/>
      <c r="BG288" s="34"/>
      <c r="BH288" s="34"/>
    </row>
    <row r="289" spans="1:60">
      <c r="A289" s="34"/>
      <c r="B289" s="35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98"/>
      <c r="BE289" s="34"/>
      <c r="BF289" s="34"/>
      <c r="BG289" s="34"/>
      <c r="BH289" s="34"/>
    </row>
    <row r="290" spans="1:60">
      <c r="A290" s="34"/>
      <c r="B290" s="35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98"/>
      <c r="BE290" s="34"/>
      <c r="BF290" s="34"/>
      <c r="BG290" s="34"/>
      <c r="BH290" s="34"/>
    </row>
    <row r="291" spans="1:60">
      <c r="A291" s="34"/>
      <c r="B291" s="35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98"/>
      <c r="BE291" s="34"/>
      <c r="BF291" s="34"/>
      <c r="BG291" s="34"/>
      <c r="BH291" s="34"/>
    </row>
    <row r="292" spans="1:60">
      <c r="A292" s="34"/>
      <c r="B292" s="35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98"/>
      <c r="BE292" s="34"/>
      <c r="BF292" s="34"/>
      <c r="BG292" s="34"/>
      <c r="BH292" s="34"/>
    </row>
    <row r="293" spans="1:60">
      <c r="A293" s="34"/>
      <c r="B293" s="35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98"/>
      <c r="BE293" s="34"/>
      <c r="BF293" s="34"/>
      <c r="BG293" s="34"/>
      <c r="BH293" s="34"/>
    </row>
    <row r="294" spans="1:60">
      <c r="A294" s="34"/>
      <c r="B294" s="35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98"/>
      <c r="BE294" s="34"/>
      <c r="BF294" s="34"/>
      <c r="BG294" s="34"/>
      <c r="BH294" s="34"/>
    </row>
    <row r="295" spans="1:60">
      <c r="A295" s="34"/>
      <c r="B295" s="35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98"/>
      <c r="BE295" s="34"/>
      <c r="BF295" s="34"/>
      <c r="BG295" s="34"/>
      <c r="BH295" s="34"/>
    </row>
    <row r="296" spans="1:60">
      <c r="A296" s="34"/>
      <c r="B296" s="35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98"/>
      <c r="BE296" s="34"/>
      <c r="BF296" s="34"/>
      <c r="BG296" s="34"/>
      <c r="BH296" s="34"/>
    </row>
    <row r="297" spans="1:60">
      <c r="A297" s="34"/>
      <c r="B297" s="35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98"/>
      <c r="BE297" s="34"/>
      <c r="BF297" s="34"/>
      <c r="BG297" s="34"/>
      <c r="BH297" s="34"/>
    </row>
    <row r="298" spans="1:60">
      <c r="A298" s="34"/>
      <c r="B298" s="35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98"/>
      <c r="BE298" s="34"/>
      <c r="BF298" s="34"/>
      <c r="BG298" s="34"/>
      <c r="BH298" s="34"/>
    </row>
    <row r="299" spans="1:60">
      <c r="A299" s="34"/>
      <c r="B299" s="35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98"/>
      <c r="BE299" s="34"/>
      <c r="BF299" s="34"/>
      <c r="BG299" s="34"/>
      <c r="BH299" s="34"/>
    </row>
    <row r="300" spans="1:60">
      <c r="A300" s="34"/>
      <c r="B300" s="35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98"/>
      <c r="BE300" s="34"/>
      <c r="BF300" s="34"/>
      <c r="BG300" s="34"/>
      <c r="BH300" s="34"/>
    </row>
    <row r="301" spans="1:60">
      <c r="A301" s="34"/>
      <c r="B301" s="35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98"/>
      <c r="BE301" s="34"/>
      <c r="BF301" s="34"/>
      <c r="BG301" s="34"/>
      <c r="BH301" s="34"/>
    </row>
    <row r="302" spans="1:60">
      <c r="A302" s="34"/>
      <c r="B302" s="35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98"/>
      <c r="BE302" s="34"/>
      <c r="BF302" s="34"/>
      <c r="BG302" s="34"/>
      <c r="BH302" s="34"/>
    </row>
    <row r="303" spans="1:60">
      <c r="A303" s="34"/>
      <c r="B303" s="35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98"/>
      <c r="BE303" s="34"/>
      <c r="BF303" s="34"/>
      <c r="BG303" s="34"/>
      <c r="BH303" s="34"/>
    </row>
    <row r="304" spans="1:60">
      <c r="A304" s="34"/>
      <c r="B304" s="35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98"/>
      <c r="BE304" s="34"/>
      <c r="BF304" s="34"/>
      <c r="BG304" s="34"/>
      <c r="BH304" s="34"/>
    </row>
    <row r="305" spans="1:60">
      <c r="A305" s="34"/>
      <c r="B305" s="35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98"/>
      <c r="BE305" s="34"/>
      <c r="BF305" s="34"/>
      <c r="BG305" s="34"/>
      <c r="BH305" s="34"/>
    </row>
    <row r="306" spans="1:60">
      <c r="A306" s="34"/>
      <c r="B306" s="35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98"/>
      <c r="BE306" s="34"/>
      <c r="BF306" s="34"/>
      <c r="BG306" s="34"/>
      <c r="BH306" s="34"/>
    </row>
    <row r="307" spans="1:60">
      <c r="A307" s="34"/>
      <c r="B307" s="35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98"/>
      <c r="BE307" s="34"/>
      <c r="BF307" s="34"/>
      <c r="BG307" s="34"/>
      <c r="BH307" s="34"/>
    </row>
    <row r="308" spans="1:60">
      <c r="A308" s="34"/>
      <c r="B308" s="35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98"/>
      <c r="BE308" s="34"/>
      <c r="BF308" s="34"/>
      <c r="BG308" s="34"/>
      <c r="BH308" s="34"/>
    </row>
    <row r="309" spans="1:60">
      <c r="A309" s="34"/>
      <c r="B309" s="35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98"/>
      <c r="BE309" s="34"/>
      <c r="BF309" s="34"/>
      <c r="BG309" s="34"/>
      <c r="BH309" s="34"/>
    </row>
    <row r="310" spans="1:60">
      <c r="A310" s="34"/>
      <c r="B310" s="35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98"/>
      <c r="BE310" s="34"/>
      <c r="BF310" s="34"/>
      <c r="BG310" s="34"/>
      <c r="BH310" s="34"/>
    </row>
    <row r="311" spans="1:60">
      <c r="A311" s="34"/>
      <c r="B311" s="35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98"/>
      <c r="BE311" s="34"/>
      <c r="BF311" s="34"/>
      <c r="BG311" s="34"/>
      <c r="BH311" s="34"/>
    </row>
    <row r="312" spans="1:60">
      <c r="A312" s="34"/>
      <c r="B312" s="35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98"/>
      <c r="BE312" s="34"/>
      <c r="BF312" s="34"/>
      <c r="BG312" s="34"/>
      <c r="BH312" s="34"/>
    </row>
    <row r="313" spans="1:60">
      <c r="A313" s="34"/>
      <c r="B313" s="35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98"/>
      <c r="BE313" s="34"/>
      <c r="BF313" s="34"/>
      <c r="BG313" s="34"/>
      <c r="BH313" s="34"/>
    </row>
    <row r="314" spans="1:60">
      <c r="A314" s="34"/>
      <c r="B314" s="35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98"/>
      <c r="BE314" s="34"/>
      <c r="BF314" s="34"/>
      <c r="BG314" s="34"/>
      <c r="BH314" s="34"/>
    </row>
    <row r="315" spans="1:60">
      <c r="A315" s="34"/>
      <c r="B315" s="35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98"/>
      <c r="BE315" s="34"/>
      <c r="BF315" s="34"/>
      <c r="BG315" s="34"/>
      <c r="BH315" s="34"/>
    </row>
    <row r="316" spans="1:60">
      <c r="A316" s="34"/>
      <c r="B316" s="35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98"/>
      <c r="BE316" s="34"/>
      <c r="BF316" s="34"/>
      <c r="BG316" s="34"/>
      <c r="BH316" s="34"/>
    </row>
    <row r="317" spans="1:60">
      <c r="A317" s="34"/>
      <c r="B317" s="35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98"/>
      <c r="BE317" s="34"/>
      <c r="BF317" s="34"/>
      <c r="BG317" s="34"/>
      <c r="BH317" s="34"/>
    </row>
    <row r="318" spans="1:60">
      <c r="A318" s="34"/>
      <c r="B318" s="35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98"/>
      <c r="BE318" s="34"/>
      <c r="BF318" s="34"/>
      <c r="BG318" s="34"/>
      <c r="BH318" s="34"/>
    </row>
    <row r="319" spans="1:60">
      <c r="A319" s="34"/>
      <c r="B319" s="35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98"/>
      <c r="BE319" s="34"/>
      <c r="BF319" s="34"/>
      <c r="BG319" s="34"/>
      <c r="BH319" s="34"/>
    </row>
    <row r="320" spans="1:60">
      <c r="A320" s="34"/>
      <c r="B320" s="35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98"/>
      <c r="BE320" s="34"/>
      <c r="BF320" s="34"/>
      <c r="BG320" s="34"/>
      <c r="BH320" s="34"/>
    </row>
    <row r="321" spans="1:60">
      <c r="A321" s="34"/>
      <c r="B321" s="35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98"/>
      <c r="BE321" s="34"/>
      <c r="BF321" s="34"/>
      <c r="BG321" s="34"/>
      <c r="BH321" s="34"/>
    </row>
    <row r="322" spans="1:60">
      <c r="A322" s="34"/>
      <c r="B322" s="35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98"/>
      <c r="BE322" s="34"/>
      <c r="BF322" s="34"/>
      <c r="BG322" s="34"/>
      <c r="BH322" s="34"/>
    </row>
    <row r="323" spans="1:60">
      <c r="A323" s="34"/>
      <c r="B323" s="35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98"/>
      <c r="BE323" s="34"/>
      <c r="BF323" s="34"/>
      <c r="BG323" s="34"/>
      <c r="BH323" s="34"/>
    </row>
    <row r="324" spans="1:60">
      <c r="A324" s="34"/>
      <c r="B324" s="35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98"/>
      <c r="BE324" s="34"/>
      <c r="BF324" s="34"/>
      <c r="BG324" s="34"/>
      <c r="BH324" s="34"/>
    </row>
    <row r="325" spans="1:60">
      <c r="A325" s="34"/>
      <c r="B325" s="35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98"/>
      <c r="BE325" s="34"/>
      <c r="BF325" s="34"/>
      <c r="BG325" s="34"/>
      <c r="BH325" s="34"/>
    </row>
    <row r="326" spans="1:60">
      <c r="A326" s="34"/>
      <c r="B326" s="35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98"/>
      <c r="BE326" s="34"/>
      <c r="BF326" s="34"/>
      <c r="BG326" s="34"/>
      <c r="BH326" s="34"/>
    </row>
    <row r="327" spans="1:60">
      <c r="A327" s="34"/>
      <c r="B327" s="35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98"/>
      <c r="BE327" s="34"/>
      <c r="BF327" s="34"/>
      <c r="BG327" s="34"/>
      <c r="BH327" s="34"/>
    </row>
    <row r="328" spans="1:60">
      <c r="A328" s="34"/>
      <c r="B328" s="35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98"/>
      <c r="BE328" s="34"/>
      <c r="BF328" s="34"/>
      <c r="BG328" s="34"/>
      <c r="BH328" s="34"/>
    </row>
    <row r="329" spans="1:60">
      <c r="A329" s="34"/>
      <c r="B329" s="35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98"/>
      <c r="BE329" s="34"/>
      <c r="BF329" s="34"/>
      <c r="BG329" s="34"/>
      <c r="BH329" s="34"/>
    </row>
    <row r="330" spans="1:60">
      <c r="A330" s="34"/>
      <c r="B330" s="35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98"/>
      <c r="BE330" s="34"/>
      <c r="BF330" s="34"/>
      <c r="BG330" s="34"/>
      <c r="BH330" s="34"/>
    </row>
    <row r="331" spans="1:60">
      <c r="A331" s="34"/>
      <c r="B331" s="35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98"/>
      <c r="BE331" s="34"/>
      <c r="BF331" s="34"/>
      <c r="BG331" s="34"/>
      <c r="BH331" s="34"/>
    </row>
    <row r="332" spans="1:60">
      <c r="A332" s="34"/>
      <c r="B332" s="35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98"/>
      <c r="BE332" s="34"/>
      <c r="BF332" s="34"/>
      <c r="BG332" s="34"/>
      <c r="BH332" s="34"/>
    </row>
    <row r="333" spans="1:60">
      <c r="A333" s="34"/>
      <c r="B333" s="35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98"/>
      <c r="BE333" s="34"/>
      <c r="BF333" s="34"/>
      <c r="BG333" s="34"/>
      <c r="BH333" s="34"/>
    </row>
    <row r="334" spans="1:60">
      <c r="A334" s="34"/>
      <c r="B334" s="35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98"/>
      <c r="BE334" s="34"/>
      <c r="BF334" s="34"/>
      <c r="BG334" s="34"/>
      <c r="BH334" s="34"/>
    </row>
    <row r="335" spans="1:60">
      <c r="A335" s="34"/>
      <c r="B335" s="35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98"/>
      <c r="BE335" s="34"/>
      <c r="BF335" s="34"/>
      <c r="BG335" s="34"/>
      <c r="BH335" s="34"/>
    </row>
    <row r="336" spans="1:60">
      <c r="A336" s="34"/>
      <c r="B336" s="35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98"/>
      <c r="BE336" s="34"/>
      <c r="BF336" s="34"/>
      <c r="BG336" s="34"/>
      <c r="BH336" s="34"/>
    </row>
    <row r="337" spans="1:60">
      <c r="A337" s="34"/>
      <c r="B337" s="35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98"/>
      <c r="BE337" s="34"/>
      <c r="BF337" s="34"/>
      <c r="BG337" s="34"/>
      <c r="BH337" s="34"/>
    </row>
    <row r="338" spans="1:60">
      <c r="A338" s="34"/>
      <c r="B338" s="35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98"/>
      <c r="BE338" s="34"/>
      <c r="BF338" s="34"/>
      <c r="BG338" s="34"/>
      <c r="BH338" s="34"/>
    </row>
    <row r="339" spans="1:60">
      <c r="A339" s="34"/>
      <c r="B339" s="35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98"/>
      <c r="BE339" s="34"/>
      <c r="BF339" s="34"/>
      <c r="BG339" s="34"/>
      <c r="BH339" s="34"/>
    </row>
    <row r="340" spans="1:60">
      <c r="A340" s="34"/>
      <c r="B340" s="35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98"/>
      <c r="BE340" s="34"/>
      <c r="BF340" s="34"/>
      <c r="BG340" s="34"/>
      <c r="BH340" s="34"/>
    </row>
    <row r="341" spans="1:60">
      <c r="A341" s="34"/>
      <c r="B341" s="35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98"/>
      <c r="BE341" s="34"/>
      <c r="BF341" s="34"/>
      <c r="BG341" s="34"/>
      <c r="BH341" s="34"/>
    </row>
    <row r="342" spans="1:60">
      <c r="A342" s="34"/>
      <c r="B342" s="35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98"/>
      <c r="BE342" s="34"/>
      <c r="BF342" s="34"/>
      <c r="BG342" s="34"/>
      <c r="BH342" s="34"/>
    </row>
    <row r="343" spans="1:60">
      <c r="A343" s="34"/>
      <c r="B343" s="35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98"/>
      <c r="BE343" s="34"/>
      <c r="BF343" s="34"/>
      <c r="BG343" s="34"/>
      <c r="BH343" s="34"/>
    </row>
    <row r="344" spans="1:60">
      <c r="A344" s="34"/>
      <c r="B344" s="35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98"/>
      <c r="BE344" s="34"/>
      <c r="BF344" s="34"/>
      <c r="BG344" s="34"/>
      <c r="BH344" s="34"/>
    </row>
    <row r="345" spans="1:60">
      <c r="A345" s="34"/>
      <c r="B345" s="35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98"/>
      <c r="BE345" s="34"/>
      <c r="BF345" s="34"/>
      <c r="BG345" s="34"/>
      <c r="BH345" s="34"/>
    </row>
    <row r="346" spans="1:60">
      <c r="A346" s="34"/>
      <c r="B346" s="35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98"/>
      <c r="BE346" s="34"/>
      <c r="BF346" s="34"/>
      <c r="BG346" s="34"/>
      <c r="BH346" s="34"/>
    </row>
    <row r="347" spans="1:60">
      <c r="A347" s="34"/>
      <c r="B347" s="35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98"/>
      <c r="BE347" s="34"/>
      <c r="BF347" s="34"/>
      <c r="BG347" s="34"/>
      <c r="BH347" s="34"/>
    </row>
    <row r="348" spans="1:60">
      <c r="A348" s="34"/>
      <c r="B348" s="35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98"/>
      <c r="BE348" s="34"/>
      <c r="BF348" s="34"/>
      <c r="BG348" s="34"/>
      <c r="BH348" s="34"/>
    </row>
    <row r="349" spans="1:60">
      <c r="A349" s="34"/>
      <c r="B349" s="35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98"/>
      <c r="BE349" s="34"/>
      <c r="BF349" s="34"/>
      <c r="BG349" s="34"/>
      <c r="BH349" s="34"/>
    </row>
    <row r="350" spans="1:60">
      <c r="A350" s="34"/>
      <c r="B350" s="35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98"/>
      <c r="BE350" s="34"/>
      <c r="BF350" s="34"/>
      <c r="BG350" s="34"/>
      <c r="BH350" s="34"/>
    </row>
    <row r="351" spans="1:60">
      <c r="A351" s="34"/>
      <c r="B351" s="35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98"/>
      <c r="BE351" s="34"/>
      <c r="BF351" s="34"/>
      <c r="BG351" s="34"/>
      <c r="BH351" s="34"/>
    </row>
    <row r="352" spans="1:60">
      <c r="A352" s="34"/>
      <c r="B352" s="35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98"/>
      <c r="BE352" s="34"/>
      <c r="BF352" s="34"/>
      <c r="BG352" s="34"/>
      <c r="BH352" s="34"/>
    </row>
    <row r="353" spans="1:60">
      <c r="A353" s="34"/>
      <c r="B353" s="35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98"/>
      <c r="BE353" s="34"/>
      <c r="BF353" s="34"/>
      <c r="BG353" s="34"/>
      <c r="BH353" s="34"/>
    </row>
    <row r="354" spans="1:60">
      <c r="A354" s="34"/>
      <c r="B354" s="35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98"/>
      <c r="BE354" s="34"/>
      <c r="BF354" s="34"/>
      <c r="BG354" s="34"/>
      <c r="BH354" s="34"/>
    </row>
    <row r="355" spans="1:60">
      <c r="A355" s="34"/>
      <c r="B355" s="35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98"/>
      <c r="BE355" s="34"/>
      <c r="BF355" s="34"/>
      <c r="BG355" s="34"/>
      <c r="BH355" s="34"/>
    </row>
    <row r="356" spans="1:60">
      <c r="A356" s="34"/>
      <c r="B356" s="35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98"/>
      <c r="BE356" s="34"/>
      <c r="BF356" s="34"/>
      <c r="BG356" s="34"/>
      <c r="BH356" s="34"/>
    </row>
    <row r="357" spans="1:60">
      <c r="A357" s="34"/>
      <c r="B357" s="35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98"/>
      <c r="BE357" s="34"/>
      <c r="BF357" s="34"/>
      <c r="BG357" s="34"/>
      <c r="BH357" s="34"/>
    </row>
    <row r="358" spans="1:60">
      <c r="A358" s="34"/>
      <c r="B358" s="35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98"/>
      <c r="BE358" s="34"/>
      <c r="BF358" s="34"/>
      <c r="BG358" s="34"/>
      <c r="BH358" s="34"/>
    </row>
    <row r="359" spans="1:60">
      <c r="A359" s="34"/>
      <c r="B359" s="35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98"/>
      <c r="BE359" s="34"/>
      <c r="BF359" s="34"/>
      <c r="BG359" s="34"/>
      <c r="BH359" s="34"/>
    </row>
    <row r="360" spans="1:60">
      <c r="A360" s="34"/>
      <c r="B360" s="35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98"/>
      <c r="BE360" s="34"/>
      <c r="BF360" s="34"/>
      <c r="BG360" s="34"/>
      <c r="BH360" s="34"/>
    </row>
    <row r="361" spans="1:60">
      <c r="A361" s="34"/>
      <c r="B361" s="35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98"/>
      <c r="BE361" s="34"/>
      <c r="BF361" s="34"/>
      <c r="BG361" s="34"/>
      <c r="BH361" s="34"/>
    </row>
    <row r="362" spans="1:60">
      <c r="A362" s="34"/>
      <c r="B362" s="35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98"/>
      <c r="BE362" s="34"/>
      <c r="BF362" s="34"/>
      <c r="BG362" s="34"/>
      <c r="BH362" s="34"/>
    </row>
    <row r="363" spans="1:60">
      <c r="A363" s="34"/>
      <c r="B363" s="35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98"/>
      <c r="BE363" s="34"/>
      <c r="BF363" s="34"/>
      <c r="BG363" s="34"/>
      <c r="BH363" s="34"/>
    </row>
    <row r="364" spans="1:60">
      <c r="A364" s="34"/>
      <c r="B364" s="35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98"/>
      <c r="BE364" s="34"/>
      <c r="BF364" s="34"/>
      <c r="BG364" s="34"/>
      <c r="BH364" s="34"/>
    </row>
    <row r="365" spans="1:60">
      <c r="A365" s="34"/>
      <c r="B365" s="35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98"/>
      <c r="BE365" s="34"/>
      <c r="BF365" s="34"/>
      <c r="BG365" s="34"/>
      <c r="BH365" s="34"/>
    </row>
    <row r="366" spans="1:60">
      <c r="A366" s="34"/>
      <c r="B366" s="35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98"/>
      <c r="BE366" s="34"/>
      <c r="BF366" s="34"/>
      <c r="BG366" s="34"/>
      <c r="BH366" s="34"/>
    </row>
    <row r="367" spans="1:60">
      <c r="A367" s="34"/>
      <c r="B367" s="35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98"/>
      <c r="BE367" s="34"/>
      <c r="BF367" s="34"/>
      <c r="BG367" s="34"/>
      <c r="BH367" s="34"/>
    </row>
    <row r="368" spans="1:60">
      <c r="A368" s="34"/>
      <c r="B368" s="35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98"/>
      <c r="BE368" s="34"/>
      <c r="BF368" s="34"/>
      <c r="BG368" s="34"/>
      <c r="BH368" s="34"/>
    </row>
    <row r="369" spans="1:60">
      <c r="A369" s="34"/>
      <c r="B369" s="35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98"/>
      <c r="BE369" s="34"/>
      <c r="BF369" s="34"/>
      <c r="BG369" s="34"/>
      <c r="BH369" s="34"/>
    </row>
    <row r="370" spans="1:60">
      <c r="A370" s="34"/>
      <c r="B370" s="35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98"/>
      <c r="BE370" s="34"/>
      <c r="BF370" s="34"/>
      <c r="BG370" s="34"/>
      <c r="BH370" s="34"/>
    </row>
    <row r="371" spans="1:60">
      <c r="A371" s="34"/>
      <c r="B371" s="35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98"/>
      <c r="BE371" s="34"/>
      <c r="BF371" s="34"/>
      <c r="BG371" s="34"/>
      <c r="BH371" s="34"/>
    </row>
    <row r="372" spans="1:60">
      <c r="A372" s="34"/>
      <c r="B372" s="35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98"/>
      <c r="BE372" s="34"/>
      <c r="BF372" s="34"/>
      <c r="BG372" s="34"/>
      <c r="BH372" s="34"/>
    </row>
    <row r="373" spans="1:60">
      <c r="A373" s="34"/>
      <c r="B373" s="35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98"/>
      <c r="BE373" s="34"/>
      <c r="BF373" s="34"/>
      <c r="BG373" s="34"/>
      <c r="BH373" s="34"/>
    </row>
    <row r="374" spans="1:60">
      <c r="A374" s="34"/>
      <c r="B374" s="35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98"/>
      <c r="BE374" s="34"/>
      <c r="BF374" s="34"/>
      <c r="BG374" s="34"/>
      <c r="BH374" s="34"/>
    </row>
    <row r="375" spans="1:60">
      <c r="A375" s="34"/>
      <c r="B375" s="35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98"/>
      <c r="BE375" s="34"/>
      <c r="BF375" s="34"/>
      <c r="BG375" s="34"/>
      <c r="BH375" s="34"/>
    </row>
    <row r="376" spans="1:60">
      <c r="A376" s="34"/>
      <c r="B376" s="35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98"/>
      <c r="BE376" s="34"/>
      <c r="BF376" s="34"/>
      <c r="BG376" s="34"/>
      <c r="BH376" s="34"/>
    </row>
    <row r="377" spans="1:60">
      <c r="A377" s="34"/>
      <c r="B377" s="35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98"/>
      <c r="BE377" s="34"/>
      <c r="BF377" s="34"/>
      <c r="BG377" s="34"/>
      <c r="BH377" s="34"/>
    </row>
    <row r="378" spans="1:60">
      <c r="A378" s="34"/>
      <c r="B378" s="35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98"/>
      <c r="BE378" s="34"/>
      <c r="BF378" s="34"/>
      <c r="BG378" s="34"/>
      <c r="BH378" s="34"/>
    </row>
    <row r="379" spans="1:60">
      <c r="A379" s="34"/>
      <c r="B379" s="35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98"/>
      <c r="BE379" s="34"/>
      <c r="BF379" s="34"/>
      <c r="BG379" s="34"/>
      <c r="BH379" s="34"/>
    </row>
    <row r="380" spans="1:60">
      <c r="A380" s="34"/>
      <c r="B380" s="35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98"/>
      <c r="BE380" s="34"/>
      <c r="BF380" s="34"/>
      <c r="BG380" s="34"/>
      <c r="BH380" s="34"/>
    </row>
    <row r="381" spans="1:60">
      <c r="A381" s="34"/>
      <c r="B381" s="35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98"/>
      <c r="BE381" s="34"/>
      <c r="BF381" s="34"/>
      <c r="BG381" s="34"/>
      <c r="BH381" s="34"/>
    </row>
    <row r="382" spans="1:60">
      <c r="A382" s="34"/>
      <c r="B382" s="35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98"/>
      <c r="BE382" s="34"/>
      <c r="BF382" s="34"/>
      <c r="BG382" s="34"/>
      <c r="BH382" s="34"/>
    </row>
    <row r="383" spans="1:60">
      <c r="A383" s="34"/>
      <c r="B383" s="35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98"/>
      <c r="BE383" s="34"/>
      <c r="BF383" s="34"/>
      <c r="BG383" s="34"/>
      <c r="BH383" s="34"/>
    </row>
    <row r="384" spans="1:60">
      <c r="A384" s="34"/>
      <c r="B384" s="35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98"/>
      <c r="BE384" s="34"/>
      <c r="BF384" s="34"/>
      <c r="BG384" s="34"/>
      <c r="BH384" s="34"/>
    </row>
    <row r="385" spans="1:60">
      <c r="A385" s="34"/>
      <c r="B385" s="35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98"/>
      <c r="BE385" s="34"/>
      <c r="BF385" s="34"/>
      <c r="BG385" s="34"/>
      <c r="BH385" s="34"/>
    </row>
    <row r="386" spans="1:60">
      <c r="A386" s="34"/>
      <c r="B386" s="35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98"/>
      <c r="BE386" s="34"/>
      <c r="BF386" s="34"/>
      <c r="BG386" s="34"/>
      <c r="BH386" s="34"/>
    </row>
    <row r="387" spans="1:60">
      <c r="A387" s="34"/>
      <c r="B387" s="35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98"/>
      <c r="BE387" s="34"/>
      <c r="BF387" s="34"/>
      <c r="BG387" s="34"/>
      <c r="BH387" s="34"/>
    </row>
    <row r="388" spans="1:60">
      <c r="A388" s="34"/>
      <c r="B388" s="35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98"/>
      <c r="BE388" s="34"/>
      <c r="BF388" s="34"/>
      <c r="BG388" s="34"/>
      <c r="BH388" s="34"/>
    </row>
    <row r="389" spans="1:60">
      <c r="A389" s="34"/>
      <c r="B389" s="35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98"/>
      <c r="BE389" s="34"/>
      <c r="BF389" s="34"/>
      <c r="BG389" s="34"/>
      <c r="BH389" s="34"/>
    </row>
    <row r="390" spans="1:60">
      <c r="A390" s="34"/>
      <c r="B390" s="35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98"/>
      <c r="BE390" s="34"/>
      <c r="BF390" s="34"/>
      <c r="BG390" s="34"/>
      <c r="BH390" s="34"/>
    </row>
    <row r="391" spans="1:60">
      <c r="A391" s="34"/>
      <c r="B391" s="35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98"/>
      <c r="BE391" s="34"/>
      <c r="BF391" s="34"/>
      <c r="BG391" s="34"/>
      <c r="BH391" s="34"/>
    </row>
    <row r="392" spans="1:60">
      <c r="A392" s="34"/>
      <c r="B392" s="35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98"/>
      <c r="BE392" s="34"/>
      <c r="BF392" s="34"/>
      <c r="BG392" s="34"/>
      <c r="BH392" s="34"/>
    </row>
    <row r="393" spans="1:60">
      <c r="A393" s="34"/>
      <c r="B393" s="35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98"/>
      <c r="BE393" s="34"/>
      <c r="BF393" s="34"/>
      <c r="BG393" s="34"/>
      <c r="BH393" s="34"/>
    </row>
    <row r="394" spans="1:60">
      <c r="A394" s="34"/>
      <c r="B394" s="35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98"/>
      <c r="BE394" s="34"/>
      <c r="BF394" s="34"/>
      <c r="BG394" s="34"/>
      <c r="BH394" s="34"/>
    </row>
    <row r="395" spans="1:60">
      <c r="A395" s="34"/>
      <c r="B395" s="35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98"/>
      <c r="BE395" s="34"/>
      <c r="BF395" s="34"/>
      <c r="BG395" s="34"/>
      <c r="BH395" s="34"/>
    </row>
    <row r="396" spans="1:60">
      <c r="A396" s="34"/>
      <c r="B396" s="35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98"/>
      <c r="BE396" s="34"/>
      <c r="BF396" s="34"/>
      <c r="BG396" s="34"/>
      <c r="BH396" s="34"/>
    </row>
    <row r="397" spans="1:60">
      <c r="A397" s="34"/>
      <c r="B397" s="35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98"/>
      <c r="BE397" s="34"/>
      <c r="BF397" s="34"/>
      <c r="BG397" s="34"/>
      <c r="BH397" s="34"/>
    </row>
    <row r="398" spans="1:60">
      <c r="A398" s="34"/>
      <c r="B398" s="35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98"/>
      <c r="BE398" s="34"/>
      <c r="BF398" s="34"/>
      <c r="BG398" s="34"/>
      <c r="BH398" s="34"/>
    </row>
    <row r="399" spans="1:60">
      <c r="A399" s="34"/>
      <c r="B399" s="35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98"/>
      <c r="BE399" s="34"/>
      <c r="BF399" s="34"/>
      <c r="BG399" s="34"/>
      <c r="BH399" s="34"/>
    </row>
    <row r="400" spans="1:60">
      <c r="A400" s="34"/>
      <c r="B400" s="35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98"/>
      <c r="BE400" s="34"/>
      <c r="BF400" s="34"/>
      <c r="BG400" s="34"/>
      <c r="BH400" s="34"/>
    </row>
    <row r="401" spans="1:60">
      <c r="A401" s="34"/>
      <c r="B401" s="35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98"/>
      <c r="BE401" s="34"/>
      <c r="BF401" s="34"/>
      <c r="BG401" s="34"/>
      <c r="BH401" s="34"/>
    </row>
    <row r="402" spans="1:60">
      <c r="A402" s="34"/>
      <c r="B402" s="35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98"/>
      <c r="BE402" s="34"/>
      <c r="BF402" s="34"/>
      <c r="BG402" s="34"/>
      <c r="BH402" s="34"/>
    </row>
    <row r="403" spans="1:60">
      <c r="A403" s="34"/>
      <c r="B403" s="35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98"/>
      <c r="BE403" s="34"/>
      <c r="BF403" s="34"/>
      <c r="BG403" s="34"/>
      <c r="BH403" s="34"/>
    </row>
    <row r="404" spans="1:60">
      <c r="A404" s="34"/>
      <c r="B404" s="35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98"/>
      <c r="BE404" s="34"/>
      <c r="BF404" s="34"/>
      <c r="BG404" s="34"/>
      <c r="BH404" s="34"/>
    </row>
    <row r="405" spans="1:60">
      <c r="A405" s="34"/>
      <c r="B405" s="35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98"/>
      <c r="BE405" s="34"/>
      <c r="BF405" s="34"/>
      <c r="BG405" s="34"/>
      <c r="BH405" s="34"/>
    </row>
    <row r="406" spans="1:60">
      <c r="A406" s="34"/>
      <c r="B406" s="35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98"/>
      <c r="BE406" s="34"/>
      <c r="BF406" s="34"/>
      <c r="BG406" s="34"/>
      <c r="BH406" s="34"/>
    </row>
    <row r="407" spans="1:60">
      <c r="A407" s="34"/>
      <c r="B407" s="35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98"/>
      <c r="BE407" s="34"/>
      <c r="BF407" s="34"/>
      <c r="BG407" s="34"/>
      <c r="BH407" s="34"/>
    </row>
    <row r="408" spans="1:60">
      <c r="A408" s="34"/>
      <c r="B408" s="35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98"/>
      <c r="BE408" s="34"/>
      <c r="BF408" s="34"/>
      <c r="BG408" s="34"/>
      <c r="BH408" s="34"/>
    </row>
    <row r="409" spans="1:60">
      <c r="A409" s="34"/>
      <c r="B409" s="35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98"/>
      <c r="BE409" s="34"/>
      <c r="BF409" s="34"/>
      <c r="BG409" s="34"/>
      <c r="BH409" s="34"/>
    </row>
    <row r="410" spans="1:60">
      <c r="A410" s="34"/>
      <c r="B410" s="35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98"/>
      <c r="BE410" s="34"/>
      <c r="BF410" s="34"/>
      <c r="BG410" s="34"/>
      <c r="BH410" s="34"/>
    </row>
    <row r="411" spans="1:60">
      <c r="A411" s="34"/>
      <c r="B411" s="35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98"/>
      <c r="BE411" s="34"/>
      <c r="BF411" s="34"/>
      <c r="BG411" s="34"/>
      <c r="BH411" s="34"/>
    </row>
    <row r="412" spans="1:60">
      <c r="A412" s="34"/>
      <c r="B412" s="35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98"/>
      <c r="BE412" s="34"/>
      <c r="BF412" s="34"/>
      <c r="BG412" s="34"/>
      <c r="BH412" s="34"/>
    </row>
    <row r="413" spans="1:60">
      <c r="A413" s="34"/>
      <c r="B413" s="35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98"/>
      <c r="BE413" s="34"/>
      <c r="BF413" s="34"/>
      <c r="BG413" s="34"/>
      <c r="BH413" s="34"/>
    </row>
    <row r="414" spans="1:60">
      <c r="A414" s="34"/>
      <c r="B414" s="35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98"/>
      <c r="BE414" s="34"/>
      <c r="BF414" s="34"/>
      <c r="BG414" s="34"/>
      <c r="BH414" s="34"/>
    </row>
    <row r="415" spans="1:60">
      <c r="A415" s="34"/>
      <c r="B415" s="35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98"/>
      <c r="BE415" s="34"/>
      <c r="BF415" s="34"/>
      <c r="BG415" s="34"/>
      <c r="BH415" s="34"/>
    </row>
    <row r="416" spans="1:60">
      <c r="A416" s="34"/>
      <c r="B416" s="35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98"/>
      <c r="BE416" s="34"/>
      <c r="BF416" s="34"/>
      <c r="BG416" s="34"/>
      <c r="BH416" s="34"/>
    </row>
    <row r="417" spans="1:60">
      <c r="A417" s="34"/>
      <c r="B417" s="35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98"/>
      <c r="BE417" s="34"/>
      <c r="BF417" s="34"/>
      <c r="BG417" s="34"/>
      <c r="BH417" s="34"/>
    </row>
    <row r="418" spans="1:60">
      <c r="A418" s="34"/>
      <c r="B418" s="35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98"/>
      <c r="BE418" s="34"/>
      <c r="BF418" s="34"/>
      <c r="BG418" s="34"/>
      <c r="BH418" s="34"/>
    </row>
    <row r="419" spans="1:60">
      <c r="A419" s="34"/>
      <c r="B419" s="35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98"/>
      <c r="BE419" s="34"/>
      <c r="BF419" s="34"/>
      <c r="BG419" s="34"/>
      <c r="BH419" s="34"/>
    </row>
    <row r="420" spans="1:60">
      <c r="A420" s="34"/>
      <c r="B420" s="35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98"/>
      <c r="BE420" s="34"/>
      <c r="BF420" s="34"/>
      <c r="BG420" s="34"/>
      <c r="BH420" s="34"/>
    </row>
    <row r="421" spans="1:60">
      <c r="A421" s="34"/>
      <c r="B421" s="35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98"/>
      <c r="BE421" s="34"/>
      <c r="BF421" s="34"/>
      <c r="BG421" s="34"/>
      <c r="BH421" s="34"/>
    </row>
    <row r="422" spans="1:60">
      <c r="A422" s="34"/>
      <c r="B422" s="35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98"/>
      <c r="BE422" s="34"/>
      <c r="BF422" s="34"/>
      <c r="BG422" s="34"/>
      <c r="BH422" s="34"/>
    </row>
    <row r="423" spans="1:60">
      <c r="A423" s="34"/>
      <c r="B423" s="35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98"/>
      <c r="BE423" s="34"/>
      <c r="BF423" s="34"/>
      <c r="BG423" s="34"/>
      <c r="BH423" s="34"/>
    </row>
    <row r="424" spans="1:60">
      <c r="A424" s="34"/>
      <c r="B424" s="35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98"/>
      <c r="BE424" s="34"/>
      <c r="BF424" s="34"/>
      <c r="BG424" s="34"/>
      <c r="BH424" s="34"/>
    </row>
    <row r="425" spans="1:60">
      <c r="A425" s="34"/>
      <c r="B425" s="35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98"/>
      <c r="BE425" s="34"/>
      <c r="BF425" s="34"/>
      <c r="BG425" s="34"/>
      <c r="BH425" s="34"/>
    </row>
    <row r="426" spans="1:60">
      <c r="A426" s="34"/>
      <c r="B426" s="35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98"/>
      <c r="BE426" s="34"/>
      <c r="BF426" s="34"/>
      <c r="BG426" s="34"/>
      <c r="BH426" s="34"/>
    </row>
    <row r="427" spans="1:60">
      <c r="A427" s="34"/>
      <c r="B427" s="35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98"/>
      <c r="BE427" s="34"/>
      <c r="BF427" s="34"/>
      <c r="BG427" s="34"/>
      <c r="BH427" s="34"/>
    </row>
    <row r="428" spans="1:60">
      <c r="A428" s="34"/>
      <c r="B428" s="35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98"/>
      <c r="BE428" s="34"/>
      <c r="BF428" s="34"/>
      <c r="BG428" s="34"/>
      <c r="BH428" s="34"/>
    </row>
    <row r="429" spans="1:60">
      <c r="A429" s="34"/>
      <c r="B429" s="35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98"/>
      <c r="BE429" s="34"/>
      <c r="BF429" s="34"/>
      <c r="BG429" s="34"/>
      <c r="BH429" s="34"/>
    </row>
    <row r="430" spans="1:60">
      <c r="A430" s="34"/>
      <c r="B430" s="35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98"/>
      <c r="BE430" s="34"/>
      <c r="BF430" s="34"/>
      <c r="BG430" s="34"/>
      <c r="BH430" s="34"/>
    </row>
    <row r="431" spans="1:60">
      <c r="A431" s="34"/>
      <c r="B431" s="35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98"/>
      <c r="BE431" s="34"/>
      <c r="BF431" s="34"/>
      <c r="BG431" s="34"/>
      <c r="BH431" s="34"/>
    </row>
    <row r="432" spans="1:60">
      <c r="A432" s="34"/>
      <c r="B432" s="35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98"/>
      <c r="BE432" s="34"/>
      <c r="BF432" s="34"/>
      <c r="BG432" s="34"/>
      <c r="BH432" s="34"/>
    </row>
    <row r="433" spans="1:60">
      <c r="A433" s="34"/>
      <c r="B433" s="35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98"/>
      <c r="BE433" s="34"/>
      <c r="BF433" s="34"/>
      <c r="BG433" s="34"/>
      <c r="BH433" s="34"/>
    </row>
    <row r="434" spans="1:60">
      <c r="A434" s="34"/>
      <c r="B434" s="35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98"/>
      <c r="BE434" s="34"/>
      <c r="BF434" s="34"/>
      <c r="BG434" s="34"/>
      <c r="BH434" s="34"/>
    </row>
    <row r="435" spans="1:60">
      <c r="A435" s="34"/>
      <c r="B435" s="35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98"/>
      <c r="BE435" s="34"/>
      <c r="BF435" s="34"/>
      <c r="BG435" s="34"/>
      <c r="BH435" s="34"/>
    </row>
    <row r="436" spans="1:60">
      <c r="A436" s="34"/>
      <c r="B436" s="35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98"/>
      <c r="BE436" s="34"/>
      <c r="BF436" s="34"/>
      <c r="BG436" s="34"/>
      <c r="BH436" s="34"/>
    </row>
    <row r="437" spans="1:60">
      <c r="A437" s="34"/>
      <c r="B437" s="35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98"/>
      <c r="BE437" s="34"/>
      <c r="BF437" s="34"/>
      <c r="BG437" s="34"/>
      <c r="BH437" s="34"/>
    </row>
    <row r="438" spans="1:60">
      <c r="A438" s="34"/>
      <c r="B438" s="35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98"/>
      <c r="BE438" s="34"/>
      <c r="BF438" s="34"/>
      <c r="BG438" s="34"/>
      <c r="BH438" s="34"/>
    </row>
    <row r="439" spans="1:60">
      <c r="A439" s="34"/>
      <c r="B439" s="35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98"/>
      <c r="BE439" s="34"/>
      <c r="BF439" s="34"/>
      <c r="BG439" s="34"/>
      <c r="BH439" s="34"/>
    </row>
    <row r="440" spans="1:60">
      <c r="A440" s="34"/>
      <c r="B440" s="35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98"/>
      <c r="BE440" s="34"/>
      <c r="BF440" s="34"/>
      <c r="BG440" s="34"/>
      <c r="BH440" s="34"/>
    </row>
    <row r="441" spans="1:60">
      <c r="A441" s="34"/>
      <c r="B441" s="35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98"/>
      <c r="BE441" s="34"/>
      <c r="BF441" s="34"/>
      <c r="BG441" s="34"/>
      <c r="BH441" s="34"/>
    </row>
    <row r="442" spans="1:60">
      <c r="A442" s="34"/>
      <c r="B442" s="35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98"/>
      <c r="BE442" s="34"/>
      <c r="BF442" s="34"/>
      <c r="BG442" s="34"/>
      <c r="BH442" s="34"/>
    </row>
    <row r="443" spans="1:60">
      <c r="A443" s="34"/>
      <c r="B443" s="35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98"/>
      <c r="BE443" s="34"/>
      <c r="BF443" s="34"/>
      <c r="BG443" s="34"/>
      <c r="BH443" s="34"/>
    </row>
    <row r="444" spans="1:60">
      <c r="A444" s="34"/>
      <c r="B444" s="35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98"/>
      <c r="BE444" s="34"/>
      <c r="BF444" s="34"/>
      <c r="BG444" s="34"/>
      <c r="BH444" s="34"/>
    </row>
    <row r="445" spans="1:60">
      <c r="A445" s="34"/>
      <c r="B445" s="35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98"/>
      <c r="BE445" s="34"/>
      <c r="BF445" s="34"/>
      <c r="BG445" s="34"/>
      <c r="BH445" s="34"/>
    </row>
    <row r="446" spans="1:60">
      <c r="A446" s="34"/>
      <c r="B446" s="35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98"/>
      <c r="BE446" s="34"/>
      <c r="BF446" s="34"/>
      <c r="BG446" s="34"/>
      <c r="BH446" s="34"/>
    </row>
    <row r="447" spans="1:60">
      <c r="A447" s="34"/>
      <c r="B447" s="35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98"/>
      <c r="BE447" s="34"/>
      <c r="BF447" s="34"/>
      <c r="BG447" s="34"/>
      <c r="BH447" s="34"/>
    </row>
    <row r="448" spans="1:60">
      <c r="A448" s="34"/>
      <c r="B448" s="35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98"/>
      <c r="BE448" s="34"/>
      <c r="BF448" s="34"/>
      <c r="BG448" s="34"/>
      <c r="BH448" s="34"/>
    </row>
    <row r="449" spans="1:60">
      <c r="A449" s="34"/>
      <c r="B449" s="35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98"/>
      <c r="BE449" s="34"/>
      <c r="BF449" s="34"/>
      <c r="BG449" s="34"/>
      <c r="BH449" s="34"/>
    </row>
    <row r="450" spans="1:60">
      <c r="A450" s="34"/>
      <c r="B450" s="35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98"/>
      <c r="BE450" s="34"/>
      <c r="BF450" s="34"/>
      <c r="BG450" s="34"/>
      <c r="BH450" s="34"/>
    </row>
    <row r="451" spans="1:60">
      <c r="A451" s="34"/>
      <c r="B451" s="35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98"/>
      <c r="BE451" s="34"/>
      <c r="BF451" s="34"/>
      <c r="BG451" s="34"/>
      <c r="BH451" s="34"/>
    </row>
    <row r="452" spans="1:60">
      <c r="A452" s="34"/>
      <c r="B452" s="35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98"/>
      <c r="BE452" s="34"/>
      <c r="BF452" s="34"/>
      <c r="BG452" s="34"/>
      <c r="BH452" s="34"/>
    </row>
    <row r="453" spans="1:60">
      <c r="A453" s="34"/>
      <c r="B453" s="35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98"/>
      <c r="BE453" s="34"/>
      <c r="BF453" s="34"/>
      <c r="BG453" s="34"/>
      <c r="BH453" s="34"/>
    </row>
    <row r="454" spans="1:60">
      <c r="A454" s="34"/>
      <c r="B454" s="35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98"/>
      <c r="BE454" s="34"/>
      <c r="BF454" s="34"/>
      <c r="BG454" s="34"/>
      <c r="BH454" s="34"/>
    </row>
    <row r="455" spans="1:60">
      <c r="A455" s="34"/>
      <c r="B455" s="35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98"/>
      <c r="BE455" s="34"/>
      <c r="BF455" s="34"/>
      <c r="BG455" s="34"/>
      <c r="BH455" s="34"/>
    </row>
    <row r="456" spans="1:60">
      <c r="A456" s="34"/>
      <c r="B456" s="35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98"/>
      <c r="BE456" s="34"/>
      <c r="BF456" s="34"/>
      <c r="BG456" s="34"/>
      <c r="BH456" s="34"/>
    </row>
    <row r="457" spans="1:60">
      <c r="A457" s="34"/>
      <c r="B457" s="35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98"/>
      <c r="BE457" s="34"/>
      <c r="BF457" s="34"/>
      <c r="BG457" s="34"/>
      <c r="BH457" s="34"/>
    </row>
    <row r="458" spans="1:60">
      <c r="A458" s="34"/>
      <c r="B458" s="35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98"/>
      <c r="BE458" s="34"/>
      <c r="BF458" s="34"/>
      <c r="BG458" s="34"/>
      <c r="BH458" s="34"/>
    </row>
    <row r="459" spans="1:60">
      <c r="A459" s="34"/>
      <c r="B459" s="35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98"/>
      <c r="BE459" s="34"/>
      <c r="BF459" s="34"/>
      <c r="BG459" s="34"/>
      <c r="BH459" s="34"/>
    </row>
    <row r="460" spans="1:60">
      <c r="A460" s="34"/>
      <c r="B460" s="35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98"/>
      <c r="BE460" s="34"/>
      <c r="BF460" s="34"/>
      <c r="BG460" s="34"/>
      <c r="BH460" s="34"/>
    </row>
    <row r="461" spans="1:60">
      <c r="A461" s="34"/>
      <c r="B461" s="35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98"/>
      <c r="BE461" s="34"/>
      <c r="BF461" s="34"/>
      <c r="BG461" s="34"/>
      <c r="BH461" s="34"/>
    </row>
    <row r="462" spans="1:60">
      <c r="A462" s="34"/>
      <c r="B462" s="35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98"/>
      <c r="BE462" s="34"/>
      <c r="BF462" s="34"/>
      <c r="BG462" s="34"/>
      <c r="BH462" s="34"/>
    </row>
    <row r="463" spans="1:60">
      <c r="A463" s="34"/>
      <c r="B463" s="35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98"/>
      <c r="BE463" s="34"/>
      <c r="BF463" s="34"/>
      <c r="BG463" s="34"/>
      <c r="BH463" s="34"/>
    </row>
    <row r="464" spans="1:60">
      <c r="A464" s="34"/>
      <c r="B464" s="35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98"/>
      <c r="BE464" s="34"/>
      <c r="BF464" s="34"/>
      <c r="BG464" s="34"/>
      <c r="BH464" s="34"/>
    </row>
    <row r="465" spans="1:60">
      <c r="A465" s="34"/>
      <c r="B465" s="35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98"/>
      <c r="BE465" s="34"/>
      <c r="BF465" s="34"/>
      <c r="BG465" s="34"/>
      <c r="BH465" s="34"/>
    </row>
    <row r="466" spans="1:60">
      <c r="A466" s="34"/>
      <c r="B466" s="35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98"/>
      <c r="BE466" s="34"/>
      <c r="BF466" s="34"/>
      <c r="BG466" s="34"/>
      <c r="BH466" s="34"/>
    </row>
    <row r="467" spans="1:60">
      <c r="A467" s="34"/>
      <c r="B467" s="35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98"/>
      <c r="BE467" s="34"/>
      <c r="BF467" s="34"/>
      <c r="BG467" s="34"/>
      <c r="BH467" s="34"/>
    </row>
    <row r="468" spans="1:60">
      <c r="A468" s="34"/>
      <c r="B468" s="35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98"/>
      <c r="BE468" s="34"/>
      <c r="BF468" s="34"/>
      <c r="BG468" s="34"/>
      <c r="BH468" s="34"/>
    </row>
    <row r="469" spans="1:60">
      <c r="A469" s="34"/>
      <c r="B469" s="35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98"/>
      <c r="BE469" s="34"/>
      <c r="BF469" s="34"/>
      <c r="BG469" s="34"/>
      <c r="BH469" s="34"/>
    </row>
    <row r="470" spans="1:60">
      <c r="A470" s="34"/>
      <c r="B470" s="35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98"/>
      <c r="BE470" s="34"/>
      <c r="BF470" s="34"/>
      <c r="BG470" s="34"/>
      <c r="BH470" s="34"/>
    </row>
    <row r="471" spans="1:60">
      <c r="A471" s="34"/>
      <c r="B471" s="35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98"/>
      <c r="BE471" s="34"/>
      <c r="BF471" s="34"/>
      <c r="BG471" s="34"/>
      <c r="BH471" s="34"/>
    </row>
    <row r="472" spans="1:60">
      <c r="A472" s="34"/>
      <c r="B472" s="35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98"/>
      <c r="BE472" s="34"/>
      <c r="BF472" s="34"/>
      <c r="BG472" s="34"/>
      <c r="BH472" s="34"/>
    </row>
    <row r="473" spans="1:60">
      <c r="A473" s="34"/>
      <c r="B473" s="35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98"/>
      <c r="BE473" s="34"/>
      <c r="BF473" s="34"/>
      <c r="BG473" s="34"/>
      <c r="BH473" s="34"/>
    </row>
    <row r="474" spans="1:60">
      <c r="A474" s="34"/>
      <c r="B474" s="35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98"/>
      <c r="BE474" s="34"/>
      <c r="BF474" s="34"/>
      <c r="BG474" s="34"/>
      <c r="BH474" s="34"/>
    </row>
    <row r="475" spans="1:60">
      <c r="A475" s="34"/>
      <c r="B475" s="35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98"/>
      <c r="BE475" s="34"/>
      <c r="BF475" s="34"/>
      <c r="BG475" s="34"/>
      <c r="BH475" s="34"/>
    </row>
    <row r="476" spans="1:60">
      <c r="A476" s="34"/>
      <c r="B476" s="35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98"/>
      <c r="BE476" s="34"/>
      <c r="BF476" s="34"/>
      <c r="BG476" s="34"/>
      <c r="BH476" s="34"/>
    </row>
    <row r="477" spans="1:60">
      <c r="A477" s="34"/>
      <c r="B477" s="35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98"/>
      <c r="BE477" s="34"/>
      <c r="BF477" s="34"/>
      <c r="BG477" s="34"/>
      <c r="BH477" s="34"/>
    </row>
    <row r="478" spans="1:60">
      <c r="A478" s="34"/>
      <c r="B478" s="35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98"/>
      <c r="BE478" s="34"/>
      <c r="BF478" s="34"/>
      <c r="BG478" s="34"/>
      <c r="BH478" s="34"/>
    </row>
    <row r="479" spans="1:60">
      <c r="A479" s="34"/>
      <c r="B479" s="35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98"/>
      <c r="BE479" s="34"/>
      <c r="BF479" s="34"/>
      <c r="BG479" s="34"/>
      <c r="BH479" s="34"/>
    </row>
    <row r="480" spans="1:60">
      <c r="A480" s="34"/>
      <c r="B480" s="35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98"/>
      <c r="BE480" s="34"/>
      <c r="BF480" s="34"/>
      <c r="BG480" s="34"/>
      <c r="BH480" s="34"/>
    </row>
    <row r="481" spans="1:60">
      <c r="A481" s="34"/>
      <c r="B481" s="35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98"/>
      <c r="BE481" s="34"/>
      <c r="BF481" s="34"/>
      <c r="BG481" s="34"/>
      <c r="BH481" s="34"/>
    </row>
    <row r="482" spans="1:60">
      <c r="A482" s="34"/>
      <c r="B482" s="35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98"/>
      <c r="BE482" s="34"/>
      <c r="BF482" s="34"/>
      <c r="BG482" s="34"/>
      <c r="BH482" s="34"/>
    </row>
    <row r="483" spans="1:60">
      <c r="A483" s="34"/>
      <c r="B483" s="35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98"/>
      <c r="BE483" s="34"/>
      <c r="BF483" s="34"/>
      <c r="BG483" s="34"/>
      <c r="BH483" s="34"/>
    </row>
    <row r="484" spans="1:60">
      <c r="A484" s="34"/>
      <c r="B484" s="35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98"/>
      <c r="BE484" s="34"/>
      <c r="BF484" s="34"/>
      <c r="BG484" s="34"/>
      <c r="BH484" s="34"/>
    </row>
    <row r="485" spans="1:60">
      <c r="A485" s="34"/>
      <c r="B485" s="35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98"/>
      <c r="BE485" s="34"/>
      <c r="BF485" s="34"/>
      <c r="BG485" s="34"/>
      <c r="BH485" s="34"/>
    </row>
    <row r="486" spans="1:60">
      <c r="A486" s="34"/>
      <c r="B486" s="35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98"/>
      <c r="BE486" s="34"/>
      <c r="BF486" s="34"/>
      <c r="BG486" s="34"/>
      <c r="BH486" s="34"/>
    </row>
    <row r="487" spans="1:60">
      <c r="A487" s="34"/>
      <c r="B487" s="35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98"/>
      <c r="BE487" s="34"/>
      <c r="BF487" s="34"/>
      <c r="BG487" s="34"/>
      <c r="BH487" s="34"/>
    </row>
    <row r="488" spans="1:60">
      <c r="A488" s="34"/>
      <c r="B488" s="35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98"/>
      <c r="BE488" s="34"/>
      <c r="BF488" s="34"/>
      <c r="BG488" s="34"/>
      <c r="BH488" s="34"/>
    </row>
    <row r="489" spans="1:60">
      <c r="A489" s="34"/>
      <c r="B489" s="35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98"/>
      <c r="BE489" s="34"/>
      <c r="BF489" s="34"/>
      <c r="BG489" s="34"/>
      <c r="BH489" s="34"/>
    </row>
    <row r="490" spans="1:60">
      <c r="A490" s="34"/>
      <c r="B490" s="35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98"/>
      <c r="BE490" s="34"/>
      <c r="BF490" s="34"/>
      <c r="BG490" s="34"/>
      <c r="BH490" s="34"/>
    </row>
    <row r="491" spans="1:60">
      <c r="A491" s="34"/>
      <c r="B491" s="35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98"/>
      <c r="BE491" s="34"/>
      <c r="BF491" s="34"/>
      <c r="BG491" s="34"/>
      <c r="BH491" s="34"/>
    </row>
    <row r="492" spans="1:60">
      <c r="A492" s="34"/>
      <c r="B492" s="35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98"/>
      <c r="BE492" s="34"/>
      <c r="BF492" s="34"/>
      <c r="BG492" s="34"/>
      <c r="BH492" s="34"/>
    </row>
    <row r="493" spans="1:60">
      <c r="A493" s="34"/>
      <c r="B493" s="35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98"/>
      <c r="BE493" s="34"/>
      <c r="BF493" s="34"/>
      <c r="BG493" s="34"/>
      <c r="BH493" s="34"/>
    </row>
    <row r="494" spans="1:60">
      <c r="A494" s="34"/>
      <c r="B494" s="35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98"/>
      <c r="BE494" s="34"/>
      <c r="BF494" s="34"/>
      <c r="BG494" s="34"/>
      <c r="BH494" s="34"/>
    </row>
    <row r="495" spans="1:60">
      <c r="A495" s="34"/>
      <c r="B495" s="35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98"/>
      <c r="BE495" s="34"/>
      <c r="BF495" s="34"/>
      <c r="BG495" s="34"/>
      <c r="BH495" s="34"/>
    </row>
    <row r="496" spans="1:60">
      <c r="A496" s="34"/>
      <c r="B496" s="35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98"/>
      <c r="BE496" s="34"/>
      <c r="BF496" s="34"/>
      <c r="BG496" s="34"/>
      <c r="BH496" s="34"/>
    </row>
    <row r="497" spans="1:60">
      <c r="A497" s="34"/>
      <c r="B497" s="35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98"/>
      <c r="BE497" s="34"/>
      <c r="BF497" s="34"/>
      <c r="BG497" s="34"/>
      <c r="BH497" s="34"/>
    </row>
    <row r="498" spans="1:60">
      <c r="A498" s="34"/>
      <c r="B498" s="35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98"/>
      <c r="BE498" s="34"/>
      <c r="BF498" s="34"/>
      <c r="BG498" s="34"/>
      <c r="BH498" s="34"/>
    </row>
    <row r="499" spans="1:60">
      <c r="A499" s="34"/>
      <c r="B499" s="35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98"/>
      <c r="BE499" s="34"/>
      <c r="BF499" s="34"/>
      <c r="BG499" s="34"/>
      <c r="BH499" s="34"/>
    </row>
    <row r="500" spans="1:60">
      <c r="A500" s="34"/>
      <c r="B500" s="35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98"/>
      <c r="BE500" s="34"/>
      <c r="BF500" s="34"/>
      <c r="BG500" s="34"/>
      <c r="BH500" s="34"/>
    </row>
    <row r="501" spans="1:60">
      <c r="A501" s="34"/>
      <c r="B501" s="35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98"/>
      <c r="BE501" s="34"/>
      <c r="BF501" s="34"/>
      <c r="BG501" s="34"/>
      <c r="BH501" s="34"/>
    </row>
    <row r="502" spans="1:60">
      <c r="A502" s="34"/>
      <c r="B502" s="35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98"/>
      <c r="BE502" s="34"/>
      <c r="BF502" s="34"/>
      <c r="BG502" s="34"/>
      <c r="BH502" s="34"/>
    </row>
    <row r="503" spans="1:60">
      <c r="A503" s="34"/>
      <c r="B503" s="35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98"/>
      <c r="BE503" s="34"/>
      <c r="BF503" s="34"/>
      <c r="BG503" s="34"/>
      <c r="BH503" s="34"/>
    </row>
    <row r="504" spans="1:60">
      <c r="A504" s="34"/>
      <c r="B504" s="35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98"/>
      <c r="BE504" s="34"/>
      <c r="BF504" s="34"/>
      <c r="BG504" s="34"/>
      <c r="BH504" s="34"/>
    </row>
    <row r="505" spans="1:60">
      <c r="A505" s="34"/>
      <c r="B505" s="35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98"/>
      <c r="BE505" s="34"/>
      <c r="BF505" s="34"/>
      <c r="BG505" s="34"/>
      <c r="BH505" s="34"/>
    </row>
    <row r="506" spans="1:60">
      <c r="A506" s="34"/>
      <c r="B506" s="35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98"/>
      <c r="BE506" s="34"/>
      <c r="BF506" s="34"/>
      <c r="BG506" s="34"/>
      <c r="BH506" s="34"/>
    </row>
    <row r="507" spans="1:60">
      <c r="A507" s="34"/>
      <c r="B507" s="35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98"/>
      <c r="BE507" s="34"/>
      <c r="BF507" s="34"/>
      <c r="BG507" s="34"/>
      <c r="BH507" s="34"/>
    </row>
    <row r="508" spans="1:60">
      <c r="A508" s="34"/>
      <c r="B508" s="35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98"/>
      <c r="BE508" s="34"/>
      <c r="BF508" s="34"/>
      <c r="BG508" s="34"/>
      <c r="BH508" s="34"/>
    </row>
    <row r="509" spans="1:60">
      <c r="A509" s="34"/>
      <c r="B509" s="35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98"/>
      <c r="BE509" s="34"/>
      <c r="BF509" s="34"/>
      <c r="BG509" s="34"/>
      <c r="BH509" s="34"/>
    </row>
    <row r="510" spans="1:60">
      <c r="A510" s="34"/>
      <c r="B510" s="35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98"/>
      <c r="BE510" s="34"/>
      <c r="BF510" s="34"/>
      <c r="BG510" s="34"/>
      <c r="BH510" s="34"/>
    </row>
    <row r="511" spans="1:60">
      <c r="A511" s="34"/>
      <c r="B511" s="35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98"/>
      <c r="BE511" s="34"/>
      <c r="BF511" s="34"/>
      <c r="BG511" s="34"/>
      <c r="BH511" s="34"/>
    </row>
    <row r="512" spans="1:60">
      <c r="A512" s="34"/>
      <c r="B512" s="35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98"/>
      <c r="BE512" s="34"/>
      <c r="BF512" s="34"/>
      <c r="BG512" s="34"/>
      <c r="BH512" s="34"/>
    </row>
    <row r="513" spans="1:60">
      <c r="A513" s="34"/>
      <c r="B513" s="35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98"/>
      <c r="BE513" s="34"/>
      <c r="BF513" s="34"/>
      <c r="BG513" s="34"/>
      <c r="BH513" s="34"/>
    </row>
    <row r="514" spans="1:60">
      <c r="A514" s="34"/>
      <c r="B514" s="35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98"/>
      <c r="BE514" s="34"/>
      <c r="BF514" s="34"/>
      <c r="BG514" s="34"/>
      <c r="BH514" s="34"/>
    </row>
    <row r="515" spans="1:60">
      <c r="A515" s="34"/>
      <c r="B515" s="35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98"/>
      <c r="BE515" s="34"/>
      <c r="BF515" s="34"/>
      <c r="BG515" s="34"/>
      <c r="BH515" s="34"/>
    </row>
    <row r="516" spans="1:60">
      <c r="A516" s="34"/>
      <c r="B516" s="35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98"/>
      <c r="BE516" s="34"/>
      <c r="BF516" s="34"/>
      <c r="BG516" s="34"/>
      <c r="BH516" s="34"/>
    </row>
    <row r="517" spans="1:60">
      <c r="A517" s="34"/>
      <c r="B517" s="35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98"/>
      <c r="BE517" s="34"/>
      <c r="BF517" s="34"/>
      <c r="BG517" s="34"/>
      <c r="BH517" s="34"/>
    </row>
    <row r="518" spans="1:60">
      <c r="A518" s="34"/>
      <c r="B518" s="35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98"/>
      <c r="BE518" s="34"/>
      <c r="BF518" s="34"/>
      <c r="BG518" s="34"/>
      <c r="BH518" s="34"/>
    </row>
    <row r="519" spans="1:60">
      <c r="A519" s="34"/>
      <c r="B519" s="35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98"/>
      <c r="BE519" s="34"/>
      <c r="BF519" s="34"/>
      <c r="BG519" s="34"/>
      <c r="BH519" s="34"/>
    </row>
    <row r="520" spans="1:60">
      <c r="A520" s="34"/>
      <c r="B520" s="35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98"/>
      <c r="BE520" s="34"/>
      <c r="BF520" s="34"/>
      <c r="BG520" s="34"/>
      <c r="BH520" s="34"/>
    </row>
    <row r="521" spans="1:60">
      <c r="A521" s="34"/>
      <c r="B521" s="35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98"/>
      <c r="BE521" s="34"/>
      <c r="BF521" s="34"/>
      <c r="BG521" s="34"/>
      <c r="BH521" s="34"/>
    </row>
    <row r="522" spans="1:60">
      <c r="A522" s="34"/>
      <c r="B522" s="35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98"/>
      <c r="BE522" s="34"/>
      <c r="BF522" s="34"/>
      <c r="BG522" s="34"/>
      <c r="BH522" s="34"/>
    </row>
    <row r="523" spans="1:60">
      <c r="A523" s="34"/>
      <c r="B523" s="35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98"/>
      <c r="BE523" s="34"/>
      <c r="BF523" s="34"/>
      <c r="BG523" s="34"/>
      <c r="BH523" s="34"/>
    </row>
    <row r="524" spans="1:60">
      <c r="A524" s="34"/>
      <c r="B524" s="35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98"/>
      <c r="BE524" s="34"/>
      <c r="BF524" s="34"/>
      <c r="BG524" s="34"/>
      <c r="BH524" s="34"/>
    </row>
    <row r="525" spans="1:60">
      <c r="A525" s="34"/>
      <c r="B525" s="35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98"/>
      <c r="BE525" s="34"/>
      <c r="BF525" s="34"/>
      <c r="BG525" s="34"/>
      <c r="BH525" s="34"/>
    </row>
    <row r="526" spans="1:60">
      <c r="A526" s="34"/>
      <c r="B526" s="35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98"/>
      <c r="BE526" s="34"/>
      <c r="BF526" s="34"/>
      <c r="BG526" s="34"/>
      <c r="BH526" s="34"/>
    </row>
    <row r="527" spans="1:60">
      <c r="A527" s="34"/>
      <c r="B527" s="35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98"/>
      <c r="BE527" s="34"/>
      <c r="BF527" s="34"/>
      <c r="BG527" s="34"/>
      <c r="BH527" s="34"/>
    </row>
    <row r="528" spans="1:60">
      <c r="A528" s="34"/>
      <c r="B528" s="35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98"/>
      <c r="BE528" s="34"/>
      <c r="BF528" s="34"/>
      <c r="BG528" s="34"/>
      <c r="BH528" s="34"/>
    </row>
    <row r="529" spans="1:60">
      <c r="A529" s="34"/>
      <c r="B529" s="35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98"/>
      <c r="BE529" s="34"/>
      <c r="BF529" s="34"/>
      <c r="BG529" s="34"/>
      <c r="BH529" s="34"/>
    </row>
    <row r="530" spans="1:60">
      <c r="A530" s="34"/>
      <c r="B530" s="35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98"/>
      <c r="BE530" s="34"/>
      <c r="BF530" s="34"/>
      <c r="BG530" s="34"/>
      <c r="BH530" s="34"/>
    </row>
    <row r="531" spans="1:60">
      <c r="A531" s="34"/>
      <c r="B531" s="35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98"/>
      <c r="BE531" s="34"/>
      <c r="BF531" s="34"/>
      <c r="BG531" s="34"/>
      <c r="BH531" s="34"/>
    </row>
    <row r="532" spans="1:60">
      <c r="A532" s="34"/>
      <c r="B532" s="35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98"/>
      <c r="BE532" s="34"/>
      <c r="BF532" s="34"/>
      <c r="BG532" s="34"/>
      <c r="BH532" s="34"/>
    </row>
    <row r="533" spans="1:60">
      <c r="A533" s="34"/>
      <c r="B533" s="35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98"/>
      <c r="BE533" s="34"/>
      <c r="BF533" s="34"/>
      <c r="BG533" s="34"/>
      <c r="BH533" s="34"/>
    </row>
    <row r="534" spans="1:60">
      <c r="A534" s="34"/>
      <c r="B534" s="35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98"/>
      <c r="BE534" s="34"/>
      <c r="BF534" s="34"/>
      <c r="BG534" s="34"/>
      <c r="BH534" s="34"/>
    </row>
    <row r="535" spans="1:60">
      <c r="A535" s="34"/>
      <c r="B535" s="35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98"/>
      <c r="BE535" s="34"/>
      <c r="BF535" s="34"/>
      <c r="BG535" s="34"/>
      <c r="BH535" s="34"/>
    </row>
    <row r="536" spans="1:60">
      <c r="A536" s="34"/>
      <c r="B536" s="35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98"/>
      <c r="BE536" s="34"/>
      <c r="BF536" s="34"/>
      <c r="BG536" s="34"/>
      <c r="BH536" s="34"/>
    </row>
    <row r="537" spans="1:60">
      <c r="A537" s="34"/>
      <c r="B537" s="35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98"/>
      <c r="BE537" s="34"/>
      <c r="BF537" s="34"/>
      <c r="BG537" s="34"/>
      <c r="BH537" s="34"/>
    </row>
    <row r="538" spans="1:60">
      <c r="A538" s="34"/>
      <c r="B538" s="35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98"/>
      <c r="BE538" s="34"/>
      <c r="BF538" s="34"/>
      <c r="BG538" s="34"/>
      <c r="BH538" s="34"/>
    </row>
    <row r="539" spans="1:60">
      <c r="A539" s="34"/>
      <c r="B539" s="35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98"/>
      <c r="BE539" s="34"/>
      <c r="BF539" s="34"/>
      <c r="BG539" s="34"/>
      <c r="BH539" s="34"/>
    </row>
    <row r="540" spans="1:60">
      <c r="A540" s="34"/>
      <c r="B540" s="35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98"/>
      <c r="BE540" s="34"/>
      <c r="BF540" s="34"/>
      <c r="BG540" s="34"/>
      <c r="BH540" s="34"/>
    </row>
    <row r="541" spans="1:60">
      <c r="A541" s="34"/>
      <c r="B541" s="35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98"/>
      <c r="BE541" s="34"/>
      <c r="BF541" s="34"/>
      <c r="BG541" s="34"/>
      <c r="BH541" s="34"/>
    </row>
    <row r="542" spans="1:60">
      <c r="A542" s="34"/>
      <c r="B542" s="35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98"/>
      <c r="BE542" s="34"/>
      <c r="BF542" s="34"/>
      <c r="BG542" s="34"/>
      <c r="BH542" s="34"/>
    </row>
    <row r="543" spans="1:60">
      <c r="A543" s="34"/>
      <c r="B543" s="35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98"/>
      <c r="BE543" s="34"/>
      <c r="BF543" s="34"/>
      <c r="BG543" s="34"/>
      <c r="BH543" s="34"/>
    </row>
    <row r="544" spans="1:60">
      <c r="A544" s="34"/>
      <c r="B544" s="35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98"/>
      <c r="BE544" s="34"/>
      <c r="BF544" s="34"/>
      <c r="BG544" s="34"/>
      <c r="BH544" s="34"/>
    </row>
    <row r="545" spans="1:60">
      <c r="A545" s="34"/>
      <c r="B545" s="35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98"/>
      <c r="BE545" s="34"/>
      <c r="BF545" s="34"/>
      <c r="BG545" s="34"/>
      <c r="BH545" s="34"/>
    </row>
    <row r="546" spans="1:60">
      <c r="A546" s="34"/>
      <c r="B546" s="35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98"/>
      <c r="BE546" s="34"/>
      <c r="BF546" s="34"/>
      <c r="BG546" s="34"/>
      <c r="BH546" s="34"/>
    </row>
    <row r="547" spans="1:60">
      <c r="A547" s="34"/>
      <c r="B547" s="35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98"/>
      <c r="BE547" s="34"/>
      <c r="BF547" s="34"/>
      <c r="BG547" s="34"/>
      <c r="BH547" s="34"/>
    </row>
    <row r="548" spans="1:60">
      <c r="A548" s="34"/>
      <c r="B548" s="35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98"/>
      <c r="BE548" s="34"/>
      <c r="BF548" s="34"/>
      <c r="BG548" s="34"/>
      <c r="BH548" s="34"/>
    </row>
    <row r="549" spans="1:60">
      <c r="A549" s="34"/>
      <c r="B549" s="35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98"/>
      <c r="BE549" s="34"/>
      <c r="BF549" s="34"/>
      <c r="BG549" s="34"/>
      <c r="BH549" s="34"/>
    </row>
    <row r="550" spans="1:60">
      <c r="A550" s="34"/>
      <c r="B550" s="35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98"/>
      <c r="BE550" s="34"/>
      <c r="BF550" s="34"/>
      <c r="BG550" s="34"/>
      <c r="BH550" s="34"/>
    </row>
    <row r="551" spans="1:60">
      <c r="A551" s="34"/>
      <c r="B551" s="35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98"/>
      <c r="BE551" s="34"/>
      <c r="BF551" s="34"/>
      <c r="BG551" s="34"/>
      <c r="BH551" s="34"/>
    </row>
    <row r="552" spans="1:60">
      <c r="A552" s="34"/>
      <c r="B552" s="35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98"/>
      <c r="BE552" s="34"/>
      <c r="BF552" s="34"/>
      <c r="BG552" s="34"/>
      <c r="BH552" s="34"/>
    </row>
    <row r="553" spans="1:60">
      <c r="A553" s="34"/>
      <c r="B553" s="35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98"/>
      <c r="BE553" s="34"/>
      <c r="BF553" s="34"/>
      <c r="BG553" s="34"/>
      <c r="BH553" s="34"/>
    </row>
    <row r="554" spans="1:60">
      <c r="A554" s="34"/>
      <c r="B554" s="35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98"/>
      <c r="BE554" s="34"/>
      <c r="BF554" s="34"/>
      <c r="BG554" s="34"/>
      <c r="BH554" s="34"/>
    </row>
    <row r="555" spans="1:60">
      <c r="A555" s="34"/>
      <c r="B555" s="35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98"/>
      <c r="BE555" s="34"/>
      <c r="BF555" s="34"/>
      <c r="BG555" s="34"/>
      <c r="BH555" s="34"/>
    </row>
    <row r="556" spans="1:60">
      <c r="A556" s="34"/>
      <c r="B556" s="35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98"/>
      <c r="BE556" s="34"/>
      <c r="BF556" s="34"/>
      <c r="BG556" s="34"/>
      <c r="BH556" s="34"/>
    </row>
    <row r="557" spans="1:60">
      <c r="A557" s="34"/>
      <c r="B557" s="35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98"/>
      <c r="BE557" s="34"/>
      <c r="BF557" s="34"/>
      <c r="BG557" s="34"/>
      <c r="BH557" s="34"/>
    </row>
    <row r="558" spans="1:60">
      <c r="A558" s="34"/>
      <c r="B558" s="35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98"/>
      <c r="BE558" s="34"/>
      <c r="BF558" s="34"/>
      <c r="BG558" s="34"/>
      <c r="BH558" s="34"/>
    </row>
    <row r="559" spans="1:60">
      <c r="A559" s="34"/>
      <c r="B559" s="35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98"/>
      <c r="BE559" s="34"/>
      <c r="BF559" s="34"/>
      <c r="BG559" s="34"/>
      <c r="BH559" s="34"/>
    </row>
    <row r="560" spans="1:60">
      <c r="A560" s="34"/>
      <c r="B560" s="35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98"/>
      <c r="BE560" s="34"/>
      <c r="BF560" s="34"/>
      <c r="BG560" s="34"/>
      <c r="BH560" s="34"/>
    </row>
    <row r="561" spans="1:60">
      <c r="A561" s="34"/>
      <c r="B561" s="35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98"/>
      <c r="BE561" s="34"/>
      <c r="BF561" s="34"/>
      <c r="BG561" s="34"/>
      <c r="BH561" s="34"/>
    </row>
    <row r="562" spans="1:60">
      <c r="A562" s="34"/>
      <c r="B562" s="35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98"/>
      <c r="BE562" s="34"/>
      <c r="BF562" s="34"/>
      <c r="BG562" s="34"/>
      <c r="BH562" s="34"/>
    </row>
    <row r="563" spans="1:60">
      <c r="A563" s="34"/>
      <c r="B563" s="35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98"/>
      <c r="BE563" s="34"/>
      <c r="BF563" s="34"/>
      <c r="BG563" s="34"/>
      <c r="BH563" s="34"/>
    </row>
    <row r="564" spans="1:60">
      <c r="A564" s="34"/>
      <c r="B564" s="35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98"/>
      <c r="BE564" s="34"/>
      <c r="BF564" s="34"/>
      <c r="BG564" s="34"/>
      <c r="BH564" s="34"/>
    </row>
    <row r="565" spans="1:60">
      <c r="A565" s="34"/>
      <c r="B565" s="35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98"/>
      <c r="BE565" s="34"/>
      <c r="BF565" s="34"/>
      <c r="BG565" s="34"/>
      <c r="BH565" s="34"/>
    </row>
    <row r="566" spans="1:60">
      <c r="A566" s="34"/>
      <c r="B566" s="35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98"/>
      <c r="BE566" s="34"/>
      <c r="BF566" s="34"/>
      <c r="BG566" s="34"/>
      <c r="BH566" s="34"/>
    </row>
    <row r="567" spans="1:60">
      <c r="A567" s="34"/>
      <c r="B567" s="35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98"/>
      <c r="BE567" s="34"/>
      <c r="BF567" s="34"/>
      <c r="BG567" s="34"/>
      <c r="BH567" s="34"/>
    </row>
    <row r="568" spans="1:60">
      <c r="A568" s="34"/>
      <c r="B568" s="35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98"/>
      <c r="BE568" s="34"/>
      <c r="BF568" s="34"/>
      <c r="BG568" s="34"/>
      <c r="BH568" s="34"/>
    </row>
    <row r="569" spans="1:60">
      <c r="A569" s="34"/>
      <c r="B569" s="35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98"/>
      <c r="BE569" s="34"/>
      <c r="BF569" s="34"/>
      <c r="BG569" s="34"/>
      <c r="BH569" s="34"/>
    </row>
    <row r="570" spans="1:60">
      <c r="A570" s="34"/>
      <c r="B570" s="35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98"/>
      <c r="BE570" s="34"/>
      <c r="BF570" s="34"/>
      <c r="BG570" s="34"/>
      <c r="BH570" s="34"/>
    </row>
    <row r="571" spans="1:60">
      <c r="A571" s="34"/>
      <c r="B571" s="35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98"/>
      <c r="BE571" s="34"/>
      <c r="BF571" s="34"/>
      <c r="BG571" s="34"/>
      <c r="BH571" s="34"/>
    </row>
    <row r="572" spans="1:60">
      <c r="A572" s="34"/>
      <c r="B572" s="35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98"/>
      <c r="BE572" s="34"/>
      <c r="BF572" s="34"/>
      <c r="BG572" s="34"/>
      <c r="BH572" s="34"/>
    </row>
    <row r="573" spans="1:60">
      <c r="A573" s="34"/>
      <c r="B573" s="35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98"/>
      <c r="BE573" s="34"/>
      <c r="BF573" s="34"/>
      <c r="BG573" s="34"/>
      <c r="BH573" s="34"/>
    </row>
    <row r="574" spans="1:60">
      <c r="A574" s="34"/>
      <c r="B574" s="35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98"/>
      <c r="BE574" s="34"/>
      <c r="BF574" s="34"/>
      <c r="BG574" s="34"/>
      <c r="BH574" s="34"/>
    </row>
    <row r="575" spans="1:60">
      <c r="A575" s="34"/>
      <c r="B575" s="35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98"/>
      <c r="BE575" s="34"/>
      <c r="BF575" s="34"/>
      <c r="BG575" s="34"/>
      <c r="BH575" s="34"/>
    </row>
    <row r="576" spans="1:60">
      <c r="A576" s="34"/>
      <c r="B576" s="35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98"/>
      <c r="BE576" s="34"/>
      <c r="BF576" s="34"/>
      <c r="BG576" s="34"/>
      <c r="BH576" s="34"/>
    </row>
    <row r="577" spans="1:60">
      <c r="A577" s="34"/>
      <c r="B577" s="35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98"/>
      <c r="BE577" s="34"/>
      <c r="BF577" s="34"/>
      <c r="BG577" s="34"/>
      <c r="BH577" s="34"/>
    </row>
    <row r="578" spans="1:60">
      <c r="A578" s="34"/>
      <c r="B578" s="35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98"/>
      <c r="BE578" s="34"/>
      <c r="BF578" s="34"/>
      <c r="BG578" s="34"/>
      <c r="BH578" s="34"/>
    </row>
    <row r="579" spans="1:60">
      <c r="A579" s="34"/>
      <c r="B579" s="35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98"/>
      <c r="BE579" s="34"/>
      <c r="BF579" s="34"/>
      <c r="BG579" s="34"/>
      <c r="BH579" s="34"/>
    </row>
    <row r="580" spans="1:60">
      <c r="A580" s="34"/>
      <c r="B580" s="35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98"/>
      <c r="BE580" s="34"/>
      <c r="BF580" s="34"/>
      <c r="BG580" s="34"/>
      <c r="BH580" s="34"/>
    </row>
    <row r="581" spans="1:60">
      <c r="A581" s="34"/>
      <c r="B581" s="35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98"/>
      <c r="BE581" s="34"/>
      <c r="BF581" s="34"/>
      <c r="BG581" s="34"/>
      <c r="BH581" s="34"/>
    </row>
    <row r="582" spans="1:60">
      <c r="A582" s="34"/>
      <c r="B582" s="35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98"/>
      <c r="BE582" s="34"/>
      <c r="BF582" s="34"/>
      <c r="BG582" s="34"/>
      <c r="BH582" s="34"/>
    </row>
    <row r="583" spans="1:60">
      <c r="A583" s="34"/>
      <c r="B583" s="35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98"/>
      <c r="BE583" s="34"/>
      <c r="BF583" s="34"/>
      <c r="BG583" s="34"/>
      <c r="BH583" s="34"/>
    </row>
    <row r="584" spans="1:60">
      <c r="A584" s="34"/>
      <c r="B584" s="35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98"/>
      <c r="BE584" s="34"/>
      <c r="BF584" s="34"/>
      <c r="BG584" s="34"/>
      <c r="BH584" s="34"/>
    </row>
    <row r="585" spans="1:60">
      <c r="A585" s="34"/>
      <c r="B585" s="35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98"/>
      <c r="BE585" s="34"/>
      <c r="BF585" s="34"/>
      <c r="BG585" s="34"/>
      <c r="BH585" s="34"/>
    </row>
    <row r="586" spans="1:60">
      <c r="A586" s="34"/>
      <c r="B586" s="35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98"/>
      <c r="BE586" s="34"/>
      <c r="BF586" s="34"/>
      <c r="BG586" s="34"/>
      <c r="BH586" s="34"/>
    </row>
    <row r="587" spans="1:60">
      <c r="A587" s="34"/>
      <c r="B587" s="35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98"/>
      <c r="BE587" s="34"/>
      <c r="BF587" s="34"/>
      <c r="BG587" s="34"/>
      <c r="BH587" s="34"/>
    </row>
    <row r="588" spans="1:60">
      <c r="A588" s="34"/>
      <c r="B588" s="35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98"/>
      <c r="BE588" s="34"/>
      <c r="BF588" s="34"/>
      <c r="BG588" s="34"/>
      <c r="BH588" s="34"/>
    </row>
    <row r="589" spans="1:60">
      <c r="A589" s="34"/>
      <c r="B589" s="35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98"/>
      <c r="BE589" s="34"/>
      <c r="BF589" s="34"/>
      <c r="BG589" s="34"/>
      <c r="BH589" s="34"/>
    </row>
    <row r="590" spans="1:60">
      <c r="A590" s="34"/>
      <c r="B590" s="35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98"/>
      <c r="BE590" s="34"/>
      <c r="BF590" s="34"/>
      <c r="BG590" s="34"/>
      <c r="BH590" s="34"/>
    </row>
    <row r="591" spans="1:60">
      <c r="A591" s="34"/>
      <c r="B591" s="35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98"/>
      <c r="BE591" s="34"/>
      <c r="BF591" s="34"/>
      <c r="BG591" s="34"/>
      <c r="BH591" s="34"/>
    </row>
    <row r="592" spans="1:60">
      <c r="A592" s="34"/>
      <c r="B592" s="35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98"/>
      <c r="BE592" s="34"/>
      <c r="BF592" s="34"/>
      <c r="BG592" s="34"/>
      <c r="BH592" s="34"/>
    </row>
    <row r="593" spans="1:60">
      <c r="A593" s="34"/>
      <c r="B593" s="35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98"/>
      <c r="BE593" s="34"/>
      <c r="BF593" s="34"/>
      <c r="BG593" s="34"/>
      <c r="BH593" s="34"/>
    </row>
    <row r="594" spans="1:60">
      <c r="A594" s="34"/>
      <c r="B594" s="35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98"/>
      <c r="BE594" s="34"/>
      <c r="BF594" s="34"/>
      <c r="BG594" s="34"/>
      <c r="BH594" s="34"/>
    </row>
    <row r="595" spans="1:60">
      <c r="A595" s="34"/>
      <c r="B595" s="35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98"/>
      <c r="BE595" s="34"/>
      <c r="BF595" s="34"/>
      <c r="BG595" s="34"/>
      <c r="BH595" s="34"/>
    </row>
    <row r="596" spans="1:60">
      <c r="A596" s="34"/>
      <c r="B596" s="35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98"/>
      <c r="BE596" s="34"/>
      <c r="BF596" s="34"/>
      <c r="BG596" s="34"/>
      <c r="BH596" s="34"/>
    </row>
    <row r="597" spans="1:60">
      <c r="A597" s="34"/>
      <c r="B597" s="35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98"/>
      <c r="BE597" s="34"/>
      <c r="BF597" s="34"/>
      <c r="BG597" s="34"/>
      <c r="BH597" s="34"/>
    </row>
    <row r="598" spans="1:60">
      <c r="A598" s="34"/>
      <c r="B598" s="35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98"/>
      <c r="BE598" s="34"/>
      <c r="BF598" s="34"/>
      <c r="BG598" s="34"/>
      <c r="BH598" s="34"/>
    </row>
    <row r="599" spans="1:60">
      <c r="A599" s="34"/>
      <c r="B599" s="35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98"/>
      <c r="BE599" s="34"/>
      <c r="BF599" s="34"/>
      <c r="BG599" s="34"/>
      <c r="BH599" s="34"/>
    </row>
    <row r="600" spans="1:60">
      <c r="A600" s="34"/>
      <c r="B600" s="35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98"/>
      <c r="BE600" s="34"/>
      <c r="BF600" s="34"/>
      <c r="BG600" s="34"/>
      <c r="BH600" s="34"/>
    </row>
    <row r="601" spans="1:60">
      <c r="A601" s="34"/>
      <c r="B601" s="35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98"/>
      <c r="BE601" s="34"/>
      <c r="BF601" s="34"/>
      <c r="BG601" s="34"/>
      <c r="BH601" s="34"/>
    </row>
    <row r="602" spans="1:60">
      <c r="A602" s="34"/>
      <c r="B602" s="35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98"/>
      <c r="BE602" s="34"/>
      <c r="BF602" s="34"/>
      <c r="BG602" s="34"/>
      <c r="BH602" s="34"/>
    </row>
    <row r="603" spans="1:60">
      <c r="A603" s="34"/>
      <c r="B603" s="35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98"/>
      <c r="BE603" s="34"/>
      <c r="BF603" s="34"/>
      <c r="BG603" s="34"/>
      <c r="BH603" s="34"/>
    </row>
    <row r="604" spans="1:60">
      <c r="A604" s="34"/>
      <c r="B604" s="35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98"/>
      <c r="BE604" s="34"/>
      <c r="BF604" s="34"/>
      <c r="BG604" s="34"/>
      <c r="BH604" s="34"/>
    </row>
    <row r="605" spans="1:60">
      <c r="A605" s="34"/>
      <c r="B605" s="35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98"/>
      <c r="BE605" s="34"/>
      <c r="BF605" s="34"/>
      <c r="BG605" s="34"/>
      <c r="BH605" s="34"/>
    </row>
    <row r="606" spans="1:60">
      <c r="A606" s="34"/>
      <c r="B606" s="35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98"/>
      <c r="BE606" s="34"/>
      <c r="BF606" s="34"/>
      <c r="BG606" s="34"/>
      <c r="BH606" s="34"/>
    </row>
    <row r="607" spans="1:60">
      <c r="A607" s="34"/>
      <c r="B607" s="35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98"/>
      <c r="BE607" s="34"/>
      <c r="BF607" s="34"/>
      <c r="BG607" s="34"/>
      <c r="BH607" s="34"/>
    </row>
    <row r="608" spans="1:60">
      <c r="A608" s="34"/>
      <c r="B608" s="35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98"/>
      <c r="BE608" s="34"/>
      <c r="BF608" s="34"/>
      <c r="BG608" s="34"/>
      <c r="BH608" s="34"/>
    </row>
    <row r="609" spans="1:60">
      <c r="A609" s="34"/>
      <c r="B609" s="35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98"/>
      <c r="BE609" s="34"/>
      <c r="BF609" s="34"/>
      <c r="BG609" s="34"/>
      <c r="BH609" s="34"/>
    </row>
    <row r="610" spans="1:60">
      <c r="A610" s="34"/>
      <c r="B610" s="35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98"/>
      <c r="BE610" s="34"/>
      <c r="BF610" s="34"/>
      <c r="BG610" s="34"/>
      <c r="BH610" s="34"/>
    </row>
    <row r="611" spans="1:60">
      <c r="A611" s="34"/>
      <c r="B611" s="35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98"/>
      <c r="BE611" s="34"/>
      <c r="BF611" s="34"/>
      <c r="BG611" s="34"/>
      <c r="BH611" s="34"/>
    </row>
    <row r="612" spans="1:60">
      <c r="A612" s="34"/>
      <c r="B612" s="35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98"/>
      <c r="BE612" s="34"/>
      <c r="BF612" s="34"/>
      <c r="BG612" s="34"/>
      <c r="BH612" s="34"/>
    </row>
    <row r="613" spans="1:60">
      <c r="A613" s="34"/>
      <c r="B613" s="35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98"/>
      <c r="BE613" s="34"/>
      <c r="BF613" s="34"/>
      <c r="BG613" s="34"/>
      <c r="BH613" s="34"/>
    </row>
    <row r="614" spans="1:60">
      <c r="A614" s="34"/>
      <c r="B614" s="35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98"/>
      <c r="BE614" s="34"/>
      <c r="BF614" s="34"/>
      <c r="BG614" s="34"/>
      <c r="BH614" s="34"/>
    </row>
    <row r="615" spans="1:60">
      <c r="A615" s="34"/>
      <c r="B615" s="35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98"/>
      <c r="BE615" s="34"/>
      <c r="BF615" s="34"/>
      <c r="BG615" s="34"/>
      <c r="BH615" s="34"/>
    </row>
    <row r="616" spans="1:60">
      <c r="A616" s="34"/>
      <c r="B616" s="35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98"/>
      <c r="BE616" s="34"/>
      <c r="BF616" s="34"/>
      <c r="BG616" s="34"/>
      <c r="BH616" s="34"/>
    </row>
    <row r="617" spans="1:60">
      <c r="A617" s="34"/>
      <c r="B617" s="35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98"/>
      <c r="BE617" s="34"/>
      <c r="BF617" s="34"/>
      <c r="BG617" s="34"/>
      <c r="BH617" s="34"/>
    </row>
    <row r="618" spans="1:60">
      <c r="A618" s="34"/>
      <c r="B618" s="35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98"/>
      <c r="BE618" s="34"/>
      <c r="BF618" s="34"/>
      <c r="BG618" s="34"/>
      <c r="BH618" s="34"/>
    </row>
    <row r="619" spans="1:60">
      <c r="A619" s="34"/>
      <c r="B619" s="35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98"/>
      <c r="BE619" s="34"/>
      <c r="BF619" s="34"/>
      <c r="BG619" s="34"/>
      <c r="BH619" s="34"/>
    </row>
    <row r="620" spans="1:60">
      <c r="A620" s="34"/>
      <c r="B620" s="35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98"/>
      <c r="BE620" s="34"/>
      <c r="BF620" s="34"/>
      <c r="BG620" s="34"/>
      <c r="BH620" s="34"/>
    </row>
    <row r="621" spans="1:60">
      <c r="A621" s="34"/>
      <c r="B621" s="35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98"/>
      <c r="BE621" s="34"/>
      <c r="BF621" s="34"/>
      <c r="BG621" s="34"/>
      <c r="BH621" s="34"/>
    </row>
    <row r="622" spans="1:60">
      <c r="A622" s="34"/>
      <c r="B622" s="35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98"/>
      <c r="BE622" s="34"/>
      <c r="BF622" s="34"/>
      <c r="BG622" s="34"/>
      <c r="BH622" s="34"/>
    </row>
    <row r="623" spans="1:60">
      <c r="A623" s="34"/>
      <c r="B623" s="35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98"/>
      <c r="BE623" s="34"/>
      <c r="BF623" s="34"/>
      <c r="BG623" s="34"/>
      <c r="BH623" s="34"/>
    </row>
    <row r="624" spans="1:60">
      <c r="A624" s="34"/>
      <c r="B624" s="35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98"/>
      <c r="BE624" s="34"/>
      <c r="BF624" s="34"/>
      <c r="BG624" s="34"/>
      <c r="BH624" s="34"/>
    </row>
    <row r="625" spans="1:60">
      <c r="A625" s="34"/>
      <c r="B625" s="35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98"/>
      <c r="BE625" s="34"/>
      <c r="BF625" s="34"/>
      <c r="BG625" s="34"/>
      <c r="BH625" s="34"/>
    </row>
    <row r="626" spans="1:60">
      <c r="A626" s="34"/>
      <c r="B626" s="35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98"/>
      <c r="BE626" s="34"/>
      <c r="BF626" s="34"/>
      <c r="BG626" s="34"/>
      <c r="BH626" s="34"/>
    </row>
    <row r="627" spans="1:60">
      <c r="A627" s="34"/>
      <c r="B627" s="35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98"/>
      <c r="BE627" s="34"/>
      <c r="BF627" s="34"/>
      <c r="BG627" s="34"/>
      <c r="BH627" s="34"/>
    </row>
    <row r="628" spans="1:60">
      <c r="A628" s="34"/>
      <c r="B628" s="35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98"/>
      <c r="BE628" s="34"/>
      <c r="BF628" s="34"/>
      <c r="BG628" s="34"/>
      <c r="BH628" s="34"/>
    </row>
    <row r="629" spans="1:60">
      <c r="A629" s="34"/>
      <c r="B629" s="35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98"/>
      <c r="BE629" s="34"/>
      <c r="BF629" s="34"/>
      <c r="BG629" s="34"/>
      <c r="BH629" s="34"/>
    </row>
    <row r="630" spans="1:60">
      <c r="A630" s="34"/>
      <c r="B630" s="35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98"/>
      <c r="BE630" s="34"/>
      <c r="BF630" s="34"/>
      <c r="BG630" s="34"/>
      <c r="BH630" s="34"/>
    </row>
    <row r="631" spans="1:60">
      <c r="A631" s="34"/>
      <c r="B631" s="35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98"/>
      <c r="BE631" s="34"/>
      <c r="BF631" s="34"/>
      <c r="BG631" s="34"/>
      <c r="BH631" s="34"/>
    </row>
    <row r="632" spans="1:60">
      <c r="A632" s="34"/>
      <c r="B632" s="35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98"/>
      <c r="BE632" s="34"/>
      <c r="BF632" s="34"/>
      <c r="BG632" s="34"/>
      <c r="BH632" s="34"/>
    </row>
    <row r="633" spans="1:60">
      <c r="A633" s="34"/>
      <c r="B633" s="35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98"/>
      <c r="BE633" s="34"/>
      <c r="BF633" s="34"/>
      <c r="BG633" s="34"/>
      <c r="BH633" s="34"/>
    </row>
    <row r="634" spans="1:60">
      <c r="A634" s="34"/>
      <c r="B634" s="35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98"/>
      <c r="BE634" s="34"/>
      <c r="BF634" s="34"/>
      <c r="BG634" s="34"/>
      <c r="BH634" s="34"/>
    </row>
    <row r="635" spans="1:60">
      <c r="A635" s="34"/>
      <c r="B635" s="35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98"/>
      <c r="BE635" s="34"/>
      <c r="BF635" s="34"/>
      <c r="BG635" s="34"/>
      <c r="BH635" s="34"/>
    </row>
    <row r="636" spans="1:60">
      <c r="A636" s="34"/>
      <c r="B636" s="35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98"/>
      <c r="BE636" s="34"/>
      <c r="BF636" s="34"/>
      <c r="BG636" s="34"/>
      <c r="BH636" s="34"/>
    </row>
    <row r="637" spans="1:60">
      <c r="A637" s="34"/>
      <c r="B637" s="35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98"/>
      <c r="BE637" s="34"/>
      <c r="BF637" s="34"/>
      <c r="BG637" s="34"/>
      <c r="BH637" s="34"/>
    </row>
    <row r="638" spans="1:60">
      <c r="A638" s="34"/>
      <c r="B638" s="35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98"/>
      <c r="BE638" s="34"/>
      <c r="BF638" s="34"/>
      <c r="BG638" s="34"/>
      <c r="BH638" s="34"/>
    </row>
    <row r="639" spans="1:60">
      <c r="A639" s="34"/>
      <c r="B639" s="35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98"/>
      <c r="BE639" s="34"/>
      <c r="BF639" s="34"/>
      <c r="BG639" s="34"/>
      <c r="BH639" s="34"/>
    </row>
    <row r="640" spans="1:60">
      <c r="A640" s="34"/>
      <c r="B640" s="35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98"/>
      <c r="BE640" s="34"/>
      <c r="BF640" s="34"/>
      <c r="BG640" s="34"/>
      <c r="BH640" s="34"/>
    </row>
    <row r="641" spans="1:60">
      <c r="A641" s="34"/>
      <c r="B641" s="35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98"/>
      <c r="BE641" s="34"/>
      <c r="BF641" s="34"/>
      <c r="BG641" s="34"/>
      <c r="BH641" s="34"/>
    </row>
    <row r="642" spans="1:60">
      <c r="A642" s="34"/>
      <c r="B642" s="35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98"/>
      <c r="BE642" s="34"/>
      <c r="BF642" s="34"/>
      <c r="BG642" s="34"/>
      <c r="BH642" s="34"/>
    </row>
    <row r="643" spans="1:60">
      <c r="A643" s="34"/>
      <c r="B643" s="35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98"/>
      <c r="BE643" s="34"/>
      <c r="BF643" s="34"/>
      <c r="BG643" s="34"/>
      <c r="BH643" s="34"/>
    </row>
    <row r="644" spans="1:60">
      <c r="A644" s="34"/>
      <c r="B644" s="35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98"/>
      <c r="BE644" s="34"/>
      <c r="BF644" s="34"/>
      <c r="BG644" s="34"/>
      <c r="BH644" s="34"/>
    </row>
    <row r="645" spans="1:60">
      <c r="A645" s="34"/>
      <c r="B645" s="35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98"/>
      <c r="BE645" s="34"/>
      <c r="BF645" s="34"/>
      <c r="BG645" s="34"/>
      <c r="BH645" s="34"/>
    </row>
    <row r="646" spans="1:60">
      <c r="A646" s="34"/>
      <c r="B646" s="35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98"/>
      <c r="BE646" s="34"/>
      <c r="BF646" s="34"/>
      <c r="BG646" s="34"/>
      <c r="BH646" s="34"/>
    </row>
    <row r="647" spans="1:60">
      <c r="A647" s="34"/>
      <c r="B647" s="35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98"/>
      <c r="BE647" s="34"/>
      <c r="BF647" s="34"/>
      <c r="BG647" s="34"/>
      <c r="BH647" s="34"/>
    </row>
    <row r="648" spans="1:60">
      <c r="A648" s="34"/>
      <c r="B648" s="35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98"/>
      <c r="BE648" s="34"/>
      <c r="BF648" s="34"/>
      <c r="BG648" s="34"/>
      <c r="BH648" s="34"/>
    </row>
    <row r="649" spans="1:60">
      <c r="A649" s="34"/>
      <c r="B649" s="35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98"/>
      <c r="BE649" s="34"/>
      <c r="BF649" s="34"/>
      <c r="BG649" s="34"/>
      <c r="BH649" s="34"/>
    </row>
    <row r="650" spans="1:60">
      <c r="A650" s="34"/>
      <c r="B650" s="35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98"/>
      <c r="BE650" s="34"/>
      <c r="BF650" s="34"/>
      <c r="BG650" s="34"/>
      <c r="BH650" s="34"/>
    </row>
    <row r="651" spans="1:60">
      <c r="A651" s="34"/>
      <c r="B651" s="35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98"/>
      <c r="BE651" s="34"/>
      <c r="BF651" s="34"/>
      <c r="BG651" s="34"/>
      <c r="BH651" s="34"/>
    </row>
    <row r="652" spans="1:60">
      <c r="A652" s="34"/>
      <c r="B652" s="35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98"/>
      <c r="BE652" s="34"/>
      <c r="BF652" s="34"/>
      <c r="BG652" s="34"/>
      <c r="BH652" s="34"/>
    </row>
    <row r="653" spans="1:60">
      <c r="A653" s="34"/>
      <c r="B653" s="35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98"/>
      <c r="BE653" s="34"/>
      <c r="BF653" s="34"/>
      <c r="BG653" s="34"/>
      <c r="BH653" s="34"/>
    </row>
    <row r="654" spans="1:60">
      <c r="A654" s="34"/>
      <c r="B654" s="35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98"/>
      <c r="BE654" s="34"/>
      <c r="BF654" s="34"/>
      <c r="BG654" s="34"/>
      <c r="BH654" s="34"/>
    </row>
    <row r="655" spans="1:60">
      <c r="A655" s="34"/>
      <c r="B655" s="35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98"/>
      <c r="BE655" s="34"/>
      <c r="BF655" s="34"/>
      <c r="BG655" s="34"/>
      <c r="BH655" s="34"/>
    </row>
    <row r="656" spans="1:60">
      <c r="A656" s="34"/>
      <c r="B656" s="35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98"/>
      <c r="BE656" s="34"/>
      <c r="BF656" s="34"/>
      <c r="BG656" s="34"/>
      <c r="BH656" s="34"/>
    </row>
    <row r="657" spans="1:60">
      <c r="A657" s="34"/>
      <c r="B657" s="35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98"/>
      <c r="BE657" s="34"/>
      <c r="BF657" s="34"/>
      <c r="BG657" s="34"/>
      <c r="BH657" s="34"/>
    </row>
    <row r="658" spans="1:60">
      <c r="A658" s="34"/>
      <c r="B658" s="35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98"/>
      <c r="BE658" s="34"/>
      <c r="BF658" s="34"/>
      <c r="BG658" s="34"/>
      <c r="BH658" s="34"/>
    </row>
    <row r="659" spans="1:60">
      <c r="A659" s="34"/>
      <c r="B659" s="35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98"/>
      <c r="BE659" s="34"/>
      <c r="BF659" s="34"/>
      <c r="BG659" s="34"/>
      <c r="BH659" s="34"/>
    </row>
    <row r="660" spans="1:60">
      <c r="A660" s="34"/>
      <c r="B660" s="35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98"/>
      <c r="BE660" s="34"/>
      <c r="BF660" s="34"/>
      <c r="BG660" s="34"/>
      <c r="BH660" s="34"/>
    </row>
    <row r="661" spans="1:60">
      <c r="A661" s="34"/>
      <c r="B661" s="35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98"/>
      <c r="BE661" s="34"/>
      <c r="BF661" s="34"/>
      <c r="BG661" s="34"/>
      <c r="BH661" s="34"/>
    </row>
    <row r="662" spans="1:60">
      <c r="A662" s="34"/>
      <c r="B662" s="35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98"/>
      <c r="BE662" s="34"/>
      <c r="BF662" s="34"/>
      <c r="BG662" s="34"/>
      <c r="BH662" s="34"/>
    </row>
    <row r="663" spans="1:60">
      <c r="A663" s="34"/>
      <c r="B663" s="35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98"/>
      <c r="BE663" s="34"/>
      <c r="BF663" s="34"/>
      <c r="BG663" s="34"/>
      <c r="BH663" s="34"/>
    </row>
    <row r="664" spans="1:60">
      <c r="A664" s="34"/>
      <c r="B664" s="35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98"/>
      <c r="BE664" s="34"/>
      <c r="BF664" s="34"/>
      <c r="BG664" s="34"/>
      <c r="BH664" s="34"/>
    </row>
    <row r="665" spans="1:60">
      <c r="A665" s="34"/>
      <c r="B665" s="35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98"/>
      <c r="BE665" s="34"/>
      <c r="BF665" s="34"/>
      <c r="BG665" s="34"/>
      <c r="BH665" s="34"/>
    </row>
    <row r="666" spans="1:60">
      <c r="A666" s="34"/>
      <c r="B666" s="35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98"/>
      <c r="BE666" s="34"/>
      <c r="BF666" s="34"/>
      <c r="BG666" s="34"/>
      <c r="BH666" s="34"/>
    </row>
    <row r="667" spans="1:60">
      <c r="A667" s="34"/>
      <c r="B667" s="35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98"/>
      <c r="BE667" s="34"/>
      <c r="BF667" s="34"/>
      <c r="BG667" s="34"/>
      <c r="BH667" s="34"/>
    </row>
    <row r="668" spans="1:60">
      <c r="A668" s="34"/>
      <c r="B668" s="35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98"/>
      <c r="BE668" s="34"/>
      <c r="BF668" s="34"/>
      <c r="BG668" s="34"/>
      <c r="BH668" s="34"/>
    </row>
    <row r="669" spans="1:60">
      <c r="A669" s="34"/>
      <c r="B669" s="35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98"/>
      <c r="BE669" s="34"/>
      <c r="BF669" s="34"/>
      <c r="BG669" s="34"/>
      <c r="BH669" s="34"/>
    </row>
    <row r="670" spans="1:60">
      <c r="A670" s="34"/>
      <c r="B670" s="35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98"/>
      <c r="BE670" s="34"/>
      <c r="BF670" s="34"/>
      <c r="BG670" s="34"/>
      <c r="BH670" s="34"/>
    </row>
    <row r="671" spans="1:60">
      <c r="A671" s="34"/>
      <c r="B671" s="35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98"/>
      <c r="BE671" s="34"/>
      <c r="BF671" s="34"/>
      <c r="BG671" s="34"/>
      <c r="BH671" s="34"/>
    </row>
    <row r="672" spans="1:60">
      <c r="A672" s="34"/>
      <c r="B672" s="35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98"/>
      <c r="BE672" s="34"/>
      <c r="BF672" s="34"/>
      <c r="BG672" s="34"/>
      <c r="BH672" s="34"/>
    </row>
    <row r="673" spans="1:60">
      <c r="A673" s="34"/>
      <c r="B673" s="35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98"/>
      <c r="BE673" s="34"/>
      <c r="BF673" s="34"/>
      <c r="BG673" s="34"/>
      <c r="BH673" s="34"/>
    </row>
    <row r="674" spans="1:60">
      <c r="A674" s="34"/>
      <c r="B674" s="35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98"/>
      <c r="BE674" s="34"/>
      <c r="BF674" s="34"/>
      <c r="BG674" s="34"/>
      <c r="BH674" s="34"/>
    </row>
    <row r="675" spans="1:60">
      <c r="A675" s="34"/>
      <c r="B675" s="35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98"/>
      <c r="BE675" s="34"/>
      <c r="BF675" s="34"/>
      <c r="BG675" s="34"/>
      <c r="BH675" s="34"/>
    </row>
    <row r="676" spans="1:60">
      <c r="A676" s="34"/>
      <c r="B676" s="35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98"/>
      <c r="BE676" s="34"/>
      <c r="BF676" s="34"/>
      <c r="BG676" s="34"/>
      <c r="BH676" s="34"/>
    </row>
    <row r="677" spans="1:60">
      <c r="A677" s="34"/>
      <c r="B677" s="35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98"/>
      <c r="BE677" s="34"/>
      <c r="BF677" s="34"/>
      <c r="BG677" s="34"/>
      <c r="BH677" s="34"/>
    </row>
    <row r="678" spans="1:60">
      <c r="A678" s="34"/>
      <c r="B678" s="35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98"/>
      <c r="BE678" s="34"/>
      <c r="BF678" s="34"/>
      <c r="BG678" s="34"/>
      <c r="BH678" s="34"/>
    </row>
    <row r="679" spans="1:60">
      <c r="A679" s="34"/>
      <c r="B679" s="35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98"/>
      <c r="BE679" s="34"/>
      <c r="BF679" s="34"/>
      <c r="BG679" s="34"/>
      <c r="BH679" s="34"/>
    </row>
    <row r="680" spans="1:60">
      <c r="A680" s="34"/>
      <c r="B680" s="35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98"/>
      <c r="BE680" s="34"/>
      <c r="BF680" s="34"/>
      <c r="BG680" s="34"/>
      <c r="BH680" s="34"/>
    </row>
    <row r="681" spans="1:60">
      <c r="A681" s="34"/>
      <c r="B681" s="35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98"/>
      <c r="BE681" s="34"/>
      <c r="BF681" s="34"/>
      <c r="BG681" s="34"/>
      <c r="BH681" s="34"/>
    </row>
    <row r="682" spans="1:60">
      <c r="A682" s="34"/>
      <c r="B682" s="35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98"/>
      <c r="BE682" s="34"/>
      <c r="BF682" s="34"/>
      <c r="BG682" s="34"/>
      <c r="BH682" s="34"/>
    </row>
    <row r="683" spans="1:60">
      <c r="A683" s="34"/>
      <c r="B683" s="35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98"/>
      <c r="BE683" s="34"/>
      <c r="BF683" s="34"/>
      <c r="BG683" s="34"/>
      <c r="BH683" s="34"/>
    </row>
    <row r="684" spans="1:60">
      <c r="A684" s="34"/>
      <c r="B684" s="35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98"/>
      <c r="BE684" s="34"/>
      <c r="BF684" s="34"/>
      <c r="BG684" s="34"/>
      <c r="BH684" s="34"/>
    </row>
    <row r="685" spans="1:60">
      <c r="A685" s="34"/>
      <c r="B685" s="35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98"/>
      <c r="BE685" s="34"/>
      <c r="BF685" s="34"/>
      <c r="BG685" s="34"/>
      <c r="BH685" s="34"/>
    </row>
    <row r="686" spans="1:60">
      <c r="A686" s="34"/>
      <c r="B686" s="35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98"/>
      <c r="BE686" s="34"/>
      <c r="BF686" s="34"/>
      <c r="BG686" s="34"/>
      <c r="BH686" s="34"/>
    </row>
    <row r="687" spans="1:60">
      <c r="A687" s="34"/>
      <c r="B687" s="35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98"/>
      <c r="BE687" s="34"/>
      <c r="BF687" s="34"/>
      <c r="BG687" s="34"/>
      <c r="BH687" s="34"/>
    </row>
    <row r="688" spans="1:60">
      <c r="A688" s="34"/>
      <c r="B688" s="35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98"/>
      <c r="BE688" s="34"/>
      <c r="BF688" s="34"/>
      <c r="BG688" s="34"/>
      <c r="BH688" s="34"/>
    </row>
    <row r="689" spans="1:60">
      <c r="A689" s="34"/>
      <c r="B689" s="35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98"/>
      <c r="BE689" s="34"/>
      <c r="BF689" s="34"/>
      <c r="BG689" s="34"/>
      <c r="BH689" s="34"/>
    </row>
    <row r="690" spans="1:60">
      <c r="A690" s="34"/>
      <c r="B690" s="35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98"/>
      <c r="BE690" s="34"/>
      <c r="BF690" s="34"/>
      <c r="BG690" s="34"/>
      <c r="BH690" s="34"/>
    </row>
    <row r="691" spans="1:60">
      <c r="A691" s="34"/>
      <c r="B691" s="35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98"/>
      <c r="BE691" s="34"/>
      <c r="BF691" s="34"/>
      <c r="BG691" s="34"/>
      <c r="BH691" s="34"/>
    </row>
    <row r="692" spans="1:60">
      <c r="A692" s="34"/>
      <c r="B692" s="35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98"/>
      <c r="BE692" s="34"/>
      <c r="BF692" s="34"/>
      <c r="BG692" s="34"/>
      <c r="BH692" s="34"/>
    </row>
    <row r="693" spans="1:60">
      <c r="A693" s="34"/>
      <c r="B693" s="35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98"/>
      <c r="BE693" s="34"/>
      <c r="BF693" s="34"/>
      <c r="BG693" s="34"/>
      <c r="BH693" s="34"/>
    </row>
    <row r="694" spans="1:60">
      <c r="A694" s="34"/>
      <c r="B694" s="35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98"/>
      <c r="BE694" s="34"/>
      <c r="BF694" s="34"/>
      <c r="BG694" s="34"/>
      <c r="BH694" s="34"/>
    </row>
    <row r="695" spans="1:60">
      <c r="A695" s="34"/>
      <c r="B695" s="35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98"/>
      <c r="BE695" s="34"/>
      <c r="BF695" s="34"/>
      <c r="BG695" s="34"/>
      <c r="BH695" s="34"/>
    </row>
    <row r="696" spans="1:60">
      <c r="A696" s="34"/>
      <c r="B696" s="35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98"/>
      <c r="BE696" s="34"/>
      <c r="BF696" s="34"/>
      <c r="BG696" s="34"/>
      <c r="BH696" s="34"/>
    </row>
    <row r="697" spans="1:60">
      <c r="A697" s="34"/>
      <c r="B697" s="35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98"/>
      <c r="BE697" s="34"/>
      <c r="BF697" s="34"/>
      <c r="BG697" s="34"/>
      <c r="BH697" s="34"/>
    </row>
    <row r="698" spans="1:60">
      <c r="A698" s="34"/>
      <c r="B698" s="35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98"/>
      <c r="BE698" s="34"/>
      <c r="BF698" s="34"/>
      <c r="BG698" s="34"/>
      <c r="BH698" s="34"/>
    </row>
    <row r="699" spans="1:60">
      <c r="A699" s="34"/>
      <c r="B699" s="35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98"/>
      <c r="BE699" s="34"/>
      <c r="BF699" s="34"/>
      <c r="BG699" s="34"/>
      <c r="BH699" s="34"/>
    </row>
    <row r="700" spans="1:60">
      <c r="A700" s="34"/>
      <c r="B700" s="35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98"/>
      <c r="BE700" s="34"/>
      <c r="BF700" s="34"/>
      <c r="BG700" s="34"/>
      <c r="BH700" s="34"/>
    </row>
    <row r="701" spans="1:60">
      <c r="A701" s="34"/>
      <c r="B701" s="35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98"/>
      <c r="BE701" s="34"/>
      <c r="BF701" s="34"/>
      <c r="BG701" s="34"/>
      <c r="BH701" s="34"/>
    </row>
    <row r="702" spans="1:60">
      <c r="A702" s="34"/>
      <c r="B702" s="35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98"/>
      <c r="BE702" s="34"/>
      <c r="BF702" s="34"/>
      <c r="BG702" s="34"/>
      <c r="BH702" s="34"/>
    </row>
    <row r="703" spans="1:60">
      <c r="A703" s="34"/>
      <c r="B703" s="35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98"/>
      <c r="BE703" s="34"/>
      <c r="BF703" s="34"/>
      <c r="BG703" s="34"/>
      <c r="BH703" s="34"/>
    </row>
    <row r="704" spans="1:60">
      <c r="A704" s="34"/>
      <c r="B704" s="35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98"/>
      <c r="BE704" s="34"/>
      <c r="BF704" s="34"/>
      <c r="BG704" s="34"/>
      <c r="BH704" s="34"/>
    </row>
    <row r="705" spans="1:60">
      <c r="A705" s="34"/>
      <c r="B705" s="35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98"/>
      <c r="BE705" s="34"/>
      <c r="BF705" s="34"/>
      <c r="BG705" s="34"/>
      <c r="BH705" s="34"/>
    </row>
    <row r="706" spans="1:60">
      <c r="A706" s="34"/>
      <c r="B706" s="35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98"/>
      <c r="BE706" s="34"/>
      <c r="BF706" s="34"/>
      <c r="BG706" s="34"/>
      <c r="BH706" s="34"/>
    </row>
    <row r="707" spans="1:60">
      <c r="A707" s="34"/>
      <c r="B707" s="35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98"/>
      <c r="BE707" s="34"/>
      <c r="BF707" s="34"/>
      <c r="BG707" s="34"/>
      <c r="BH707" s="34"/>
    </row>
    <row r="708" spans="1:60">
      <c r="A708" s="34"/>
      <c r="B708" s="35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98"/>
      <c r="BE708" s="34"/>
      <c r="BF708" s="34"/>
      <c r="BG708" s="34"/>
      <c r="BH708" s="34"/>
    </row>
    <row r="709" spans="1:60">
      <c r="A709" s="34"/>
      <c r="B709" s="35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98"/>
      <c r="BE709" s="34"/>
      <c r="BF709" s="34"/>
      <c r="BG709" s="34"/>
      <c r="BH709" s="34"/>
    </row>
    <row r="710" spans="1:60">
      <c r="A710" s="34"/>
      <c r="B710" s="35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98"/>
      <c r="BE710" s="34"/>
      <c r="BF710" s="34"/>
      <c r="BG710" s="34"/>
      <c r="BH710" s="34"/>
    </row>
    <row r="711" spans="1:60">
      <c r="A711" s="34"/>
      <c r="B711" s="35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98"/>
      <c r="BE711" s="34"/>
      <c r="BF711" s="34"/>
      <c r="BG711" s="34"/>
      <c r="BH711" s="34"/>
    </row>
    <row r="712" spans="1:60">
      <c r="A712" s="34"/>
      <c r="B712" s="35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98"/>
      <c r="BE712" s="34"/>
      <c r="BF712" s="34"/>
      <c r="BG712" s="34"/>
      <c r="BH712" s="34"/>
    </row>
    <row r="713" spans="1:60">
      <c r="A713" s="34"/>
      <c r="B713" s="35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98"/>
      <c r="BE713" s="34"/>
      <c r="BF713" s="34"/>
      <c r="BG713" s="34"/>
      <c r="BH713" s="34"/>
    </row>
    <row r="714" spans="1:60">
      <c r="A714" s="34"/>
      <c r="B714" s="35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98"/>
      <c r="BE714" s="34"/>
      <c r="BF714" s="34"/>
      <c r="BG714" s="34"/>
      <c r="BH714" s="34"/>
    </row>
    <row r="715" spans="1:60">
      <c r="A715" s="34"/>
      <c r="B715" s="35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98"/>
      <c r="BE715" s="34"/>
      <c r="BF715" s="34"/>
      <c r="BG715" s="34"/>
      <c r="BH715" s="34"/>
    </row>
    <row r="716" spans="1:60">
      <c r="A716" s="34"/>
      <c r="B716" s="35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98"/>
      <c r="BE716" s="34"/>
      <c r="BF716" s="34"/>
      <c r="BG716" s="34"/>
      <c r="BH716" s="34"/>
    </row>
    <row r="717" spans="1:60">
      <c r="A717" s="34"/>
      <c r="B717" s="35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98"/>
      <c r="BE717" s="34"/>
      <c r="BF717" s="34"/>
      <c r="BG717" s="34"/>
      <c r="BH717" s="34"/>
    </row>
    <row r="718" spans="1:60">
      <c r="A718" s="34"/>
      <c r="B718" s="35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98"/>
      <c r="BE718" s="34"/>
      <c r="BF718" s="34"/>
      <c r="BG718" s="34"/>
      <c r="BH718" s="34"/>
    </row>
    <row r="719" spans="1:60">
      <c r="A719" s="34"/>
      <c r="B719" s="35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98"/>
      <c r="BE719" s="34"/>
      <c r="BF719" s="34"/>
      <c r="BG719" s="34"/>
      <c r="BH719" s="34"/>
    </row>
    <row r="720" spans="1:60">
      <c r="A720" s="34"/>
      <c r="B720" s="35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98"/>
      <c r="BE720" s="34"/>
      <c r="BF720" s="34"/>
      <c r="BG720" s="34"/>
      <c r="BH720" s="34"/>
    </row>
    <row r="721" spans="1:60">
      <c r="A721" s="34"/>
      <c r="B721" s="35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98"/>
      <c r="BE721" s="34"/>
      <c r="BF721" s="34"/>
      <c r="BG721" s="34"/>
      <c r="BH721" s="34"/>
    </row>
    <row r="722" spans="1:60">
      <c r="A722" s="34"/>
      <c r="B722" s="35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98"/>
      <c r="BE722" s="34"/>
      <c r="BF722" s="34"/>
      <c r="BG722" s="34"/>
      <c r="BH722" s="34"/>
    </row>
    <row r="723" spans="1:60">
      <c r="A723" s="34"/>
      <c r="B723" s="35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98"/>
      <c r="BE723" s="34"/>
      <c r="BF723" s="34"/>
      <c r="BG723" s="34"/>
      <c r="BH723" s="34"/>
    </row>
    <row r="724" spans="1:60">
      <c r="A724" s="34"/>
      <c r="B724" s="35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98"/>
      <c r="BE724" s="34"/>
      <c r="BF724" s="34"/>
      <c r="BG724" s="34"/>
      <c r="BH724" s="34"/>
    </row>
    <row r="725" spans="1:60">
      <c r="A725" s="34"/>
      <c r="B725" s="35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98"/>
      <c r="BE725" s="34"/>
      <c r="BF725" s="34"/>
      <c r="BG725" s="34"/>
      <c r="BH725" s="34"/>
    </row>
    <row r="726" spans="1:60">
      <c r="A726" s="34"/>
      <c r="B726" s="35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98"/>
      <c r="BE726" s="34"/>
      <c r="BF726" s="34"/>
      <c r="BG726" s="34"/>
      <c r="BH726" s="34"/>
    </row>
    <row r="727" spans="1:60">
      <c r="A727" s="34"/>
      <c r="B727" s="35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98"/>
      <c r="BE727" s="34"/>
      <c r="BF727" s="34"/>
      <c r="BG727" s="34"/>
      <c r="BH727" s="34"/>
    </row>
    <row r="728" spans="1:60">
      <c r="A728" s="34"/>
      <c r="B728" s="35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98"/>
      <c r="BE728" s="34"/>
      <c r="BF728" s="34"/>
      <c r="BG728" s="34"/>
      <c r="BH728" s="34"/>
    </row>
    <row r="729" spans="1:60">
      <c r="A729" s="34"/>
      <c r="B729" s="35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98"/>
      <c r="BE729" s="34"/>
      <c r="BF729" s="34"/>
      <c r="BG729" s="34"/>
      <c r="BH729" s="34"/>
    </row>
    <row r="730" spans="1:60">
      <c r="A730" s="34"/>
      <c r="B730" s="35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98"/>
      <c r="BE730" s="34"/>
      <c r="BF730" s="34"/>
      <c r="BG730" s="34"/>
      <c r="BH730" s="34"/>
    </row>
    <row r="731" spans="1:60">
      <c r="A731" s="34"/>
      <c r="B731" s="35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98"/>
      <c r="BE731" s="34"/>
      <c r="BF731" s="34"/>
      <c r="BG731" s="34"/>
      <c r="BH731" s="34"/>
    </row>
    <row r="732" spans="1:60">
      <c r="A732" s="34"/>
      <c r="B732" s="35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98"/>
      <c r="BE732" s="34"/>
      <c r="BF732" s="34"/>
      <c r="BG732" s="34"/>
      <c r="BH732" s="34"/>
    </row>
    <row r="733" spans="1:60">
      <c r="A733" s="34"/>
      <c r="B733" s="35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98"/>
      <c r="BE733" s="34"/>
      <c r="BF733" s="34"/>
      <c r="BG733" s="34"/>
      <c r="BH733" s="34"/>
    </row>
    <row r="734" spans="1:60">
      <c r="A734" s="34"/>
      <c r="B734" s="35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98"/>
      <c r="BE734" s="34"/>
      <c r="BF734" s="34"/>
      <c r="BG734" s="34"/>
      <c r="BH734" s="34"/>
    </row>
    <row r="735" spans="1:60">
      <c r="A735" s="34"/>
      <c r="B735" s="35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98"/>
      <c r="BE735" s="34"/>
      <c r="BF735" s="34"/>
      <c r="BG735" s="34"/>
      <c r="BH735" s="34"/>
    </row>
    <row r="736" spans="1:60">
      <c r="A736" s="34"/>
      <c r="B736" s="35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98"/>
      <c r="BE736" s="34"/>
      <c r="BF736" s="34"/>
      <c r="BG736" s="34"/>
      <c r="BH736" s="34"/>
    </row>
    <row r="737" spans="1:60">
      <c r="A737" s="34"/>
      <c r="B737" s="35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98"/>
      <c r="BE737" s="34"/>
      <c r="BF737" s="34"/>
      <c r="BG737" s="34"/>
      <c r="BH737" s="34"/>
    </row>
    <row r="738" spans="1:60">
      <c r="A738" s="34"/>
      <c r="B738" s="35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98"/>
      <c r="BE738" s="34"/>
      <c r="BF738" s="34"/>
      <c r="BG738" s="34"/>
      <c r="BH738" s="34"/>
    </row>
    <row r="739" spans="1:60">
      <c r="A739" s="34"/>
      <c r="B739" s="35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98"/>
      <c r="BE739" s="34"/>
      <c r="BF739" s="34"/>
      <c r="BG739" s="34"/>
      <c r="BH739" s="34"/>
    </row>
    <row r="740" spans="1:60">
      <c r="A740" s="34"/>
      <c r="B740" s="35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98"/>
      <c r="BE740" s="34"/>
      <c r="BF740" s="34"/>
      <c r="BG740" s="34"/>
      <c r="BH740" s="34"/>
    </row>
    <row r="741" spans="1:60">
      <c r="A741" s="34"/>
      <c r="B741" s="35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98"/>
      <c r="BE741" s="34"/>
      <c r="BF741" s="34"/>
      <c r="BG741" s="34"/>
      <c r="BH741" s="34"/>
    </row>
    <row r="742" spans="1:60">
      <c r="A742" s="34"/>
      <c r="B742" s="35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98"/>
      <c r="BE742" s="34"/>
      <c r="BF742" s="34"/>
      <c r="BG742" s="34"/>
      <c r="BH742" s="34"/>
    </row>
    <row r="743" spans="1:60">
      <c r="A743" s="34"/>
      <c r="B743" s="35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98"/>
      <c r="BE743" s="34"/>
      <c r="BF743" s="34"/>
      <c r="BG743" s="34"/>
      <c r="BH743" s="34"/>
    </row>
    <row r="744" spans="1:60">
      <c r="A744" s="34"/>
      <c r="B744" s="35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98"/>
      <c r="BE744" s="34"/>
      <c r="BF744" s="34"/>
      <c r="BG744" s="34"/>
      <c r="BH744" s="34"/>
    </row>
    <row r="745" spans="1:60">
      <c r="A745" s="34"/>
      <c r="B745" s="35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98"/>
      <c r="BE745" s="34"/>
      <c r="BF745" s="34"/>
      <c r="BG745" s="34"/>
      <c r="BH745" s="34"/>
    </row>
    <row r="746" spans="1:60">
      <c r="A746" s="34"/>
      <c r="B746" s="35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98"/>
      <c r="BE746" s="34"/>
      <c r="BF746" s="34"/>
      <c r="BG746" s="34"/>
      <c r="BH746" s="34"/>
    </row>
    <row r="747" spans="1:60">
      <c r="A747" s="34"/>
      <c r="B747" s="35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98"/>
      <c r="BE747" s="34"/>
      <c r="BF747" s="34"/>
      <c r="BG747" s="34"/>
      <c r="BH747" s="34"/>
    </row>
    <row r="748" spans="1:60">
      <c r="A748" s="34"/>
      <c r="B748" s="35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98"/>
      <c r="BE748" s="34"/>
      <c r="BF748" s="34"/>
      <c r="BG748" s="34"/>
      <c r="BH748" s="34"/>
    </row>
    <row r="749" spans="1:60">
      <c r="A749" s="34"/>
      <c r="B749" s="35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98"/>
      <c r="BE749" s="34"/>
      <c r="BF749" s="34"/>
      <c r="BG749" s="34"/>
      <c r="BH749" s="34"/>
    </row>
    <row r="750" spans="1:60">
      <c r="A750" s="34"/>
      <c r="B750" s="35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98"/>
      <c r="BE750" s="34"/>
      <c r="BF750" s="34"/>
      <c r="BG750" s="34"/>
      <c r="BH750" s="34"/>
    </row>
    <row r="751" spans="1:60">
      <c r="A751" s="34"/>
      <c r="B751" s="35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98"/>
      <c r="BE751" s="34"/>
      <c r="BF751" s="34"/>
      <c r="BG751" s="34"/>
      <c r="BH751" s="34"/>
    </row>
    <row r="752" spans="1:60">
      <c r="A752" s="34"/>
      <c r="B752" s="35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98"/>
      <c r="BE752" s="34"/>
      <c r="BF752" s="34"/>
      <c r="BG752" s="34"/>
      <c r="BH752" s="34"/>
    </row>
    <row r="753" spans="1:60">
      <c r="A753" s="34"/>
      <c r="B753" s="35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98"/>
      <c r="BE753" s="34"/>
      <c r="BF753" s="34"/>
      <c r="BG753" s="34"/>
      <c r="BH753" s="34"/>
    </row>
    <row r="754" spans="1:60">
      <c r="A754" s="34"/>
      <c r="B754" s="35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98"/>
      <c r="BE754" s="34"/>
      <c r="BF754" s="34"/>
      <c r="BG754" s="34"/>
      <c r="BH754" s="34"/>
    </row>
    <row r="755" spans="1:60">
      <c r="A755" s="34"/>
      <c r="B755" s="35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98"/>
      <c r="BE755" s="34"/>
      <c r="BF755" s="34"/>
      <c r="BG755" s="34"/>
      <c r="BH755" s="34"/>
    </row>
    <row r="756" spans="1:60">
      <c r="A756" s="34"/>
      <c r="B756" s="35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98"/>
      <c r="BE756" s="34"/>
      <c r="BF756" s="34"/>
      <c r="BG756" s="34"/>
      <c r="BH756" s="34"/>
    </row>
    <row r="757" spans="1:60">
      <c r="A757" s="34"/>
      <c r="B757" s="35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98"/>
      <c r="BE757" s="34"/>
      <c r="BF757" s="34"/>
      <c r="BG757" s="34"/>
      <c r="BH757" s="34"/>
    </row>
    <row r="758" spans="1:60">
      <c r="A758" s="34"/>
      <c r="B758" s="35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98"/>
      <c r="BE758" s="34"/>
      <c r="BF758" s="34"/>
      <c r="BG758" s="34"/>
      <c r="BH758" s="34"/>
    </row>
    <row r="759" spans="1:60">
      <c r="A759" s="34"/>
      <c r="B759" s="35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98"/>
      <c r="BE759" s="34"/>
      <c r="BF759" s="34"/>
      <c r="BG759" s="34"/>
      <c r="BH759" s="34"/>
    </row>
    <row r="760" spans="1:60">
      <c r="A760" s="34"/>
      <c r="B760" s="35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98"/>
      <c r="BE760" s="34"/>
      <c r="BF760" s="34"/>
      <c r="BG760" s="34"/>
      <c r="BH760" s="34"/>
    </row>
    <row r="761" spans="1:60">
      <c r="A761" s="34"/>
      <c r="B761" s="35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98"/>
      <c r="BE761" s="34"/>
      <c r="BF761" s="34"/>
      <c r="BG761" s="34"/>
      <c r="BH761" s="34"/>
    </row>
    <row r="762" spans="1:60">
      <c r="A762" s="34"/>
      <c r="B762" s="35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98"/>
      <c r="BE762" s="34"/>
      <c r="BF762" s="34"/>
      <c r="BG762" s="34"/>
      <c r="BH762" s="34"/>
    </row>
    <row r="763" spans="1:60">
      <c r="A763" s="34"/>
      <c r="B763" s="35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98"/>
      <c r="BE763" s="34"/>
      <c r="BF763" s="34"/>
      <c r="BG763" s="34"/>
      <c r="BH763" s="34"/>
    </row>
    <row r="764" spans="1:60">
      <c r="A764" s="34"/>
      <c r="B764" s="35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98"/>
      <c r="BE764" s="34"/>
      <c r="BF764" s="34"/>
      <c r="BG764" s="34"/>
      <c r="BH764" s="34"/>
    </row>
    <row r="765" spans="1:60">
      <c r="A765" s="34"/>
      <c r="B765" s="35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98"/>
      <c r="BE765" s="34"/>
      <c r="BF765" s="34"/>
      <c r="BG765" s="34"/>
      <c r="BH765" s="34"/>
    </row>
    <row r="766" spans="1:60">
      <c r="A766" s="34"/>
      <c r="B766" s="35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98"/>
      <c r="BE766" s="34"/>
      <c r="BF766" s="34"/>
      <c r="BG766" s="34"/>
      <c r="BH766" s="34"/>
    </row>
    <row r="767" spans="1:60">
      <c r="A767" s="34"/>
      <c r="B767" s="35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98"/>
      <c r="BE767" s="34"/>
      <c r="BF767" s="34"/>
      <c r="BG767" s="34"/>
      <c r="BH767" s="34"/>
    </row>
    <row r="768" spans="1:60">
      <c r="A768" s="34"/>
      <c r="B768" s="35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98"/>
      <c r="BE768" s="34"/>
      <c r="BF768" s="34"/>
      <c r="BG768" s="34"/>
      <c r="BH768" s="34"/>
    </row>
    <row r="769" spans="1:60">
      <c r="A769" s="34"/>
      <c r="B769" s="35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98"/>
      <c r="BE769" s="34"/>
      <c r="BF769" s="34"/>
      <c r="BG769" s="34"/>
      <c r="BH769" s="34"/>
    </row>
    <row r="770" spans="1:60">
      <c r="A770" s="34"/>
      <c r="B770" s="35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98"/>
      <c r="BE770" s="34"/>
      <c r="BF770" s="34"/>
      <c r="BG770" s="34"/>
      <c r="BH770" s="34"/>
    </row>
    <row r="771" spans="1:60">
      <c r="A771" s="34"/>
      <c r="B771" s="35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98"/>
      <c r="BE771" s="34"/>
      <c r="BF771" s="34"/>
      <c r="BG771" s="34"/>
      <c r="BH771" s="34"/>
    </row>
    <row r="772" spans="1:60">
      <c r="A772" s="34"/>
      <c r="B772" s="35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98"/>
      <c r="BE772" s="34"/>
      <c r="BF772" s="34"/>
      <c r="BG772" s="34"/>
      <c r="BH772" s="34"/>
    </row>
    <row r="773" spans="1:60">
      <c r="A773" s="34"/>
      <c r="B773" s="35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98"/>
      <c r="BE773" s="34"/>
      <c r="BF773" s="34"/>
      <c r="BG773" s="34"/>
      <c r="BH773" s="34"/>
    </row>
    <row r="774" spans="1:60">
      <c r="A774" s="34"/>
      <c r="B774" s="35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98"/>
      <c r="BE774" s="34"/>
      <c r="BF774" s="34"/>
      <c r="BG774" s="34"/>
      <c r="BH774" s="34"/>
    </row>
    <row r="775" spans="1:60">
      <c r="A775" s="34"/>
      <c r="B775" s="35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98"/>
      <c r="BE775" s="34"/>
      <c r="BF775" s="34"/>
      <c r="BG775" s="34"/>
      <c r="BH775" s="34"/>
    </row>
    <row r="776" spans="1:60">
      <c r="A776" s="34"/>
      <c r="B776" s="35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98"/>
      <c r="BE776" s="34"/>
      <c r="BF776" s="34"/>
      <c r="BG776" s="34"/>
      <c r="BH776" s="34"/>
    </row>
    <row r="777" spans="1:60">
      <c r="A777" s="34"/>
      <c r="B777" s="35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98"/>
      <c r="BE777" s="34"/>
      <c r="BF777" s="34"/>
      <c r="BG777" s="34"/>
      <c r="BH777" s="34"/>
    </row>
    <row r="778" spans="1:60">
      <c r="A778" s="34"/>
      <c r="B778" s="35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98"/>
      <c r="BE778" s="34"/>
      <c r="BF778" s="34"/>
      <c r="BG778" s="34"/>
      <c r="BH778" s="34"/>
    </row>
    <row r="779" spans="1:60">
      <c r="A779" s="34"/>
      <c r="B779" s="35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98"/>
      <c r="BE779" s="34"/>
      <c r="BF779" s="34"/>
      <c r="BG779" s="34"/>
      <c r="BH779" s="34"/>
    </row>
    <row r="780" spans="1:60">
      <c r="A780" s="34"/>
      <c r="B780" s="35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98"/>
      <c r="BE780" s="34"/>
      <c r="BF780" s="34"/>
      <c r="BG780" s="34"/>
      <c r="BH780" s="34"/>
    </row>
    <row r="781" spans="1:60">
      <c r="A781" s="34"/>
      <c r="B781" s="35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98"/>
      <c r="BE781" s="34"/>
      <c r="BF781" s="34"/>
      <c r="BG781" s="34"/>
      <c r="BH781" s="34"/>
    </row>
    <row r="782" spans="1:60">
      <c r="A782" s="34"/>
      <c r="B782" s="35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98"/>
      <c r="BE782" s="34"/>
      <c r="BF782" s="34"/>
      <c r="BG782" s="34"/>
      <c r="BH782" s="34"/>
    </row>
    <row r="783" spans="1:60">
      <c r="A783" s="34"/>
      <c r="B783" s="35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98"/>
      <c r="BE783" s="34"/>
      <c r="BF783" s="34"/>
      <c r="BG783" s="34"/>
      <c r="BH783" s="34"/>
    </row>
    <row r="784" spans="1:60">
      <c r="A784" s="34"/>
      <c r="B784" s="35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98"/>
      <c r="BE784" s="34"/>
      <c r="BF784" s="34"/>
      <c r="BG784" s="34"/>
      <c r="BH784" s="34"/>
    </row>
    <row r="785" spans="1:60">
      <c r="A785" s="34"/>
      <c r="B785" s="35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98"/>
      <c r="BE785" s="34"/>
      <c r="BF785" s="34"/>
      <c r="BG785" s="34"/>
      <c r="BH785" s="34"/>
    </row>
    <row r="786" spans="1:60">
      <c r="A786" s="34"/>
      <c r="B786" s="35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98"/>
      <c r="BE786" s="34"/>
      <c r="BF786" s="34"/>
      <c r="BG786" s="34"/>
      <c r="BH786" s="34"/>
    </row>
    <row r="787" spans="1:60">
      <c r="A787" s="34"/>
      <c r="B787" s="35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98"/>
      <c r="BE787" s="34"/>
      <c r="BF787" s="34"/>
      <c r="BG787" s="34"/>
      <c r="BH787" s="34"/>
    </row>
    <row r="788" spans="1:60">
      <c r="A788" s="34"/>
      <c r="B788" s="35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98"/>
      <c r="BE788" s="34"/>
      <c r="BF788" s="34"/>
      <c r="BG788" s="34"/>
      <c r="BH788" s="34"/>
    </row>
    <row r="789" spans="1:60">
      <c r="A789" s="34"/>
      <c r="B789" s="35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98"/>
      <c r="BE789" s="34"/>
      <c r="BF789" s="34"/>
      <c r="BG789" s="34"/>
      <c r="BH789" s="34"/>
    </row>
    <row r="790" spans="1:60">
      <c r="A790" s="34"/>
      <c r="B790" s="35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98"/>
      <c r="BE790" s="34"/>
      <c r="BF790" s="34"/>
      <c r="BG790" s="34"/>
      <c r="BH790" s="34"/>
    </row>
    <row r="791" spans="1:60">
      <c r="A791" s="34"/>
      <c r="B791" s="35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98"/>
      <c r="BE791" s="34"/>
      <c r="BF791" s="34"/>
      <c r="BG791" s="34"/>
      <c r="BH791" s="34"/>
    </row>
    <row r="792" spans="1:60">
      <c r="A792" s="34"/>
      <c r="B792" s="35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98"/>
      <c r="BE792" s="34"/>
      <c r="BF792" s="34"/>
      <c r="BG792" s="34"/>
      <c r="BH792" s="34"/>
    </row>
    <row r="793" spans="1:60">
      <c r="A793" s="34"/>
      <c r="B793" s="35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98"/>
      <c r="BE793" s="34"/>
      <c r="BF793" s="34"/>
      <c r="BG793" s="34"/>
      <c r="BH793" s="34"/>
    </row>
    <row r="794" spans="1:60">
      <c r="A794" s="34"/>
      <c r="B794" s="35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98"/>
      <c r="BE794" s="34"/>
      <c r="BF794" s="34"/>
      <c r="BG794" s="34"/>
      <c r="BH794" s="34"/>
    </row>
    <row r="795" spans="1:60">
      <c r="A795" s="34"/>
      <c r="B795" s="35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98"/>
      <c r="BE795" s="34"/>
      <c r="BF795" s="34"/>
      <c r="BG795" s="34"/>
      <c r="BH795" s="34"/>
    </row>
    <row r="796" spans="1:60">
      <c r="A796" s="34"/>
      <c r="B796" s="35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98"/>
      <c r="BE796" s="34"/>
      <c r="BF796" s="34"/>
      <c r="BG796" s="34"/>
      <c r="BH796" s="34"/>
    </row>
    <row r="797" spans="1:60">
      <c r="A797" s="34"/>
      <c r="B797" s="35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98"/>
      <c r="BE797" s="34"/>
      <c r="BF797" s="34"/>
      <c r="BG797" s="34"/>
      <c r="BH797" s="34"/>
    </row>
    <row r="798" spans="1:60">
      <c r="A798" s="34"/>
      <c r="B798" s="35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98"/>
      <c r="BE798" s="34"/>
      <c r="BF798" s="34"/>
      <c r="BG798" s="34"/>
      <c r="BH798" s="34"/>
    </row>
    <row r="799" spans="1:60">
      <c r="A799" s="34"/>
      <c r="B799" s="35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98"/>
      <c r="BE799" s="34"/>
      <c r="BF799" s="34"/>
      <c r="BG799" s="34"/>
      <c r="BH799" s="34"/>
    </row>
    <row r="800" spans="1:60">
      <c r="A800" s="34"/>
      <c r="B800" s="35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98"/>
      <c r="BE800" s="34"/>
      <c r="BF800" s="34"/>
      <c r="BG800" s="34"/>
      <c r="BH800" s="34"/>
    </row>
    <row r="801" spans="1:60">
      <c r="A801" s="34"/>
      <c r="B801" s="35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98"/>
      <c r="BE801" s="34"/>
      <c r="BF801" s="34"/>
      <c r="BG801" s="34"/>
      <c r="BH801" s="34"/>
    </row>
    <row r="802" spans="1:60">
      <c r="A802" s="34"/>
      <c r="B802" s="35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98"/>
      <c r="BE802" s="34"/>
      <c r="BF802" s="34"/>
      <c r="BG802" s="34"/>
      <c r="BH802" s="34"/>
    </row>
    <row r="803" spans="1:60">
      <c r="A803" s="34"/>
      <c r="B803" s="35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98"/>
      <c r="BE803" s="34"/>
      <c r="BF803" s="34"/>
      <c r="BG803" s="34"/>
      <c r="BH803" s="34"/>
    </row>
    <row r="804" spans="1:60">
      <c r="A804" s="34"/>
      <c r="B804" s="35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98"/>
      <c r="BE804" s="34"/>
      <c r="BF804" s="34"/>
      <c r="BG804" s="34"/>
      <c r="BH804" s="34"/>
    </row>
    <row r="805" spans="1:60">
      <c r="A805" s="34"/>
      <c r="B805" s="35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98"/>
      <c r="BE805" s="34"/>
      <c r="BF805" s="34"/>
      <c r="BG805" s="34"/>
      <c r="BH805" s="34"/>
    </row>
    <row r="806" spans="1:60">
      <c r="A806" s="34"/>
      <c r="B806" s="35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98"/>
      <c r="BE806" s="34"/>
      <c r="BF806" s="34"/>
      <c r="BG806" s="34"/>
      <c r="BH806" s="34"/>
    </row>
    <row r="807" spans="1:60">
      <c r="A807" s="34"/>
      <c r="B807" s="35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98"/>
      <c r="BE807" s="34"/>
      <c r="BF807" s="34"/>
      <c r="BG807" s="34"/>
      <c r="BH807" s="34"/>
    </row>
    <row r="808" spans="1:60">
      <c r="A808" s="34"/>
      <c r="B808" s="35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98"/>
      <c r="BE808" s="34"/>
      <c r="BF808" s="34"/>
      <c r="BG808" s="34"/>
      <c r="BH808" s="34"/>
    </row>
    <row r="809" spans="1:60">
      <c r="A809" s="34"/>
      <c r="B809" s="35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98"/>
      <c r="BE809" s="34"/>
      <c r="BF809" s="34"/>
      <c r="BG809" s="34"/>
      <c r="BH809" s="34"/>
    </row>
    <row r="810" spans="1:60">
      <c r="A810" s="34"/>
      <c r="B810" s="35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98"/>
      <c r="BE810" s="34"/>
      <c r="BF810" s="34"/>
      <c r="BG810" s="34"/>
      <c r="BH810" s="34"/>
    </row>
    <row r="811" spans="1:60">
      <c r="A811" s="34"/>
      <c r="B811" s="35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98"/>
      <c r="BE811" s="34"/>
      <c r="BF811" s="34"/>
      <c r="BG811" s="34"/>
      <c r="BH811" s="34"/>
    </row>
    <row r="812" spans="1:60">
      <c r="A812" s="34"/>
      <c r="B812" s="35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98"/>
      <c r="BE812" s="34"/>
      <c r="BF812" s="34"/>
      <c r="BG812" s="34"/>
      <c r="BH812" s="34"/>
    </row>
    <row r="813" spans="1:60">
      <c r="A813" s="34"/>
      <c r="B813" s="35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98"/>
      <c r="BE813" s="34"/>
      <c r="BF813" s="34"/>
      <c r="BG813" s="34"/>
      <c r="BH813" s="34"/>
    </row>
    <row r="814" spans="1:60">
      <c r="A814" s="34"/>
      <c r="B814" s="35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98"/>
      <c r="BE814" s="34"/>
      <c r="BF814" s="34"/>
      <c r="BG814" s="34"/>
      <c r="BH814" s="34"/>
    </row>
    <row r="815" spans="1:60">
      <c r="A815" s="34"/>
      <c r="B815" s="35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98"/>
      <c r="BE815" s="34"/>
      <c r="BF815" s="34"/>
      <c r="BG815" s="34"/>
      <c r="BH815" s="34"/>
    </row>
    <row r="816" spans="1:60">
      <c r="A816" s="34"/>
      <c r="B816" s="35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98"/>
      <c r="BE816" s="34"/>
      <c r="BF816" s="34"/>
      <c r="BG816" s="34"/>
      <c r="BH816" s="34"/>
    </row>
    <row r="817" spans="1:60">
      <c r="A817" s="34"/>
      <c r="B817" s="35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98"/>
      <c r="BE817" s="34"/>
      <c r="BF817" s="34"/>
      <c r="BG817" s="34"/>
      <c r="BH817" s="34"/>
    </row>
    <row r="818" spans="1:60">
      <c r="A818" s="34"/>
      <c r="B818" s="35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98"/>
      <c r="BE818" s="34"/>
      <c r="BF818" s="34"/>
      <c r="BG818" s="34"/>
      <c r="BH818" s="34"/>
    </row>
    <row r="819" spans="1:60">
      <c r="A819" s="34"/>
      <c r="B819" s="35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98"/>
      <c r="BE819" s="34"/>
      <c r="BF819" s="34"/>
      <c r="BG819" s="34"/>
      <c r="BH819" s="34"/>
    </row>
    <row r="820" spans="1:60">
      <c r="A820" s="34"/>
      <c r="B820" s="35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98"/>
      <c r="BE820" s="34"/>
      <c r="BF820" s="34"/>
      <c r="BG820" s="34"/>
      <c r="BH820" s="34"/>
    </row>
    <row r="821" spans="1:60">
      <c r="A821" s="34"/>
      <c r="B821" s="35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98"/>
      <c r="BE821" s="34"/>
      <c r="BF821" s="34"/>
      <c r="BG821" s="34"/>
      <c r="BH821" s="34"/>
    </row>
    <row r="822" spans="1:60">
      <c r="A822" s="34"/>
      <c r="B822" s="35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98"/>
      <c r="BE822" s="34"/>
      <c r="BF822" s="34"/>
      <c r="BG822" s="34"/>
      <c r="BH822" s="34"/>
    </row>
    <row r="823" spans="1:60">
      <c r="A823" s="34"/>
      <c r="B823" s="35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98"/>
      <c r="BE823" s="34"/>
      <c r="BF823" s="34"/>
      <c r="BG823" s="34"/>
      <c r="BH823" s="34"/>
    </row>
    <row r="824" spans="1:60">
      <c r="A824" s="34"/>
      <c r="B824" s="35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98"/>
      <c r="BE824" s="34"/>
      <c r="BF824" s="34"/>
      <c r="BG824" s="34"/>
      <c r="BH824" s="34"/>
    </row>
    <row r="825" spans="1:60">
      <c r="A825" s="34"/>
      <c r="B825" s="35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98"/>
      <c r="BE825" s="34"/>
      <c r="BF825" s="34"/>
      <c r="BG825" s="34"/>
      <c r="BH825" s="34"/>
    </row>
    <row r="826" spans="1:60">
      <c r="A826" s="34"/>
      <c r="B826" s="35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98"/>
      <c r="BE826" s="34"/>
      <c r="BF826" s="34"/>
      <c r="BG826" s="34"/>
      <c r="BH826" s="34"/>
    </row>
    <row r="827" spans="1:60">
      <c r="A827" s="34"/>
      <c r="B827" s="35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98"/>
      <c r="BE827" s="34"/>
      <c r="BF827" s="34"/>
      <c r="BG827" s="34"/>
      <c r="BH827" s="34"/>
    </row>
    <row r="828" spans="1:60">
      <c r="A828" s="34"/>
      <c r="B828" s="35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98"/>
      <c r="BE828" s="34"/>
      <c r="BF828" s="34"/>
      <c r="BG828" s="34"/>
      <c r="BH828" s="34"/>
    </row>
    <row r="829" spans="1:60">
      <c r="A829" s="34"/>
      <c r="B829" s="35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98"/>
      <c r="BE829" s="34"/>
      <c r="BF829" s="34"/>
      <c r="BG829" s="34"/>
      <c r="BH829" s="34"/>
    </row>
    <row r="830" spans="1:60">
      <c r="A830" s="34"/>
      <c r="B830" s="35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98"/>
      <c r="BE830" s="34"/>
      <c r="BF830" s="34"/>
      <c r="BG830" s="34"/>
      <c r="BH830" s="34"/>
    </row>
    <row r="831" spans="1:60">
      <c r="A831" s="34"/>
      <c r="B831" s="35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98"/>
      <c r="BE831" s="34"/>
      <c r="BF831" s="34"/>
      <c r="BG831" s="34"/>
      <c r="BH831" s="34"/>
    </row>
    <row r="832" spans="1:60">
      <c r="A832" s="34"/>
      <c r="B832" s="35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98"/>
      <c r="BE832" s="34"/>
      <c r="BF832" s="34"/>
      <c r="BG832" s="34"/>
      <c r="BH832" s="34"/>
    </row>
    <row r="833" spans="1:60">
      <c r="A833" s="34"/>
      <c r="B833" s="35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98"/>
      <c r="BE833" s="34"/>
      <c r="BF833" s="34"/>
      <c r="BG833" s="34"/>
      <c r="BH833" s="34"/>
    </row>
    <row r="834" spans="1:60">
      <c r="A834" s="34"/>
      <c r="B834" s="35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98"/>
      <c r="BE834" s="34"/>
      <c r="BF834" s="34"/>
      <c r="BG834" s="34"/>
      <c r="BH834" s="34"/>
    </row>
    <row r="835" spans="1:60">
      <c r="A835" s="34"/>
      <c r="B835" s="35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98"/>
      <c r="BE835" s="34"/>
      <c r="BF835" s="34"/>
      <c r="BG835" s="34"/>
      <c r="BH835" s="34"/>
    </row>
    <row r="836" spans="1:60">
      <c r="A836" s="34"/>
      <c r="B836" s="35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98"/>
      <c r="BE836" s="34"/>
      <c r="BF836" s="34"/>
      <c r="BG836" s="34"/>
      <c r="BH836" s="34"/>
    </row>
    <row r="837" spans="1:60">
      <c r="A837" s="34"/>
      <c r="B837" s="35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98"/>
      <c r="BE837" s="34"/>
      <c r="BF837" s="34"/>
      <c r="BG837" s="34"/>
      <c r="BH837" s="34"/>
    </row>
    <row r="838" spans="1:60">
      <c r="A838" s="34"/>
      <c r="B838" s="35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98"/>
      <c r="BE838" s="34"/>
      <c r="BF838" s="34"/>
      <c r="BG838" s="34"/>
      <c r="BH838" s="34"/>
    </row>
    <row r="839" spans="1:60">
      <c r="A839" s="34"/>
      <c r="B839" s="35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98"/>
      <c r="BE839" s="34"/>
      <c r="BF839" s="34"/>
      <c r="BG839" s="34"/>
      <c r="BH839" s="34"/>
    </row>
    <row r="840" spans="1:60">
      <c r="A840" s="34"/>
      <c r="B840" s="35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98"/>
      <c r="BE840" s="34"/>
      <c r="BF840" s="34"/>
      <c r="BG840" s="34"/>
      <c r="BH840" s="34"/>
    </row>
    <row r="841" spans="1:60">
      <c r="A841" s="34"/>
      <c r="B841" s="35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98"/>
      <c r="BE841" s="34"/>
      <c r="BF841" s="34"/>
      <c r="BG841" s="34"/>
      <c r="BH841" s="34"/>
    </row>
    <row r="842" spans="1:60">
      <c r="A842" s="34"/>
      <c r="B842" s="35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98"/>
      <c r="BE842" s="34"/>
      <c r="BF842" s="34"/>
      <c r="BG842" s="34"/>
      <c r="BH842" s="34"/>
    </row>
    <row r="843" spans="1:60">
      <c r="A843" s="34"/>
      <c r="B843" s="35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98"/>
      <c r="BE843" s="34"/>
      <c r="BF843" s="34"/>
      <c r="BG843" s="34"/>
      <c r="BH843" s="34"/>
    </row>
    <row r="844" spans="1:60">
      <c r="A844" s="34"/>
      <c r="B844" s="35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98"/>
      <c r="BE844" s="34"/>
      <c r="BF844" s="34"/>
      <c r="BG844" s="34"/>
      <c r="BH844" s="34"/>
    </row>
    <row r="845" spans="1:60">
      <c r="A845" s="34"/>
      <c r="B845" s="35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98"/>
      <c r="BE845" s="34"/>
      <c r="BF845" s="34"/>
      <c r="BG845" s="34"/>
      <c r="BH845" s="34"/>
    </row>
    <row r="846" spans="1:60">
      <c r="A846" s="34"/>
      <c r="B846" s="35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98"/>
      <c r="BE846" s="34"/>
      <c r="BF846" s="34"/>
      <c r="BG846" s="34"/>
      <c r="BH846" s="34"/>
    </row>
    <row r="847" spans="1:60">
      <c r="A847" s="34"/>
      <c r="B847" s="35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98"/>
      <c r="BE847" s="34"/>
      <c r="BF847" s="34"/>
      <c r="BG847" s="34"/>
      <c r="BH847" s="34"/>
    </row>
    <row r="848" spans="1:60">
      <c r="A848" s="34"/>
      <c r="B848" s="35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98"/>
      <c r="BE848" s="34"/>
      <c r="BF848" s="34"/>
      <c r="BG848" s="34"/>
      <c r="BH848" s="34"/>
    </row>
    <row r="849" spans="1:60">
      <c r="A849" s="34"/>
      <c r="B849" s="35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98"/>
      <c r="BE849" s="34"/>
      <c r="BF849" s="34"/>
      <c r="BG849" s="34"/>
      <c r="BH849" s="34"/>
    </row>
    <row r="850" spans="1:60">
      <c r="A850" s="34"/>
      <c r="B850" s="35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98"/>
      <c r="BE850" s="34"/>
      <c r="BF850" s="34"/>
      <c r="BG850" s="34"/>
      <c r="BH850" s="34"/>
    </row>
    <row r="851" spans="1:60">
      <c r="A851" s="34"/>
      <c r="B851" s="35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98"/>
      <c r="BE851" s="34"/>
      <c r="BF851" s="34"/>
      <c r="BG851" s="34"/>
      <c r="BH851" s="34"/>
    </row>
    <row r="852" spans="1:60">
      <c r="A852" s="34"/>
      <c r="B852" s="35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98"/>
      <c r="BE852" s="34"/>
      <c r="BF852" s="34"/>
      <c r="BG852" s="34"/>
      <c r="BH852" s="34"/>
    </row>
    <row r="853" spans="1:60">
      <c r="A853" s="34"/>
      <c r="B853" s="35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98"/>
      <c r="BE853" s="34"/>
      <c r="BF853" s="34"/>
      <c r="BG853" s="34"/>
      <c r="BH853" s="34"/>
    </row>
    <row r="854" spans="1:60">
      <c r="A854" s="34"/>
      <c r="B854" s="35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98"/>
      <c r="BE854" s="34"/>
      <c r="BF854" s="34"/>
      <c r="BG854" s="34"/>
      <c r="BH854" s="34"/>
    </row>
    <row r="855" spans="1:60">
      <c r="A855" s="34"/>
      <c r="B855" s="35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98"/>
      <c r="BE855" s="34"/>
      <c r="BF855" s="34"/>
      <c r="BG855" s="34"/>
      <c r="BH855" s="34"/>
    </row>
    <row r="856" spans="1:60">
      <c r="A856" s="34"/>
      <c r="B856" s="35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98"/>
      <c r="BE856" s="34"/>
      <c r="BF856" s="34"/>
      <c r="BG856" s="34"/>
      <c r="BH856" s="34"/>
    </row>
    <row r="857" spans="1:60">
      <c r="A857" s="34"/>
      <c r="B857" s="35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98"/>
      <c r="BE857" s="34"/>
      <c r="BF857" s="34"/>
      <c r="BG857" s="34"/>
      <c r="BH857" s="34"/>
    </row>
    <row r="858" spans="1:60">
      <c r="A858" s="34"/>
      <c r="B858" s="35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98"/>
      <c r="BE858" s="34"/>
      <c r="BF858" s="34"/>
      <c r="BG858" s="34"/>
      <c r="BH858" s="34"/>
    </row>
    <row r="859" spans="1:60">
      <c r="A859" s="34"/>
      <c r="B859" s="35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98"/>
      <c r="BE859" s="34"/>
      <c r="BF859" s="34"/>
      <c r="BG859" s="34"/>
      <c r="BH859" s="34"/>
    </row>
    <row r="860" spans="1:60">
      <c r="A860" s="34"/>
      <c r="B860" s="35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98"/>
      <c r="BE860" s="34"/>
      <c r="BF860" s="34"/>
      <c r="BG860" s="34"/>
      <c r="BH860" s="34"/>
    </row>
    <row r="861" spans="1:60">
      <c r="A861" s="34"/>
      <c r="B861" s="35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98"/>
      <c r="BE861" s="34"/>
      <c r="BF861" s="34"/>
      <c r="BG861" s="34"/>
      <c r="BH861" s="34"/>
    </row>
    <row r="862" spans="1:60">
      <c r="A862" s="34"/>
      <c r="B862" s="35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98"/>
      <c r="BE862" s="34"/>
      <c r="BF862" s="34"/>
      <c r="BG862" s="34"/>
      <c r="BH862" s="34"/>
    </row>
    <row r="863" spans="1:60">
      <c r="A863" s="34"/>
      <c r="B863" s="35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98"/>
      <c r="BE863" s="34"/>
      <c r="BF863" s="34"/>
      <c r="BG863" s="34"/>
      <c r="BH863" s="34"/>
    </row>
    <row r="864" spans="1:60">
      <c r="A864" s="34"/>
      <c r="B864" s="35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98"/>
      <c r="BE864" s="34"/>
      <c r="BF864" s="34"/>
      <c r="BG864" s="34"/>
      <c r="BH864" s="34"/>
    </row>
    <row r="865" spans="1:60">
      <c r="A865" s="34"/>
      <c r="B865" s="35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98"/>
      <c r="BE865" s="34"/>
      <c r="BF865" s="34"/>
      <c r="BG865" s="34"/>
      <c r="BH865" s="34"/>
    </row>
    <row r="866" spans="1:60">
      <c r="A866" s="34"/>
      <c r="B866" s="35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98"/>
      <c r="BE866" s="34"/>
      <c r="BF866" s="34"/>
      <c r="BG866" s="34"/>
      <c r="BH866" s="34"/>
    </row>
    <row r="867" spans="1:60">
      <c r="A867" s="34"/>
      <c r="B867" s="35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98"/>
      <c r="BE867" s="34"/>
      <c r="BF867" s="34"/>
      <c r="BG867" s="34"/>
      <c r="BH867" s="34"/>
    </row>
    <row r="868" spans="1:60">
      <c r="A868" s="34"/>
      <c r="B868" s="35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98"/>
      <c r="BE868" s="34"/>
      <c r="BF868" s="34"/>
      <c r="BG868" s="34"/>
      <c r="BH868" s="34"/>
    </row>
    <row r="869" spans="1:60">
      <c r="A869" s="34"/>
      <c r="B869" s="35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98"/>
      <c r="BE869" s="34"/>
      <c r="BF869" s="34"/>
      <c r="BG869" s="34"/>
      <c r="BH869" s="34"/>
    </row>
    <row r="870" spans="1:60">
      <c r="A870" s="34"/>
      <c r="B870" s="35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98"/>
      <c r="BE870" s="34"/>
      <c r="BF870" s="34"/>
      <c r="BG870" s="34"/>
      <c r="BH870" s="34"/>
    </row>
    <row r="871" spans="1:60">
      <c r="A871" s="34"/>
      <c r="B871" s="35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98"/>
      <c r="BE871" s="34"/>
      <c r="BF871" s="34"/>
      <c r="BG871" s="34"/>
      <c r="BH871" s="34"/>
    </row>
    <row r="872" spans="1:60">
      <c r="A872" s="34"/>
      <c r="B872" s="35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98"/>
      <c r="BE872" s="34"/>
      <c r="BF872" s="34"/>
      <c r="BG872" s="34"/>
      <c r="BH872" s="34"/>
    </row>
    <row r="873" spans="1:60">
      <c r="A873" s="34"/>
      <c r="B873" s="35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98"/>
      <c r="BE873" s="34"/>
      <c r="BF873" s="34"/>
      <c r="BG873" s="34"/>
      <c r="BH873" s="34"/>
    </row>
    <row r="874" spans="1:60">
      <c r="A874" s="34"/>
      <c r="B874" s="35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98"/>
      <c r="BE874" s="34"/>
      <c r="BF874" s="34"/>
      <c r="BG874" s="34"/>
      <c r="BH874" s="34"/>
    </row>
    <row r="875" spans="1:60">
      <c r="A875" s="34"/>
      <c r="B875" s="35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98"/>
      <c r="BE875" s="34"/>
      <c r="BF875" s="34"/>
      <c r="BG875" s="34"/>
      <c r="BH875" s="34"/>
    </row>
    <row r="876" spans="1:60">
      <c r="A876" s="34"/>
      <c r="B876" s="35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98"/>
      <c r="BE876" s="34"/>
      <c r="BF876" s="34"/>
      <c r="BG876" s="34"/>
      <c r="BH876" s="34"/>
    </row>
    <row r="877" spans="1:60">
      <c r="A877" s="34"/>
      <c r="B877" s="35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98"/>
      <c r="BE877" s="34"/>
      <c r="BF877" s="34"/>
      <c r="BG877" s="34"/>
      <c r="BH877" s="34"/>
    </row>
    <row r="878" spans="1:60">
      <c r="A878" s="34"/>
      <c r="B878" s="35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98"/>
      <c r="BE878" s="34"/>
      <c r="BF878" s="34"/>
      <c r="BG878" s="34"/>
      <c r="BH878" s="34"/>
    </row>
    <row r="879" spans="1:60">
      <c r="A879" s="34"/>
      <c r="B879" s="35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98"/>
      <c r="BE879" s="34"/>
      <c r="BF879" s="34"/>
      <c r="BG879" s="34"/>
      <c r="BH879" s="34"/>
    </row>
    <row r="880" spans="1:60">
      <c r="A880" s="34"/>
      <c r="B880" s="35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98"/>
      <c r="BE880" s="34"/>
      <c r="BF880" s="34"/>
      <c r="BG880" s="34"/>
      <c r="BH880" s="34"/>
    </row>
    <row r="881" spans="1:60">
      <c r="A881" s="34"/>
      <c r="B881" s="35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98"/>
      <c r="BE881" s="34"/>
      <c r="BF881" s="34"/>
      <c r="BG881" s="34"/>
      <c r="BH881" s="34"/>
    </row>
    <row r="882" spans="1:60">
      <c r="A882" s="34"/>
      <c r="B882" s="35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98"/>
      <c r="BE882" s="34"/>
      <c r="BF882" s="34"/>
      <c r="BG882" s="34"/>
      <c r="BH882" s="34"/>
    </row>
    <row r="883" spans="1:60">
      <c r="A883" s="34"/>
      <c r="B883" s="35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98"/>
      <c r="BE883" s="34"/>
      <c r="BF883" s="34"/>
      <c r="BG883" s="34"/>
      <c r="BH883" s="34"/>
    </row>
    <row r="884" spans="1:60">
      <c r="A884" s="34"/>
      <c r="B884" s="35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98"/>
      <c r="BE884" s="34"/>
      <c r="BF884" s="34"/>
      <c r="BG884" s="34"/>
      <c r="BH884" s="34"/>
    </row>
    <row r="885" spans="1:60">
      <c r="A885" s="34"/>
      <c r="B885" s="35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98"/>
      <c r="BE885" s="34"/>
      <c r="BF885" s="34"/>
      <c r="BG885" s="34"/>
      <c r="BH885" s="34"/>
    </row>
    <row r="886" spans="1:60">
      <c r="A886" s="34"/>
      <c r="B886" s="35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98"/>
      <c r="BE886" s="34"/>
      <c r="BF886" s="34"/>
      <c r="BG886" s="34"/>
      <c r="BH886" s="34"/>
    </row>
    <row r="887" spans="1:60">
      <c r="A887" s="34"/>
      <c r="B887" s="35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98"/>
      <c r="BE887" s="34"/>
      <c r="BF887" s="34"/>
      <c r="BG887" s="34"/>
      <c r="BH887" s="34"/>
    </row>
    <row r="888" spans="1:60">
      <c r="A888" s="34"/>
      <c r="B888" s="35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98"/>
      <c r="BE888" s="34"/>
      <c r="BF888" s="34"/>
      <c r="BG888" s="34"/>
      <c r="BH888" s="34"/>
    </row>
    <row r="889" spans="1:60">
      <c r="A889" s="34"/>
      <c r="B889" s="35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98"/>
      <c r="BE889" s="34"/>
      <c r="BF889" s="34"/>
      <c r="BG889" s="34"/>
      <c r="BH889" s="34"/>
    </row>
    <row r="890" spans="1:60">
      <c r="A890" s="34"/>
      <c r="B890" s="35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98"/>
      <c r="BE890" s="34"/>
      <c r="BF890" s="34"/>
      <c r="BG890" s="34"/>
      <c r="BH890" s="34"/>
    </row>
    <row r="891" spans="1:60">
      <c r="A891" s="34"/>
      <c r="B891" s="35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98"/>
      <c r="BE891" s="34"/>
      <c r="BF891" s="34"/>
      <c r="BG891" s="34"/>
      <c r="BH891" s="34"/>
    </row>
    <row r="892" spans="1:60">
      <c r="A892" s="34"/>
      <c r="B892" s="35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98"/>
      <c r="BE892" s="34"/>
      <c r="BF892" s="34"/>
      <c r="BG892" s="34"/>
      <c r="BH892" s="34"/>
    </row>
    <row r="893" spans="1:60">
      <c r="A893" s="34"/>
      <c r="B893" s="35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98"/>
      <c r="BE893" s="34"/>
      <c r="BF893" s="34"/>
      <c r="BG893" s="34"/>
      <c r="BH893" s="34"/>
    </row>
    <row r="894" spans="1:60">
      <c r="A894" s="34"/>
      <c r="B894" s="35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98"/>
      <c r="BE894" s="34"/>
      <c r="BF894" s="34"/>
      <c r="BG894" s="34"/>
      <c r="BH894" s="34"/>
    </row>
    <row r="895" spans="1:60">
      <c r="A895" s="34"/>
      <c r="B895" s="35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98"/>
      <c r="BE895" s="34"/>
      <c r="BF895" s="34"/>
      <c r="BG895" s="34"/>
      <c r="BH895" s="34"/>
    </row>
    <row r="896" spans="1:60">
      <c r="A896" s="34"/>
      <c r="B896" s="35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98"/>
      <c r="BE896" s="34"/>
      <c r="BF896" s="34"/>
      <c r="BG896" s="34"/>
      <c r="BH896" s="34"/>
    </row>
    <row r="897" spans="1:60">
      <c r="A897" s="34"/>
      <c r="B897" s="35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98"/>
      <c r="BE897" s="34"/>
      <c r="BF897" s="34"/>
      <c r="BG897" s="34"/>
      <c r="BH897" s="34"/>
    </row>
    <row r="898" spans="1:60">
      <c r="A898" s="34"/>
      <c r="B898" s="35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98"/>
      <c r="BE898" s="34"/>
      <c r="BF898" s="34"/>
      <c r="BG898" s="34"/>
      <c r="BH898" s="34"/>
    </row>
    <row r="899" spans="1:60">
      <c r="A899" s="34"/>
      <c r="B899" s="35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98"/>
      <c r="BE899" s="34"/>
      <c r="BF899" s="34"/>
      <c r="BG899" s="34"/>
      <c r="BH899" s="34"/>
    </row>
    <row r="900" spans="1:60">
      <c r="A900" s="34"/>
      <c r="B900" s="35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98"/>
      <c r="BE900" s="34"/>
      <c r="BF900" s="34"/>
      <c r="BG900" s="34"/>
      <c r="BH900" s="34"/>
    </row>
    <row r="901" spans="1:60">
      <c r="A901" s="34"/>
      <c r="B901" s="35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98"/>
      <c r="BE901" s="34"/>
      <c r="BF901" s="34"/>
      <c r="BG901" s="34"/>
      <c r="BH901" s="34"/>
    </row>
    <row r="902" spans="1:60">
      <c r="A902" s="34"/>
      <c r="B902" s="35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98"/>
      <c r="BE902" s="34"/>
      <c r="BF902" s="34"/>
      <c r="BG902" s="34"/>
      <c r="BH902" s="34"/>
    </row>
    <row r="903" spans="1:60">
      <c r="A903" s="34"/>
      <c r="B903" s="35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98"/>
      <c r="BE903" s="34"/>
      <c r="BF903" s="34"/>
      <c r="BG903" s="34"/>
      <c r="BH903" s="34"/>
    </row>
    <row r="904" spans="1:60">
      <c r="A904" s="34"/>
      <c r="B904" s="35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98"/>
      <c r="BE904" s="34"/>
      <c r="BF904" s="34"/>
      <c r="BG904" s="34"/>
      <c r="BH904" s="34"/>
    </row>
    <row r="905" spans="1:60">
      <c r="A905" s="34"/>
      <c r="B905" s="35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98"/>
      <c r="BE905" s="34"/>
      <c r="BF905" s="34"/>
      <c r="BG905" s="34"/>
      <c r="BH905" s="34"/>
    </row>
    <row r="906" spans="1:60">
      <c r="A906" s="34"/>
      <c r="B906" s="35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98"/>
      <c r="BE906" s="34"/>
      <c r="BF906" s="34"/>
      <c r="BG906" s="34"/>
      <c r="BH906" s="34"/>
    </row>
    <row r="907" spans="1:60">
      <c r="A907" s="34"/>
      <c r="B907" s="35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98"/>
      <c r="BE907" s="34"/>
      <c r="BF907" s="34"/>
      <c r="BG907" s="34"/>
      <c r="BH907" s="34"/>
    </row>
    <row r="908" spans="1:60">
      <c r="A908" s="34"/>
      <c r="B908" s="35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98"/>
      <c r="BE908" s="34"/>
      <c r="BF908" s="34"/>
      <c r="BG908" s="34"/>
      <c r="BH908" s="34"/>
    </row>
    <row r="909" spans="1:60">
      <c r="A909" s="34"/>
      <c r="B909" s="35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98"/>
      <c r="BE909" s="34"/>
      <c r="BF909" s="34"/>
      <c r="BG909" s="34"/>
      <c r="BH909" s="34"/>
    </row>
    <row r="910" spans="1:60">
      <c r="A910" s="34"/>
      <c r="B910" s="35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98"/>
      <c r="BE910" s="34"/>
      <c r="BF910" s="34"/>
      <c r="BG910" s="34"/>
      <c r="BH910" s="34"/>
    </row>
    <row r="911" spans="1:60">
      <c r="A911" s="34"/>
      <c r="B911" s="35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98"/>
      <c r="BE911" s="34"/>
      <c r="BF911" s="34"/>
      <c r="BG911" s="34"/>
      <c r="BH911" s="34"/>
    </row>
    <row r="912" spans="1:60">
      <c r="A912" s="34"/>
      <c r="B912" s="35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98"/>
      <c r="BE912" s="34"/>
      <c r="BF912" s="34"/>
      <c r="BG912" s="34"/>
      <c r="BH912" s="34"/>
    </row>
    <row r="913" spans="1:60">
      <c r="A913" s="34"/>
      <c r="B913" s="35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98"/>
      <c r="BE913" s="34"/>
      <c r="BF913" s="34"/>
      <c r="BG913" s="34"/>
      <c r="BH913" s="34"/>
    </row>
    <row r="914" spans="1:60">
      <c r="A914" s="34"/>
      <c r="B914" s="35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98"/>
      <c r="BE914" s="34"/>
      <c r="BF914" s="34"/>
      <c r="BG914" s="34"/>
      <c r="BH914" s="34"/>
    </row>
    <row r="915" spans="1:60">
      <c r="A915" s="34"/>
      <c r="B915" s="35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98"/>
      <c r="BE915" s="34"/>
      <c r="BF915" s="34"/>
      <c r="BG915" s="34"/>
      <c r="BH915" s="34"/>
    </row>
    <row r="916" spans="1:60">
      <c r="A916" s="34"/>
      <c r="B916" s="35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98"/>
      <c r="BE916" s="34"/>
      <c r="BF916" s="34"/>
      <c r="BG916" s="34"/>
      <c r="BH916" s="34"/>
    </row>
    <row r="917" spans="1:60">
      <c r="A917" s="34"/>
      <c r="B917" s="35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98"/>
      <c r="BE917" s="34"/>
      <c r="BF917" s="34"/>
      <c r="BG917" s="34"/>
      <c r="BH917" s="34"/>
    </row>
    <row r="918" spans="1:60">
      <c r="A918" s="34"/>
      <c r="B918" s="35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98"/>
      <c r="BE918" s="34"/>
      <c r="BF918" s="34"/>
      <c r="BG918" s="34"/>
      <c r="BH918" s="34"/>
    </row>
    <row r="919" spans="1:60">
      <c r="A919" s="34"/>
      <c r="B919" s="35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98"/>
      <c r="BE919" s="34"/>
      <c r="BF919" s="34"/>
      <c r="BG919" s="34"/>
      <c r="BH919" s="34"/>
    </row>
    <row r="920" spans="1:60">
      <c r="A920" s="34"/>
      <c r="B920" s="35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98"/>
      <c r="BE920" s="34"/>
      <c r="BF920" s="34"/>
      <c r="BG920" s="34"/>
      <c r="BH920" s="34"/>
    </row>
    <row r="921" spans="1:60">
      <c r="A921" s="34"/>
      <c r="B921" s="35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98"/>
      <c r="BE921" s="34"/>
      <c r="BF921" s="34"/>
      <c r="BG921" s="34"/>
      <c r="BH921" s="34"/>
    </row>
    <row r="922" spans="1:60">
      <c r="A922" s="34"/>
      <c r="B922" s="35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98"/>
      <c r="BE922" s="34"/>
      <c r="BF922" s="34"/>
      <c r="BG922" s="34"/>
      <c r="BH922" s="34"/>
    </row>
    <row r="923" spans="1:60">
      <c r="A923" s="34"/>
      <c r="B923" s="35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98"/>
      <c r="BE923" s="34"/>
      <c r="BF923" s="34"/>
      <c r="BG923" s="34"/>
      <c r="BH923" s="34"/>
    </row>
    <row r="924" spans="1:60">
      <c r="A924" s="34"/>
      <c r="B924" s="35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98"/>
      <c r="BE924" s="34"/>
      <c r="BF924" s="34"/>
      <c r="BG924" s="34"/>
      <c r="BH924" s="34"/>
    </row>
    <row r="925" spans="1:60">
      <c r="A925" s="34"/>
      <c r="B925" s="35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98"/>
      <c r="BE925" s="34"/>
      <c r="BF925" s="34"/>
      <c r="BG925" s="34"/>
      <c r="BH925" s="34"/>
    </row>
    <row r="926" spans="1:60">
      <c r="A926" s="34"/>
      <c r="B926" s="35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98"/>
      <c r="BE926" s="34"/>
      <c r="BF926" s="34"/>
      <c r="BG926" s="34"/>
      <c r="BH926" s="34"/>
    </row>
    <row r="927" spans="1:60">
      <c r="A927" s="34"/>
      <c r="B927" s="35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98"/>
      <c r="BE927" s="34"/>
      <c r="BF927" s="34"/>
      <c r="BG927" s="34"/>
      <c r="BH927" s="34"/>
    </row>
    <row r="928" spans="1:60">
      <c r="A928" s="34"/>
      <c r="B928" s="35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98"/>
      <c r="BE928" s="34"/>
      <c r="BF928" s="34"/>
      <c r="BG928" s="34"/>
      <c r="BH928" s="34"/>
    </row>
    <row r="929" spans="1:60">
      <c r="A929" s="34"/>
      <c r="B929" s="35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98"/>
      <c r="BE929" s="34"/>
      <c r="BF929" s="34"/>
      <c r="BG929" s="34"/>
      <c r="BH929" s="34"/>
    </row>
    <row r="930" spans="1:60">
      <c r="A930" s="34"/>
      <c r="B930" s="35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98"/>
      <c r="BE930" s="34"/>
      <c r="BF930" s="34"/>
      <c r="BG930" s="34"/>
      <c r="BH930" s="34"/>
    </row>
    <row r="931" spans="1:60">
      <c r="A931" s="34"/>
      <c r="B931" s="35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98"/>
      <c r="BE931" s="34"/>
      <c r="BF931" s="34"/>
      <c r="BG931" s="34"/>
      <c r="BH931" s="34"/>
    </row>
    <row r="932" spans="1:60">
      <c r="A932" s="34"/>
      <c r="B932" s="35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98"/>
      <c r="BE932" s="34"/>
      <c r="BF932" s="34"/>
      <c r="BG932" s="34"/>
      <c r="BH932" s="34"/>
    </row>
    <row r="933" spans="1:60">
      <c r="A933" s="34"/>
      <c r="B933" s="35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98"/>
      <c r="BE933" s="34"/>
      <c r="BF933" s="34"/>
      <c r="BG933" s="34"/>
      <c r="BH933" s="34"/>
    </row>
    <row r="934" spans="1:60">
      <c r="A934" s="34"/>
      <c r="B934" s="35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98"/>
      <c r="BE934" s="34"/>
      <c r="BF934" s="34"/>
      <c r="BG934" s="34"/>
      <c r="BH934" s="34"/>
    </row>
    <row r="935" spans="1:60">
      <c r="A935" s="34"/>
      <c r="B935" s="35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98"/>
      <c r="BE935" s="34"/>
      <c r="BF935" s="34"/>
      <c r="BG935" s="34"/>
      <c r="BH935" s="34"/>
    </row>
    <row r="936" spans="1:60">
      <c r="A936" s="34"/>
      <c r="B936" s="35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98"/>
      <c r="BE936" s="34"/>
      <c r="BF936" s="34"/>
      <c r="BG936" s="34"/>
      <c r="BH936" s="34"/>
    </row>
    <row r="937" spans="1:60">
      <c r="A937" s="34"/>
      <c r="B937" s="35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98"/>
      <c r="BE937" s="34"/>
      <c r="BF937" s="34"/>
      <c r="BG937" s="34"/>
      <c r="BH937" s="34"/>
    </row>
    <row r="938" spans="1:60">
      <c r="A938" s="34"/>
      <c r="B938" s="35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98"/>
      <c r="BE938" s="34"/>
      <c r="BF938" s="34"/>
      <c r="BG938" s="34"/>
      <c r="BH938" s="34"/>
    </row>
    <row r="939" spans="1:60">
      <c r="A939" s="34"/>
      <c r="B939" s="35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98"/>
      <c r="BE939" s="34"/>
      <c r="BF939" s="34"/>
      <c r="BG939" s="34"/>
      <c r="BH939" s="34"/>
    </row>
    <row r="940" spans="1:60">
      <c r="A940" s="34"/>
      <c r="B940" s="35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98"/>
      <c r="BE940" s="34"/>
      <c r="BF940" s="34"/>
      <c r="BG940" s="34"/>
      <c r="BH940" s="34"/>
    </row>
    <row r="941" spans="1:60">
      <c r="A941" s="34"/>
      <c r="B941" s="35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98"/>
      <c r="BE941" s="34"/>
      <c r="BF941" s="34"/>
      <c r="BG941" s="34"/>
      <c r="BH941" s="34"/>
    </row>
    <row r="942" spans="1:60">
      <c r="A942" s="34"/>
      <c r="B942" s="35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98"/>
      <c r="BE942" s="34"/>
      <c r="BF942" s="34"/>
      <c r="BG942" s="34"/>
      <c r="BH942" s="34"/>
    </row>
    <row r="943" spans="1:60">
      <c r="A943" s="34"/>
      <c r="B943" s="35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98"/>
      <c r="BE943" s="34"/>
      <c r="BF943" s="34"/>
      <c r="BG943" s="34"/>
      <c r="BH943" s="34"/>
    </row>
    <row r="944" spans="1:60">
      <c r="A944" s="34"/>
      <c r="B944" s="35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98"/>
      <c r="BE944" s="34"/>
      <c r="BF944" s="34"/>
      <c r="BG944" s="34"/>
      <c r="BH944" s="34"/>
    </row>
    <row r="945" spans="1:60">
      <c r="A945" s="34"/>
      <c r="B945" s="35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98"/>
      <c r="BE945" s="34"/>
      <c r="BF945" s="34"/>
      <c r="BG945" s="34"/>
      <c r="BH945" s="34"/>
    </row>
    <row r="946" spans="1:60">
      <c r="A946" s="34"/>
      <c r="B946" s="35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98"/>
      <c r="BE946" s="34"/>
      <c r="BF946" s="34"/>
      <c r="BG946" s="34"/>
      <c r="BH946" s="34"/>
    </row>
    <row r="947" spans="1:60">
      <c r="A947" s="34"/>
      <c r="B947" s="35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98"/>
      <c r="BE947" s="34"/>
      <c r="BF947" s="34"/>
      <c r="BG947" s="34"/>
      <c r="BH947" s="34"/>
    </row>
    <row r="948" spans="1:60">
      <c r="A948" s="34"/>
      <c r="B948" s="35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98"/>
      <c r="BE948" s="34"/>
      <c r="BF948" s="34"/>
      <c r="BG948" s="34"/>
      <c r="BH948" s="34"/>
    </row>
    <row r="949" spans="1:60">
      <c r="A949" s="34"/>
      <c r="B949" s="35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98"/>
      <c r="BE949" s="34"/>
      <c r="BF949" s="34"/>
      <c r="BG949" s="34"/>
      <c r="BH949" s="34"/>
    </row>
    <row r="950" spans="1:60">
      <c r="A950" s="34"/>
      <c r="B950" s="35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98"/>
      <c r="BE950" s="34"/>
      <c r="BF950" s="34"/>
      <c r="BG950" s="34"/>
      <c r="BH950" s="34"/>
    </row>
    <row r="951" spans="1:60">
      <c r="A951" s="34"/>
      <c r="B951" s="35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98"/>
      <c r="BE951" s="34"/>
      <c r="BF951" s="34"/>
      <c r="BG951" s="34"/>
      <c r="BH951" s="34"/>
    </row>
    <row r="952" spans="1:60">
      <c r="A952" s="34"/>
      <c r="B952" s="35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98"/>
      <c r="BE952" s="34"/>
      <c r="BF952" s="34"/>
      <c r="BG952" s="34"/>
      <c r="BH952" s="34"/>
    </row>
    <row r="953" spans="1:60">
      <c r="A953" s="34"/>
      <c r="B953" s="35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98"/>
      <c r="BE953" s="34"/>
      <c r="BF953" s="34"/>
      <c r="BG953" s="34"/>
      <c r="BH953" s="34"/>
    </row>
    <row r="954" spans="1:60">
      <c r="A954" s="34"/>
      <c r="B954" s="35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98"/>
      <c r="BE954" s="34"/>
      <c r="BF954" s="34"/>
      <c r="BG954" s="34"/>
      <c r="BH954" s="34"/>
    </row>
    <row r="955" spans="1:60">
      <c r="A955" s="34"/>
      <c r="B955" s="35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98"/>
      <c r="BE955" s="34"/>
      <c r="BF955" s="34"/>
      <c r="BG955" s="34"/>
      <c r="BH955" s="34"/>
    </row>
    <row r="956" spans="1:60">
      <c r="A956" s="34"/>
      <c r="B956" s="35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98"/>
      <c r="BE956" s="34"/>
      <c r="BF956" s="34"/>
      <c r="BG956" s="34"/>
      <c r="BH956" s="34"/>
    </row>
    <row r="957" spans="1:60">
      <c r="A957" s="34"/>
      <c r="B957" s="35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98"/>
      <c r="BE957" s="34"/>
      <c r="BF957" s="34"/>
      <c r="BG957" s="34"/>
      <c r="BH957" s="34"/>
    </row>
    <row r="958" spans="1:60">
      <c r="A958" s="34"/>
      <c r="B958" s="35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98"/>
      <c r="BE958" s="34"/>
      <c r="BF958" s="34"/>
      <c r="BG958" s="34"/>
      <c r="BH958" s="34"/>
    </row>
    <row r="959" spans="1:60">
      <c r="A959" s="34"/>
      <c r="B959" s="35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98"/>
      <c r="BE959" s="34"/>
      <c r="BF959" s="34"/>
      <c r="BG959" s="34"/>
      <c r="BH959" s="34"/>
    </row>
    <row r="960" spans="1:60">
      <c r="A960" s="34"/>
      <c r="B960" s="35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98"/>
      <c r="BE960" s="34"/>
      <c r="BF960" s="34"/>
      <c r="BG960" s="34"/>
      <c r="BH960" s="34"/>
    </row>
    <row r="961" spans="1:60">
      <c r="A961" s="34"/>
      <c r="B961" s="35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98"/>
      <c r="BE961" s="34"/>
      <c r="BF961" s="34"/>
      <c r="BG961" s="34"/>
      <c r="BH961" s="34"/>
    </row>
    <row r="962" spans="1:60">
      <c r="A962" s="34"/>
      <c r="B962" s="35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98"/>
      <c r="BE962" s="34"/>
      <c r="BF962" s="34"/>
      <c r="BG962" s="34"/>
      <c r="BH962" s="34"/>
    </row>
    <row r="963" spans="1:60">
      <c r="A963" s="34"/>
      <c r="B963" s="35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98"/>
      <c r="BE963" s="34"/>
      <c r="BF963" s="34"/>
      <c r="BG963" s="34"/>
      <c r="BH963" s="34"/>
    </row>
    <row r="964" spans="1:60">
      <c r="A964" s="34"/>
      <c r="B964" s="35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98"/>
      <c r="BE964" s="34"/>
      <c r="BF964" s="34"/>
      <c r="BG964" s="34"/>
      <c r="BH964" s="34"/>
    </row>
    <row r="965" spans="1:60">
      <c r="A965" s="34"/>
      <c r="B965" s="35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98"/>
      <c r="BE965" s="34"/>
      <c r="BF965" s="34"/>
      <c r="BG965" s="34"/>
      <c r="BH965" s="34"/>
    </row>
    <row r="966" spans="1:60">
      <c r="A966" s="34"/>
      <c r="B966" s="35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98"/>
      <c r="BE966" s="34"/>
      <c r="BF966" s="34"/>
      <c r="BG966" s="34"/>
      <c r="BH966" s="34"/>
    </row>
    <row r="967" spans="1:60">
      <c r="A967" s="34"/>
      <c r="B967" s="35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98"/>
      <c r="BE967" s="34"/>
      <c r="BF967" s="34"/>
      <c r="BG967" s="34"/>
      <c r="BH967" s="34"/>
    </row>
    <row r="968" spans="1:60">
      <c r="A968" s="34"/>
      <c r="B968" s="35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98"/>
      <c r="BE968" s="34"/>
      <c r="BF968" s="34"/>
      <c r="BG968" s="34"/>
      <c r="BH968" s="34"/>
    </row>
    <row r="969" spans="1:60">
      <c r="A969" s="34"/>
      <c r="B969" s="35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98"/>
      <c r="BE969" s="34"/>
      <c r="BF969" s="34"/>
      <c r="BG969" s="34"/>
      <c r="BH969" s="34"/>
    </row>
    <row r="970" spans="1:60">
      <c r="A970" s="34"/>
      <c r="B970" s="35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98"/>
      <c r="BE970" s="34"/>
      <c r="BF970" s="34"/>
      <c r="BG970" s="34"/>
      <c r="BH970" s="34"/>
    </row>
    <row r="971" spans="1:60">
      <c r="A971" s="34"/>
      <c r="B971" s="35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98"/>
      <c r="BE971" s="34"/>
      <c r="BF971" s="34"/>
      <c r="BG971" s="34"/>
      <c r="BH971" s="34"/>
    </row>
    <row r="972" spans="1:60">
      <c r="A972" s="34"/>
      <c r="B972" s="35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98"/>
      <c r="BE972" s="34"/>
      <c r="BF972" s="34"/>
      <c r="BG972" s="34"/>
      <c r="BH972" s="34"/>
    </row>
    <row r="973" spans="1:60">
      <c r="A973" s="34"/>
      <c r="B973" s="35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98"/>
      <c r="BE973" s="34"/>
      <c r="BF973" s="34"/>
      <c r="BG973" s="34"/>
      <c r="BH973" s="34"/>
    </row>
    <row r="974" spans="1:60">
      <c r="A974" s="34"/>
      <c r="B974" s="35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98"/>
      <c r="BE974" s="34"/>
      <c r="BF974" s="34"/>
      <c r="BG974" s="34"/>
      <c r="BH974" s="34"/>
    </row>
    <row r="975" spans="1:60">
      <c r="A975" s="34"/>
      <c r="B975" s="35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98"/>
      <c r="BE975" s="34"/>
      <c r="BF975" s="34"/>
      <c r="BG975" s="34"/>
      <c r="BH975" s="34"/>
    </row>
    <row r="976" spans="1:60">
      <c r="A976" s="34"/>
      <c r="B976" s="35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98"/>
      <c r="BE976" s="34"/>
      <c r="BF976" s="34"/>
      <c r="BG976" s="34"/>
      <c r="BH976" s="34"/>
    </row>
    <row r="977" spans="1:60">
      <c r="A977" s="34"/>
      <c r="B977" s="35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98"/>
      <c r="BE977" s="34"/>
      <c r="BF977" s="34"/>
      <c r="BG977" s="34"/>
      <c r="BH977" s="34"/>
    </row>
    <row r="978" spans="1:60">
      <c r="A978" s="34"/>
      <c r="B978" s="35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98"/>
      <c r="BE978" s="34"/>
      <c r="BF978" s="34"/>
      <c r="BG978" s="34"/>
      <c r="BH978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92F-6170-C94F-8325-AABCFF71F5BB}">
  <sheetPr>
    <outlinePr summaryBelow="0" summaryRight="0"/>
  </sheetPr>
  <dimension ref="A1:BH985"/>
  <sheetViews>
    <sheetView topLeftCell="AU5" workbookViewId="0">
      <selection activeCell="BF21" sqref="BF21"/>
    </sheetView>
  </sheetViews>
  <sheetFormatPr baseColWidth="10" defaultColWidth="12.6640625" defaultRowHeight="15"/>
  <cols>
    <col min="1" max="1" width="29.83203125" style="37" bestFit="1" customWidth="1"/>
    <col min="2" max="2" width="25.6640625" style="157" bestFit="1" customWidth="1"/>
    <col min="3" max="55" width="12.6640625" style="37"/>
    <col min="56" max="56" width="12.6640625" style="112"/>
    <col min="57" max="57" width="12.6640625" style="37"/>
    <col min="58" max="58" width="18" style="37" bestFit="1" customWidth="1"/>
    <col min="59" max="16384" width="12.6640625" style="37"/>
  </cols>
  <sheetData>
    <row r="1" spans="1:60" s="27" customFormat="1" ht="16">
      <c r="A1" s="28" t="s">
        <v>10</v>
      </c>
      <c r="B1" s="28">
        <v>75</v>
      </c>
      <c r="BD1" s="103"/>
    </row>
    <row r="2" spans="1:60" s="27" customFormat="1" ht="16">
      <c r="A2" s="28" t="s">
        <v>11</v>
      </c>
      <c r="B2" s="28">
        <v>30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9"/>
      <c r="BD2" s="103"/>
      <c r="BE2" s="29"/>
      <c r="BF2" s="28"/>
    </row>
    <row r="3" spans="1:60" s="27" customFormat="1" ht="17" thickBo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9"/>
      <c r="BD3" s="103"/>
      <c r="BE3" s="29"/>
      <c r="BF3" s="28"/>
    </row>
    <row r="4" spans="1:60" s="100" customFormat="1" ht="16">
      <c r="A4" s="174" t="s">
        <v>162</v>
      </c>
      <c r="B4" s="104"/>
      <c r="C4" s="104" t="s">
        <v>43</v>
      </c>
      <c r="D4" s="104" t="s">
        <v>46</v>
      </c>
      <c r="E4" s="104" t="s">
        <v>51</v>
      </c>
      <c r="F4" s="104" t="s">
        <v>54</v>
      </c>
      <c r="G4" s="104" t="s">
        <v>56</v>
      </c>
      <c r="H4" s="104" t="s">
        <v>58</v>
      </c>
      <c r="I4" s="104" t="s">
        <v>60</v>
      </c>
      <c r="J4" s="104" t="s">
        <v>62</v>
      </c>
      <c r="K4" s="104" t="s">
        <v>64</v>
      </c>
      <c r="L4" s="104" t="s">
        <v>66</v>
      </c>
      <c r="M4" s="104" t="s">
        <v>68</v>
      </c>
      <c r="N4" s="104" t="s">
        <v>70</v>
      </c>
      <c r="O4" s="104" t="s">
        <v>72</v>
      </c>
      <c r="P4" s="104" t="s">
        <v>73</v>
      </c>
      <c r="Q4" s="104" t="s">
        <v>75</v>
      </c>
      <c r="R4" s="104" t="s">
        <v>76</v>
      </c>
      <c r="S4" s="104" t="s">
        <v>78</v>
      </c>
      <c r="T4" s="104" t="s">
        <v>79</v>
      </c>
      <c r="U4" s="104" t="s">
        <v>80</v>
      </c>
      <c r="V4" s="104" t="s">
        <v>81</v>
      </c>
      <c r="W4" s="104" t="s">
        <v>82</v>
      </c>
      <c r="X4" s="104" t="s">
        <v>83</v>
      </c>
      <c r="Y4" s="104" t="s">
        <v>84</v>
      </c>
      <c r="Z4" s="104" t="s">
        <v>85</v>
      </c>
      <c r="AA4" s="104" t="s">
        <v>88</v>
      </c>
      <c r="AB4" s="104" t="s">
        <v>90</v>
      </c>
      <c r="AC4" s="104" t="s">
        <v>91</v>
      </c>
      <c r="AD4" s="104" t="s">
        <v>93</v>
      </c>
      <c r="AE4" s="104" t="s">
        <v>95</v>
      </c>
      <c r="AF4" s="104" t="s">
        <v>97</v>
      </c>
      <c r="AG4" s="104" t="s">
        <v>99</v>
      </c>
      <c r="AH4" s="104" t="s">
        <v>100</v>
      </c>
      <c r="AI4" s="104" t="s">
        <v>102</v>
      </c>
      <c r="AJ4" s="104" t="s">
        <v>105</v>
      </c>
      <c r="AK4" s="104" t="s">
        <v>107</v>
      </c>
      <c r="AL4" s="104" t="s">
        <v>109</v>
      </c>
      <c r="AM4" s="104" t="s">
        <v>111</v>
      </c>
      <c r="AN4" s="104" t="s">
        <v>114</v>
      </c>
      <c r="AO4" s="104" t="s">
        <v>116</v>
      </c>
      <c r="AP4" s="104" t="s">
        <v>117</v>
      </c>
      <c r="AQ4" s="104" t="s">
        <v>119</v>
      </c>
      <c r="AR4" s="104" t="s">
        <v>120</v>
      </c>
      <c r="AS4" s="104" t="s">
        <v>121</v>
      </c>
      <c r="AT4" s="104" t="s">
        <v>123</v>
      </c>
      <c r="AU4" s="104" t="s">
        <v>126</v>
      </c>
      <c r="AV4" s="104" t="s">
        <v>128</v>
      </c>
      <c r="AW4" s="104" t="s">
        <v>129</v>
      </c>
      <c r="AX4" s="104" t="s">
        <v>131</v>
      </c>
      <c r="AY4" s="104" t="s">
        <v>133</v>
      </c>
      <c r="AZ4" s="104" t="s">
        <v>135</v>
      </c>
      <c r="BA4" s="104" t="s">
        <v>137</v>
      </c>
      <c r="BB4" s="104" t="s">
        <v>139</v>
      </c>
      <c r="BC4" s="104" t="s">
        <v>141</v>
      </c>
      <c r="BD4" s="104"/>
      <c r="BE4" s="104" t="s">
        <v>142</v>
      </c>
      <c r="BF4" s="175" t="s">
        <v>143</v>
      </c>
      <c r="BG4" s="100" t="s">
        <v>144</v>
      </c>
    </row>
    <row r="5" spans="1:60" s="100" customFormat="1" ht="17" thickBot="1">
      <c r="A5" s="176" t="s">
        <v>13</v>
      </c>
      <c r="B5" s="105"/>
      <c r="C5" s="102" t="s">
        <v>145</v>
      </c>
      <c r="D5" s="102" t="s">
        <v>145</v>
      </c>
      <c r="E5" s="102" t="s">
        <v>52</v>
      </c>
      <c r="F5" s="102" t="s">
        <v>52</v>
      </c>
      <c r="G5" s="102" t="s">
        <v>52</v>
      </c>
      <c r="H5" s="102" t="s">
        <v>52</v>
      </c>
      <c r="I5" s="102" t="s">
        <v>52</v>
      </c>
      <c r="J5" s="102" t="s">
        <v>52</v>
      </c>
      <c r="K5" s="102" t="s">
        <v>52</v>
      </c>
      <c r="L5" s="102" t="s">
        <v>52</v>
      </c>
      <c r="M5" s="102" t="s">
        <v>69</v>
      </c>
      <c r="N5" s="102" t="s">
        <v>69</v>
      </c>
      <c r="O5" s="102" t="s">
        <v>69</v>
      </c>
      <c r="P5" s="102" t="s">
        <v>69</v>
      </c>
      <c r="Q5" s="102" t="s">
        <v>69</v>
      </c>
      <c r="R5" s="102" t="s">
        <v>69</v>
      </c>
      <c r="S5" s="102" t="s">
        <v>69</v>
      </c>
      <c r="T5" s="102" t="s">
        <v>69</v>
      </c>
      <c r="U5" s="102" t="s">
        <v>69</v>
      </c>
      <c r="V5" s="102" t="s">
        <v>69</v>
      </c>
      <c r="W5" s="102" t="s">
        <v>69</v>
      </c>
      <c r="X5" s="102" t="s">
        <v>69</v>
      </c>
      <c r="Y5" s="102" t="s">
        <v>69</v>
      </c>
      <c r="Z5" s="102" t="s">
        <v>86</v>
      </c>
      <c r="AA5" s="102" t="s">
        <v>86</v>
      </c>
      <c r="AB5" s="102" t="s">
        <v>86</v>
      </c>
      <c r="AC5" s="102" t="s">
        <v>86</v>
      </c>
      <c r="AD5" s="102" t="s">
        <v>86</v>
      </c>
      <c r="AE5" s="102" t="s">
        <v>86</v>
      </c>
      <c r="AF5" s="102" t="s">
        <v>86</v>
      </c>
      <c r="AG5" s="102" t="s">
        <v>86</v>
      </c>
      <c r="AH5" s="102" t="s">
        <v>86</v>
      </c>
      <c r="AI5" s="102" t="s">
        <v>103</v>
      </c>
      <c r="AJ5" s="102" t="s">
        <v>103</v>
      </c>
      <c r="AK5" s="102" t="s">
        <v>103</v>
      </c>
      <c r="AL5" s="102" t="s">
        <v>103</v>
      </c>
      <c r="AM5" s="102" t="s">
        <v>112</v>
      </c>
      <c r="AN5" s="102" t="s">
        <v>112</v>
      </c>
      <c r="AO5" s="102" t="s">
        <v>112</v>
      </c>
      <c r="AP5" s="102" t="s">
        <v>112</v>
      </c>
      <c r="AQ5" s="102" t="s">
        <v>112</v>
      </c>
      <c r="AR5" s="102" t="s">
        <v>112</v>
      </c>
      <c r="AS5" s="102" t="s">
        <v>112</v>
      </c>
      <c r="AT5" s="102" t="s">
        <v>146</v>
      </c>
      <c r="AU5" s="102" t="s">
        <v>146</v>
      </c>
      <c r="AV5" s="102" t="s">
        <v>146</v>
      </c>
      <c r="AW5" s="102" t="s">
        <v>146</v>
      </c>
      <c r="AX5" s="102" t="s">
        <v>146</v>
      </c>
      <c r="AY5" s="102" t="s">
        <v>146</v>
      </c>
      <c r="AZ5" s="102" t="s">
        <v>146</v>
      </c>
      <c r="BA5" s="102" t="s">
        <v>146</v>
      </c>
      <c r="BB5" s="102" t="s">
        <v>146</v>
      </c>
      <c r="BC5" s="102"/>
      <c r="BD5" s="105"/>
      <c r="BE5" s="102"/>
      <c r="BF5" s="177"/>
    </row>
    <row r="6" spans="1:60" s="27" customFormat="1" ht="16">
      <c r="B6" s="28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D6" s="103"/>
    </row>
    <row r="7" spans="1:60" s="27" customFormat="1" ht="16">
      <c r="A7" s="28" t="s">
        <v>167</v>
      </c>
      <c r="B7" s="28" t="s">
        <v>151</v>
      </c>
      <c r="C7" s="62">
        <v>1</v>
      </c>
      <c r="D7" s="62">
        <v>0</v>
      </c>
      <c r="E7" s="62">
        <v>0</v>
      </c>
      <c r="F7" s="62">
        <v>0</v>
      </c>
      <c r="G7" s="62">
        <v>0</v>
      </c>
      <c r="H7" s="62">
        <v>1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1</v>
      </c>
      <c r="Z7" s="62">
        <v>0</v>
      </c>
      <c r="AA7" s="62">
        <v>0</v>
      </c>
      <c r="AB7" s="62">
        <v>0</v>
      </c>
      <c r="AC7" s="62">
        <v>0</v>
      </c>
      <c r="AD7" s="62">
        <v>0</v>
      </c>
      <c r="AE7" s="62">
        <v>0</v>
      </c>
      <c r="AF7" s="62">
        <v>0</v>
      </c>
      <c r="AG7" s="62">
        <v>1</v>
      </c>
      <c r="AH7" s="62">
        <v>0</v>
      </c>
      <c r="AI7" s="62">
        <v>0</v>
      </c>
      <c r="AJ7" s="62">
        <v>0</v>
      </c>
      <c r="AK7" s="62">
        <v>0</v>
      </c>
      <c r="AL7" s="62">
        <v>1</v>
      </c>
      <c r="AM7" s="62">
        <v>0</v>
      </c>
      <c r="AN7" s="62">
        <v>0</v>
      </c>
      <c r="AO7" s="62">
        <v>1</v>
      </c>
      <c r="AP7" s="62">
        <v>0</v>
      </c>
      <c r="AQ7" s="62">
        <v>0</v>
      </c>
      <c r="AR7" s="62">
        <v>0</v>
      </c>
      <c r="AS7" s="62">
        <v>0</v>
      </c>
      <c r="AT7" s="62">
        <v>0</v>
      </c>
      <c r="AU7" s="62">
        <v>0</v>
      </c>
      <c r="AV7" s="62">
        <v>0</v>
      </c>
      <c r="AW7" s="62">
        <v>0</v>
      </c>
      <c r="AX7" s="62">
        <v>0</v>
      </c>
      <c r="AY7" s="62">
        <v>1</v>
      </c>
      <c r="AZ7" s="62">
        <v>0</v>
      </c>
      <c r="BA7" s="62">
        <v>0</v>
      </c>
      <c r="BB7" s="62">
        <v>0</v>
      </c>
      <c r="BD7" s="103"/>
    </row>
    <row r="8" spans="1:60" s="27" customFormat="1" ht="17" thickBot="1">
      <c r="A8" s="28"/>
      <c r="B8" s="28" t="s">
        <v>152</v>
      </c>
      <c r="C8" s="85">
        <v>1</v>
      </c>
      <c r="D8" s="85">
        <v>0</v>
      </c>
      <c r="E8" s="85">
        <v>0</v>
      </c>
      <c r="F8" s="85">
        <v>0</v>
      </c>
      <c r="G8" s="85">
        <v>1</v>
      </c>
      <c r="H8" s="85">
        <v>0</v>
      </c>
      <c r="I8" s="85">
        <v>0</v>
      </c>
      <c r="J8" s="85">
        <v>0</v>
      </c>
      <c r="K8" s="85">
        <v>0</v>
      </c>
      <c r="L8" s="85">
        <v>0</v>
      </c>
      <c r="M8" s="85">
        <v>0</v>
      </c>
      <c r="N8" s="85">
        <v>0</v>
      </c>
      <c r="O8" s="85">
        <v>0</v>
      </c>
      <c r="P8" s="85">
        <v>1</v>
      </c>
      <c r="Q8" s="85">
        <v>0</v>
      </c>
      <c r="R8" s="85">
        <v>0</v>
      </c>
      <c r="S8" s="85">
        <v>0</v>
      </c>
      <c r="T8" s="85">
        <v>0</v>
      </c>
      <c r="U8" s="85">
        <v>0</v>
      </c>
      <c r="V8" s="85">
        <v>0</v>
      </c>
      <c r="W8" s="85">
        <v>0</v>
      </c>
      <c r="X8" s="85">
        <v>0</v>
      </c>
      <c r="Y8" s="85">
        <v>0</v>
      </c>
      <c r="Z8" s="85">
        <v>0</v>
      </c>
      <c r="AA8" s="85">
        <v>0</v>
      </c>
      <c r="AB8" s="85">
        <v>0</v>
      </c>
      <c r="AC8" s="85">
        <v>0</v>
      </c>
      <c r="AD8" s="85">
        <v>0</v>
      </c>
      <c r="AE8" s="85">
        <v>0</v>
      </c>
      <c r="AF8" s="85">
        <v>1</v>
      </c>
      <c r="AG8" s="85">
        <v>0</v>
      </c>
      <c r="AH8" s="85">
        <v>0</v>
      </c>
      <c r="AI8" s="85">
        <v>1</v>
      </c>
      <c r="AJ8" s="85">
        <v>0</v>
      </c>
      <c r="AK8" s="85">
        <v>0</v>
      </c>
      <c r="AL8" s="85">
        <v>0</v>
      </c>
      <c r="AM8" s="85">
        <v>0</v>
      </c>
      <c r="AN8" s="85">
        <v>0</v>
      </c>
      <c r="AO8" s="85">
        <v>0</v>
      </c>
      <c r="AP8" s="85">
        <v>0</v>
      </c>
      <c r="AQ8" s="85">
        <v>0</v>
      </c>
      <c r="AR8" s="85">
        <v>0</v>
      </c>
      <c r="AS8" s="85">
        <v>1</v>
      </c>
      <c r="AT8" s="85">
        <v>0</v>
      </c>
      <c r="AU8" s="85">
        <v>0</v>
      </c>
      <c r="AV8" s="85">
        <v>0</v>
      </c>
      <c r="AW8" s="85">
        <v>0</v>
      </c>
      <c r="AX8" s="85">
        <v>1</v>
      </c>
      <c r="AY8" s="85">
        <v>0</v>
      </c>
      <c r="AZ8" s="85">
        <v>0</v>
      </c>
      <c r="BA8" s="85">
        <v>0</v>
      </c>
      <c r="BB8" s="85">
        <v>0</v>
      </c>
      <c r="BD8" s="103"/>
    </row>
    <row r="9" spans="1:60" s="27" customFormat="1" ht="21" thickBot="1">
      <c r="A9" s="138" t="s">
        <v>147</v>
      </c>
      <c r="B9" s="152" t="s">
        <v>153</v>
      </c>
      <c r="C9" s="63">
        <v>1</v>
      </c>
      <c r="D9" s="63">
        <v>0</v>
      </c>
      <c r="E9" s="63">
        <v>1</v>
      </c>
      <c r="F9" s="63">
        <v>0</v>
      </c>
      <c r="G9" s="63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  <c r="P9" s="63">
        <v>0</v>
      </c>
      <c r="Q9" s="63">
        <v>1</v>
      </c>
      <c r="R9" s="63">
        <v>0</v>
      </c>
      <c r="S9" s="63">
        <v>0</v>
      </c>
      <c r="T9" s="63">
        <v>0</v>
      </c>
      <c r="U9" s="63">
        <v>0</v>
      </c>
      <c r="V9" s="63">
        <v>0</v>
      </c>
      <c r="W9" s="63">
        <v>0</v>
      </c>
      <c r="X9" s="63">
        <v>0</v>
      </c>
      <c r="Y9" s="63">
        <v>0</v>
      </c>
      <c r="Z9" s="63">
        <v>0</v>
      </c>
      <c r="AA9" s="63">
        <v>0</v>
      </c>
      <c r="AB9" s="63">
        <v>1</v>
      </c>
      <c r="AC9" s="63">
        <v>0</v>
      </c>
      <c r="AD9" s="63">
        <v>0</v>
      </c>
      <c r="AE9" s="63">
        <v>0</v>
      </c>
      <c r="AF9" s="63">
        <v>0</v>
      </c>
      <c r="AG9" s="63">
        <v>0</v>
      </c>
      <c r="AH9" s="63">
        <v>0</v>
      </c>
      <c r="AI9" s="63">
        <v>0</v>
      </c>
      <c r="AJ9" s="63">
        <v>0</v>
      </c>
      <c r="AK9" s="63">
        <v>1</v>
      </c>
      <c r="AL9" s="63">
        <v>0</v>
      </c>
      <c r="AM9" s="63">
        <v>1</v>
      </c>
      <c r="AN9" s="63">
        <v>0</v>
      </c>
      <c r="AO9" s="63">
        <v>0</v>
      </c>
      <c r="AP9" s="63">
        <v>0</v>
      </c>
      <c r="AQ9" s="63">
        <v>0</v>
      </c>
      <c r="AR9" s="63">
        <v>0</v>
      </c>
      <c r="AS9" s="63">
        <v>0</v>
      </c>
      <c r="AT9" s="63">
        <v>0</v>
      </c>
      <c r="AU9" s="63">
        <v>0</v>
      </c>
      <c r="AV9" s="63">
        <v>0</v>
      </c>
      <c r="AW9" s="63">
        <v>0</v>
      </c>
      <c r="AX9" s="63">
        <v>0</v>
      </c>
      <c r="AY9" s="63">
        <v>0</v>
      </c>
      <c r="AZ9" s="63">
        <v>1</v>
      </c>
      <c r="BA9" s="63">
        <v>0</v>
      </c>
      <c r="BB9" s="142">
        <v>0</v>
      </c>
      <c r="BD9" s="103"/>
    </row>
    <row r="10" spans="1:60" s="27" customFormat="1" ht="25" thickBot="1">
      <c r="A10" s="137" t="s">
        <v>156</v>
      </c>
      <c r="B10" s="28" t="s">
        <v>42</v>
      </c>
      <c r="C10" s="30">
        <v>0.14000000000000001</v>
      </c>
      <c r="D10" s="30">
        <v>0.15</v>
      </c>
      <c r="E10" s="30">
        <v>0.24</v>
      </c>
      <c r="F10" s="30">
        <v>0.44</v>
      </c>
      <c r="G10" s="30">
        <v>0.08</v>
      </c>
      <c r="H10" s="30">
        <v>0.04</v>
      </c>
      <c r="I10" s="30">
        <v>0.99</v>
      </c>
      <c r="J10" s="30">
        <v>0.42</v>
      </c>
      <c r="K10" s="30">
        <v>0.18</v>
      </c>
      <c r="L10" s="30">
        <v>0.53</v>
      </c>
      <c r="M10" s="30">
        <v>0.38</v>
      </c>
      <c r="N10" s="30">
        <v>0.68</v>
      </c>
      <c r="O10" s="30">
        <v>1.23</v>
      </c>
      <c r="P10" s="30">
        <v>0.22</v>
      </c>
      <c r="Q10" s="30">
        <v>0.12</v>
      </c>
      <c r="R10" s="30">
        <v>0.75</v>
      </c>
      <c r="S10" s="30">
        <v>0.55000000000000004</v>
      </c>
      <c r="T10" s="30">
        <v>0.54</v>
      </c>
      <c r="U10" s="30">
        <v>0.56000000000000005</v>
      </c>
      <c r="V10" s="30">
        <v>0.5</v>
      </c>
      <c r="W10" s="30">
        <v>0.52</v>
      </c>
      <c r="X10" s="30">
        <v>0.68</v>
      </c>
      <c r="Y10" s="30">
        <v>0.18</v>
      </c>
      <c r="Z10" s="30">
        <v>5.45</v>
      </c>
      <c r="AA10" s="30">
        <v>2.4700000000000002</v>
      </c>
      <c r="AB10" s="30">
        <v>1.05</v>
      </c>
      <c r="AC10" s="30">
        <v>1.1499999999999999</v>
      </c>
      <c r="AD10" s="30">
        <v>2.72</v>
      </c>
      <c r="AE10" s="30">
        <v>1.87</v>
      </c>
      <c r="AF10" s="30">
        <v>0.25</v>
      </c>
      <c r="AG10" s="30">
        <v>0.5</v>
      </c>
      <c r="AH10" s="30">
        <v>1.4</v>
      </c>
      <c r="AI10" s="30">
        <v>0.22</v>
      </c>
      <c r="AJ10" s="30">
        <v>0.85</v>
      </c>
      <c r="AK10" s="30">
        <v>0.5</v>
      </c>
      <c r="AL10" s="30">
        <v>0.22</v>
      </c>
      <c r="AM10" s="30">
        <v>0.12</v>
      </c>
      <c r="AN10" s="30">
        <v>0.56000000000000005</v>
      </c>
      <c r="AO10" s="30">
        <v>0.15</v>
      </c>
      <c r="AP10" s="30">
        <v>0.16</v>
      </c>
      <c r="AQ10" s="30">
        <v>0.24</v>
      </c>
      <c r="AR10" s="30">
        <v>0.23</v>
      </c>
      <c r="AS10" s="30">
        <v>0.04</v>
      </c>
      <c r="AT10" s="30">
        <v>0.31</v>
      </c>
      <c r="AU10" s="30">
        <v>0.94</v>
      </c>
      <c r="AV10" s="30">
        <v>0.24</v>
      </c>
      <c r="AW10" s="30">
        <v>0.24</v>
      </c>
      <c r="AX10" s="30">
        <v>0.03</v>
      </c>
      <c r="AY10" s="30">
        <v>7.0000000000000007E-2</v>
      </c>
      <c r="AZ10" s="30">
        <v>7.0000000000000007E-2</v>
      </c>
      <c r="BA10" s="9">
        <v>0.84</v>
      </c>
      <c r="BB10" s="30">
        <v>0.16</v>
      </c>
      <c r="BC10" s="50">
        <f>BC20+BC38+BC56</f>
        <v>167.99999999999997</v>
      </c>
      <c r="BD10" s="106"/>
      <c r="BF10" s="31"/>
      <c r="BG10" s="31"/>
      <c r="BH10" s="31"/>
    </row>
    <row r="11" spans="1:60" s="27" customFormat="1" ht="20">
      <c r="A11" s="13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1"/>
      <c r="BD11" s="106"/>
      <c r="BE11" s="49"/>
      <c r="BF11" s="31"/>
      <c r="BG11" s="31"/>
      <c r="BH11" s="31"/>
    </row>
    <row r="12" spans="1:60" s="27" customFormat="1" ht="21" thickBot="1">
      <c r="A12" s="132" t="s">
        <v>0</v>
      </c>
      <c r="B12" s="28"/>
      <c r="AH12" s="31"/>
      <c r="BD12" s="103"/>
    </row>
    <row r="13" spans="1:60" s="27" customFormat="1" ht="16">
      <c r="A13" s="52" t="s">
        <v>153</v>
      </c>
      <c r="B13" s="41" t="s">
        <v>3</v>
      </c>
      <c r="C13" s="53">
        <v>124.2</v>
      </c>
      <c r="D13" s="53">
        <v>50.4</v>
      </c>
      <c r="E13" s="53">
        <v>39.75</v>
      </c>
      <c r="F13" s="53">
        <v>44.055</v>
      </c>
      <c r="G13" s="53">
        <v>18.75</v>
      </c>
      <c r="H13" s="53">
        <v>9.4499999999999993</v>
      </c>
      <c r="I13" s="53">
        <v>34.799999999999997</v>
      </c>
      <c r="J13" s="53">
        <v>18.353999999999999</v>
      </c>
      <c r="K13" s="53">
        <v>5.85</v>
      </c>
      <c r="L13" s="53">
        <v>59.094000000000001</v>
      </c>
      <c r="M13" s="53">
        <v>22.08</v>
      </c>
      <c r="N13" s="53">
        <v>68.625</v>
      </c>
      <c r="O13" s="53">
        <v>20.25</v>
      </c>
      <c r="P13" s="53">
        <v>105.6</v>
      </c>
      <c r="Q13" s="53">
        <v>22.125</v>
      </c>
      <c r="R13" s="53">
        <v>111.42</v>
      </c>
      <c r="S13" s="53">
        <v>55.965000000000003</v>
      </c>
      <c r="T13" s="53">
        <v>131.04</v>
      </c>
      <c r="U13" s="53">
        <v>53.4</v>
      </c>
      <c r="V13" s="53">
        <v>16.875</v>
      </c>
      <c r="W13" s="53">
        <v>14.85</v>
      </c>
      <c r="X13" s="53">
        <v>637.875</v>
      </c>
      <c r="Y13" s="53">
        <v>110.152</v>
      </c>
      <c r="Z13" s="53">
        <v>411</v>
      </c>
      <c r="AA13" s="53">
        <v>356.46800000000002</v>
      </c>
      <c r="AB13" s="53">
        <v>306</v>
      </c>
      <c r="AC13" s="53">
        <v>170.25</v>
      </c>
      <c r="AD13" s="53">
        <v>294.75</v>
      </c>
      <c r="AE13" s="53">
        <v>214.5</v>
      </c>
      <c r="AF13" s="53">
        <v>244.125</v>
      </c>
      <c r="AG13" s="53">
        <v>276</v>
      </c>
      <c r="AH13" s="53">
        <v>572.92399999999998</v>
      </c>
      <c r="AI13" s="53">
        <v>95.25</v>
      </c>
      <c r="AJ13" s="53">
        <v>199.05600000000001</v>
      </c>
      <c r="AK13" s="53">
        <v>169.708</v>
      </c>
      <c r="AL13" s="53">
        <v>44.46</v>
      </c>
      <c r="AM13" s="53">
        <v>47.46</v>
      </c>
      <c r="AN13" s="53">
        <v>113.4</v>
      </c>
      <c r="AO13" s="53">
        <v>240</v>
      </c>
      <c r="AP13" s="53">
        <v>55.64</v>
      </c>
      <c r="AQ13" s="53">
        <v>75.36</v>
      </c>
      <c r="AR13" s="53">
        <v>64.680000000000007</v>
      </c>
      <c r="AS13" s="53">
        <v>46.62</v>
      </c>
      <c r="AT13" s="53">
        <v>384.47399999999999</v>
      </c>
      <c r="AU13" s="53">
        <v>559.125</v>
      </c>
      <c r="AV13" s="53">
        <v>228.16499999999999</v>
      </c>
      <c r="AW13" s="53">
        <v>672.36400000000003</v>
      </c>
      <c r="AX13" s="53">
        <v>180.452</v>
      </c>
      <c r="AY13" s="53">
        <v>97.875</v>
      </c>
      <c r="AZ13" s="53">
        <v>102.752</v>
      </c>
      <c r="BA13" s="53">
        <v>144</v>
      </c>
      <c r="BB13" s="53">
        <v>0.52500000000000002</v>
      </c>
      <c r="BC13" s="53">
        <f>SUMPRODUCT($C$9:$BB$9,C13:BB13)</f>
        <v>811.995</v>
      </c>
      <c r="BD13" s="107" t="s">
        <v>1</v>
      </c>
      <c r="BE13" s="53">
        <v>650</v>
      </c>
      <c r="BF13" s="54">
        <v>950</v>
      </c>
      <c r="BG13" s="32"/>
      <c r="BH13" s="32"/>
    </row>
    <row r="14" spans="1:60" s="27" customFormat="1" ht="16">
      <c r="A14" s="55"/>
      <c r="B14" s="28" t="s">
        <v>4</v>
      </c>
      <c r="C14" s="26">
        <v>1.296</v>
      </c>
      <c r="D14" s="26">
        <v>1.998</v>
      </c>
      <c r="E14" s="26">
        <v>0.60750000000000004</v>
      </c>
      <c r="F14" s="26">
        <v>0.53954999999999997</v>
      </c>
      <c r="G14" s="26">
        <v>0.20250000000000001</v>
      </c>
      <c r="H14" s="26">
        <v>0.03</v>
      </c>
      <c r="I14" s="26">
        <v>0.26400000000000001</v>
      </c>
      <c r="J14" s="26">
        <v>0.11592</v>
      </c>
      <c r="K14" s="26">
        <v>0.13650000000000001</v>
      </c>
      <c r="L14" s="26">
        <v>0.99428000000000005</v>
      </c>
      <c r="M14" s="26">
        <v>0.46229999999999999</v>
      </c>
      <c r="N14" s="26">
        <v>1.2825</v>
      </c>
      <c r="O14" s="26">
        <v>0.99</v>
      </c>
      <c r="P14" s="26">
        <v>1.32</v>
      </c>
      <c r="Q14" s="26">
        <v>0.86729999999999996</v>
      </c>
      <c r="R14" s="26">
        <v>2.4883799999999998</v>
      </c>
      <c r="S14" s="26">
        <v>1.26945</v>
      </c>
      <c r="T14" s="26">
        <v>4.6546500000000002</v>
      </c>
      <c r="U14" s="26">
        <v>2.4964499999999998</v>
      </c>
      <c r="V14" s="26">
        <v>0.73124999999999996</v>
      </c>
      <c r="W14" s="26">
        <v>2.08575</v>
      </c>
      <c r="X14" s="26">
        <v>29.024999999999999</v>
      </c>
      <c r="Y14" s="26">
        <v>0.91605999999999999</v>
      </c>
      <c r="Z14" s="26">
        <v>16.004999999999999</v>
      </c>
      <c r="AA14" s="26">
        <v>7.1996000000000002</v>
      </c>
      <c r="AB14" s="26">
        <v>12.09375</v>
      </c>
      <c r="AC14" s="26">
        <v>4.8</v>
      </c>
      <c r="AD14" s="26">
        <v>20.22</v>
      </c>
      <c r="AE14" s="26">
        <v>19.5</v>
      </c>
      <c r="AF14" s="26">
        <v>30.914999999999999</v>
      </c>
      <c r="AG14" s="26">
        <v>36.045000000000002</v>
      </c>
      <c r="AH14" s="26">
        <v>4.4659999999999998E-2</v>
      </c>
      <c r="AI14" s="26">
        <v>4.4024999999999999</v>
      </c>
      <c r="AJ14" s="26">
        <v>2.1883400000000002</v>
      </c>
      <c r="AK14" s="26">
        <v>7.2668200000000001</v>
      </c>
      <c r="AL14" s="26">
        <v>1.9079999999999999</v>
      </c>
      <c r="AM14" s="26">
        <v>1.8606</v>
      </c>
      <c r="AN14" s="26">
        <v>4.4288999999999996</v>
      </c>
      <c r="AO14" s="26">
        <v>4.32</v>
      </c>
      <c r="AP14" s="26">
        <v>1.01864</v>
      </c>
      <c r="AQ14" s="26">
        <v>2.7839999999999998</v>
      </c>
      <c r="AR14" s="26">
        <v>1.6464000000000001</v>
      </c>
      <c r="AS14" s="26">
        <v>0.86099999999999999</v>
      </c>
      <c r="AT14" s="26">
        <v>4.149</v>
      </c>
      <c r="AU14" s="26">
        <v>5.1749999999999998</v>
      </c>
      <c r="AV14" s="26">
        <v>3.2595000000000001</v>
      </c>
      <c r="AW14" s="26">
        <v>8.44998</v>
      </c>
      <c r="AX14" s="26">
        <v>0</v>
      </c>
      <c r="AY14" s="26">
        <v>3.05775</v>
      </c>
      <c r="AZ14" s="26">
        <v>0.1014</v>
      </c>
      <c r="BA14" s="26">
        <v>7.38</v>
      </c>
      <c r="BB14" s="26">
        <v>0</v>
      </c>
      <c r="BC14" s="26">
        <f>SUMPRODUCT($C$9:$BB$9,C14:BB14)</f>
        <v>24.093370000000004</v>
      </c>
      <c r="BD14" s="108" t="s">
        <v>1</v>
      </c>
      <c r="BE14" s="26">
        <v>12</v>
      </c>
      <c r="BF14" s="56"/>
      <c r="BG14" s="32"/>
      <c r="BH14" s="32"/>
    </row>
    <row r="15" spans="1:60" s="27" customFormat="1" ht="16">
      <c r="A15" s="55"/>
      <c r="B15" s="28" t="s">
        <v>5</v>
      </c>
      <c r="C15" s="26">
        <v>1.62</v>
      </c>
      <c r="D15" s="26">
        <v>1.62</v>
      </c>
      <c r="E15" s="26">
        <v>1.35</v>
      </c>
      <c r="F15" s="26">
        <v>1.2869999999999999</v>
      </c>
      <c r="G15" s="26">
        <v>0.52500000000000002</v>
      </c>
      <c r="H15" s="26">
        <v>0.315</v>
      </c>
      <c r="I15" s="26">
        <v>1.68</v>
      </c>
      <c r="J15" s="26">
        <v>0.99819999999999998</v>
      </c>
      <c r="K15" s="26">
        <v>0.22500000000000001</v>
      </c>
      <c r="L15" s="26">
        <v>1.9698</v>
      </c>
      <c r="M15" s="26">
        <v>1.38</v>
      </c>
      <c r="N15" s="26">
        <v>3.375</v>
      </c>
      <c r="O15" s="26">
        <v>1.35</v>
      </c>
      <c r="P15" s="26">
        <v>4.4219999999999997</v>
      </c>
      <c r="Q15" s="26">
        <v>2.6549999999999998</v>
      </c>
      <c r="R15" s="26">
        <v>4.0853999999999999</v>
      </c>
      <c r="S15" s="26">
        <v>3.8220000000000001</v>
      </c>
      <c r="T15" s="26">
        <v>3.2759999999999998</v>
      </c>
      <c r="U15" s="26">
        <v>2.0024999999999999</v>
      </c>
      <c r="V15" s="26">
        <v>0.5625</v>
      </c>
      <c r="W15" s="26">
        <v>0.67500000000000004</v>
      </c>
      <c r="X15" s="26">
        <v>9.5625</v>
      </c>
      <c r="Y15" s="26">
        <v>0</v>
      </c>
      <c r="Z15" s="26">
        <v>6</v>
      </c>
      <c r="AA15" s="26">
        <v>2.2827999999999999</v>
      </c>
      <c r="AB15" s="26">
        <v>2.4750000000000001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2.4243999999999999</v>
      </c>
      <c r="AK15" s="26">
        <v>1.4674</v>
      </c>
      <c r="AL15" s="26">
        <v>0</v>
      </c>
      <c r="AM15" s="26">
        <v>0.81899999999999995</v>
      </c>
      <c r="AN15" s="26">
        <v>2.331</v>
      </c>
      <c r="AO15" s="26">
        <v>4.8</v>
      </c>
      <c r="AP15" s="26">
        <v>0.12839999999999999</v>
      </c>
      <c r="AQ15" s="26">
        <v>0.86399999999999999</v>
      </c>
      <c r="AR15" s="26">
        <v>0.14699999999999999</v>
      </c>
      <c r="AS15" s="26">
        <v>0.14699999999999999</v>
      </c>
      <c r="AT15" s="26">
        <v>2.0284</v>
      </c>
      <c r="AU15" s="26">
        <v>0</v>
      </c>
      <c r="AV15" s="26">
        <v>0.98399999999999999</v>
      </c>
      <c r="AW15" s="26">
        <v>1.298</v>
      </c>
      <c r="AX15" s="26">
        <v>0</v>
      </c>
      <c r="AY15" s="26">
        <v>0</v>
      </c>
      <c r="AZ15" s="26">
        <v>6.7599999999999993E-2</v>
      </c>
      <c r="BA15" s="26">
        <v>0</v>
      </c>
      <c r="BB15" s="26">
        <v>0</v>
      </c>
      <c r="BC15" s="26">
        <f t="shared" ref="BC15:BC19" si="0">SUMPRODUCT($C$9:$BB$9,C15:BB15)</f>
        <v>10.453999999999999</v>
      </c>
      <c r="BD15" s="108" t="s">
        <v>1</v>
      </c>
      <c r="BE15" s="26">
        <v>5</v>
      </c>
      <c r="BF15" s="56"/>
      <c r="BG15" s="32"/>
      <c r="BH15" s="32"/>
    </row>
    <row r="16" spans="1:60" s="27" customFormat="1" ht="16">
      <c r="A16" s="55"/>
      <c r="B16" s="28" t="s">
        <v>6</v>
      </c>
      <c r="C16" s="26">
        <v>118.8</v>
      </c>
      <c r="D16" s="26">
        <v>0</v>
      </c>
      <c r="E16" s="26">
        <v>510.75</v>
      </c>
      <c r="F16" s="26">
        <v>31.68</v>
      </c>
      <c r="G16" s="26">
        <v>21.75</v>
      </c>
      <c r="H16" s="26">
        <v>5.7</v>
      </c>
      <c r="I16" s="26">
        <v>60</v>
      </c>
      <c r="J16" s="26">
        <v>8.0500000000000007</v>
      </c>
      <c r="K16" s="26">
        <v>48.9</v>
      </c>
      <c r="L16" s="26">
        <v>60.031999999999996</v>
      </c>
      <c r="M16" s="26">
        <v>8.2799999999999994</v>
      </c>
      <c r="N16" s="26">
        <v>97.875</v>
      </c>
      <c r="O16" s="26">
        <v>937.125</v>
      </c>
      <c r="P16" s="26">
        <v>96.36</v>
      </c>
      <c r="Q16" s="26">
        <v>20.355</v>
      </c>
      <c r="R16" s="26">
        <v>23791.883999999998</v>
      </c>
      <c r="S16" s="26">
        <v>22803.69</v>
      </c>
      <c r="T16" s="26">
        <v>358.995</v>
      </c>
      <c r="U16" s="26">
        <v>1270.92</v>
      </c>
      <c r="V16" s="26">
        <v>118.125</v>
      </c>
      <c r="W16" s="26">
        <v>0</v>
      </c>
      <c r="X16" s="26">
        <v>0</v>
      </c>
      <c r="Y16" s="26">
        <v>14.612</v>
      </c>
      <c r="Z16" s="26">
        <v>3</v>
      </c>
      <c r="AA16" s="26">
        <v>653.23199999999997</v>
      </c>
      <c r="AB16" s="26">
        <v>1.125</v>
      </c>
      <c r="AC16" s="26">
        <v>147</v>
      </c>
      <c r="AD16" s="26">
        <v>785.25</v>
      </c>
      <c r="AE16" s="26">
        <v>405</v>
      </c>
      <c r="AF16" s="26">
        <v>5.625</v>
      </c>
      <c r="AG16" s="26">
        <v>102</v>
      </c>
      <c r="AH16" s="26">
        <v>23.606000000000002</v>
      </c>
      <c r="AI16" s="26">
        <v>28.125</v>
      </c>
      <c r="AJ16" s="26">
        <v>0</v>
      </c>
      <c r="AK16" s="26">
        <v>228.404</v>
      </c>
      <c r="AL16" s="26">
        <v>0</v>
      </c>
      <c r="AM16" s="26">
        <v>27.51</v>
      </c>
      <c r="AN16" s="26">
        <v>174.51</v>
      </c>
      <c r="AO16" s="26">
        <v>5.28</v>
      </c>
      <c r="AP16" s="26">
        <v>0</v>
      </c>
      <c r="AQ16" s="26">
        <v>0</v>
      </c>
      <c r="AR16" s="26">
        <v>22.89</v>
      </c>
      <c r="AS16" s="26">
        <v>123.69</v>
      </c>
      <c r="AT16" s="26">
        <v>35.957999999999998</v>
      </c>
      <c r="AU16" s="26">
        <v>4.5</v>
      </c>
      <c r="AV16" s="26">
        <v>86.1</v>
      </c>
      <c r="AW16" s="26">
        <v>105.13800000000001</v>
      </c>
      <c r="AX16" s="26">
        <v>0</v>
      </c>
      <c r="AY16" s="26">
        <v>108.675</v>
      </c>
      <c r="AZ16" s="26">
        <v>0</v>
      </c>
      <c r="BA16" s="26">
        <v>310.5</v>
      </c>
      <c r="BB16" s="26">
        <v>0</v>
      </c>
      <c r="BC16" s="26">
        <f t="shared" si="0"/>
        <v>906.94399999999996</v>
      </c>
      <c r="BD16" s="108" t="s">
        <v>1</v>
      </c>
      <c r="BE16" s="26">
        <v>350</v>
      </c>
      <c r="BF16" s="56"/>
      <c r="BG16" s="32"/>
      <c r="BH16" s="32"/>
    </row>
    <row r="17" spans="1:60" s="27" customFormat="1" ht="16">
      <c r="A17" s="55"/>
      <c r="B17" s="28" t="s">
        <v>7</v>
      </c>
      <c r="C17" s="26">
        <v>5.76</v>
      </c>
      <c r="D17" s="26">
        <v>39.24</v>
      </c>
      <c r="E17" s="26">
        <v>20.024999999999999</v>
      </c>
      <c r="F17" s="26">
        <v>4.3064999999999998</v>
      </c>
      <c r="G17" s="26">
        <v>17.925000000000001</v>
      </c>
      <c r="H17" s="26">
        <v>0</v>
      </c>
      <c r="I17" s="26">
        <v>0</v>
      </c>
      <c r="J17" s="26">
        <v>1.3846000000000001</v>
      </c>
      <c r="K17" s="26">
        <v>0.99</v>
      </c>
      <c r="L17" s="26">
        <v>6.5659999999999998</v>
      </c>
      <c r="M17" s="26">
        <v>40.572000000000003</v>
      </c>
      <c r="N17" s="26">
        <v>104.28749999999999</v>
      </c>
      <c r="O17" s="26">
        <v>15.4125</v>
      </c>
      <c r="P17" s="26">
        <v>6.6</v>
      </c>
      <c r="Q17" s="26">
        <v>1.9470000000000001</v>
      </c>
      <c r="R17" s="26">
        <v>24.264800000000001</v>
      </c>
      <c r="S17" s="26">
        <v>8.0534999999999997</v>
      </c>
      <c r="T17" s="26">
        <v>7.5075000000000003</v>
      </c>
      <c r="U17" s="26">
        <v>191.83949999999999</v>
      </c>
      <c r="V17" s="26">
        <v>3.15</v>
      </c>
      <c r="W17" s="26">
        <v>1.4175</v>
      </c>
      <c r="X17" s="26">
        <v>0</v>
      </c>
      <c r="Y17" s="26">
        <v>22.592400000000001</v>
      </c>
      <c r="Z17" s="26">
        <v>0.3</v>
      </c>
      <c r="AA17" s="26">
        <v>0.17560000000000001</v>
      </c>
      <c r="AB17" s="26">
        <v>0</v>
      </c>
      <c r="AC17" s="26">
        <v>0.22500000000000001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0.5625</v>
      </c>
      <c r="AJ17" s="26">
        <v>2.9986000000000002</v>
      </c>
      <c r="AK17" s="26">
        <v>0.89319999999999999</v>
      </c>
      <c r="AL17" s="26">
        <v>1.7999999999999999E-2</v>
      </c>
      <c r="AM17" s="26">
        <v>8.4000000000000005E-2</v>
      </c>
      <c r="AN17" s="26">
        <v>0.81899999999999995</v>
      </c>
      <c r="AO17" s="26">
        <v>0.14399999999999999</v>
      </c>
      <c r="AP17" s="26">
        <v>0</v>
      </c>
      <c r="AQ17" s="26">
        <v>0</v>
      </c>
      <c r="AR17" s="26">
        <v>0</v>
      </c>
      <c r="AS17" s="26">
        <v>0.16800000000000001</v>
      </c>
      <c r="AT17" s="26">
        <v>9.2200000000000004E-2</v>
      </c>
      <c r="AU17" s="26">
        <v>0</v>
      </c>
      <c r="AV17" s="26">
        <v>0.123</v>
      </c>
      <c r="AW17" s="26">
        <v>0</v>
      </c>
      <c r="AX17" s="26">
        <v>0</v>
      </c>
      <c r="AY17" s="26">
        <v>0</v>
      </c>
      <c r="AZ17" s="26">
        <v>0.16900000000000001</v>
      </c>
      <c r="BA17" s="26">
        <v>3.375</v>
      </c>
      <c r="BB17" s="26">
        <v>0</v>
      </c>
      <c r="BC17" s="26">
        <f t="shared" si="0"/>
        <v>28.878199999999996</v>
      </c>
      <c r="BD17" s="108" t="s">
        <v>1</v>
      </c>
      <c r="BE17" s="26">
        <v>20</v>
      </c>
      <c r="BF17" s="56"/>
      <c r="BG17" s="32"/>
      <c r="BH17" s="32"/>
    </row>
    <row r="18" spans="1:60" s="27" customFormat="1" ht="16">
      <c r="A18" s="55"/>
      <c r="B18" s="28" t="s">
        <v>8</v>
      </c>
      <c r="C18" s="26">
        <v>18</v>
      </c>
      <c r="D18" s="26">
        <v>19.8</v>
      </c>
      <c r="E18" s="26">
        <v>27.75</v>
      </c>
      <c r="F18" s="26">
        <v>2.4750000000000001</v>
      </c>
      <c r="G18" s="26">
        <v>4.875</v>
      </c>
      <c r="H18" s="26">
        <v>1.05</v>
      </c>
      <c r="I18" s="26">
        <v>3</v>
      </c>
      <c r="J18" s="26">
        <v>2.8980000000000001</v>
      </c>
      <c r="K18" s="26">
        <v>0.9</v>
      </c>
      <c r="L18" s="26">
        <v>12.194000000000001</v>
      </c>
      <c r="M18" s="26">
        <v>11.04</v>
      </c>
      <c r="N18" s="26">
        <v>38.25</v>
      </c>
      <c r="O18" s="26">
        <v>11.25</v>
      </c>
      <c r="P18" s="26">
        <v>7.92</v>
      </c>
      <c r="Q18" s="26">
        <v>7.9649999999999999</v>
      </c>
      <c r="R18" s="26">
        <v>47.043999999999997</v>
      </c>
      <c r="S18" s="26">
        <v>45.045000000000002</v>
      </c>
      <c r="T18" s="26">
        <v>4.0949999999999998</v>
      </c>
      <c r="U18" s="26">
        <v>18.690000000000001</v>
      </c>
      <c r="V18" s="26">
        <v>18</v>
      </c>
      <c r="W18" s="26">
        <v>2.0249999999999999</v>
      </c>
      <c r="X18" s="26">
        <v>103.5</v>
      </c>
      <c r="Y18" s="26">
        <v>10.678000000000001</v>
      </c>
      <c r="Z18" s="26">
        <v>187.5</v>
      </c>
      <c r="AA18" s="26">
        <v>32.485999999999997</v>
      </c>
      <c r="AB18" s="26">
        <v>58.5</v>
      </c>
      <c r="AC18" s="26">
        <v>164.25</v>
      </c>
      <c r="AD18" s="26">
        <v>667.5</v>
      </c>
      <c r="AE18" s="26">
        <v>84</v>
      </c>
      <c r="AF18" s="26">
        <v>21.375</v>
      </c>
      <c r="AG18" s="26">
        <v>18</v>
      </c>
      <c r="AH18" s="26">
        <v>0.63800000000000001</v>
      </c>
      <c r="AI18" s="26">
        <v>21.375</v>
      </c>
      <c r="AJ18" s="26">
        <v>11.484</v>
      </c>
      <c r="AK18" s="26">
        <v>119.944</v>
      </c>
      <c r="AL18" s="26">
        <v>4.32</v>
      </c>
      <c r="AM18" s="26">
        <v>18.690000000000001</v>
      </c>
      <c r="AN18" s="26">
        <v>56.7</v>
      </c>
      <c r="AO18" s="26">
        <v>4.8</v>
      </c>
      <c r="AP18" s="26">
        <v>1.284</v>
      </c>
      <c r="AQ18" s="26">
        <v>3.36</v>
      </c>
      <c r="AR18" s="26">
        <v>6.09</v>
      </c>
      <c r="AS18" s="26">
        <v>27.51</v>
      </c>
      <c r="AT18" s="26">
        <v>196.386</v>
      </c>
      <c r="AU18" s="26">
        <v>48.375</v>
      </c>
      <c r="AV18" s="26">
        <v>36.9</v>
      </c>
      <c r="AW18" s="26">
        <v>162.25</v>
      </c>
      <c r="AX18" s="26">
        <v>1.3740000000000001</v>
      </c>
      <c r="AY18" s="26">
        <v>56.024999999999999</v>
      </c>
      <c r="AZ18" s="26">
        <v>2.028</v>
      </c>
      <c r="BA18" s="26">
        <v>267.75</v>
      </c>
      <c r="BB18" s="26">
        <v>0</v>
      </c>
      <c r="BC18" s="26">
        <f t="shared" si="0"/>
        <v>252.87699999999998</v>
      </c>
      <c r="BD18" s="108" t="s">
        <v>1</v>
      </c>
      <c r="BE18" s="26">
        <v>3.6</v>
      </c>
      <c r="BF18" s="56"/>
      <c r="BG18" s="32"/>
      <c r="BH18" s="32"/>
    </row>
    <row r="19" spans="1:60" s="27" customFormat="1" ht="16">
      <c r="A19" s="55"/>
      <c r="B19" s="28" t="s">
        <v>9</v>
      </c>
      <c r="C19" s="26">
        <v>0.64800000000000002</v>
      </c>
      <c r="D19" s="26">
        <v>0.61199999999999999</v>
      </c>
      <c r="E19" s="26">
        <v>0.1125</v>
      </c>
      <c r="F19" s="26">
        <v>0.12870000000000001</v>
      </c>
      <c r="G19" s="26">
        <v>0.10875</v>
      </c>
      <c r="H19" s="26">
        <v>1.4999999999999999E-2</v>
      </c>
      <c r="I19" s="26">
        <v>0.09</v>
      </c>
      <c r="J19" s="26">
        <v>5.7959999999999998E-2</v>
      </c>
      <c r="K19" s="26">
        <v>3.7499999999999999E-2</v>
      </c>
      <c r="L19" s="26">
        <v>0.33767999999999998</v>
      </c>
      <c r="M19" s="26">
        <v>0.28289999999999998</v>
      </c>
      <c r="N19" s="26">
        <v>0.34875</v>
      </c>
      <c r="O19" s="26">
        <v>0.30375000000000002</v>
      </c>
      <c r="P19" s="26">
        <v>0.36299999999999999</v>
      </c>
      <c r="Q19" s="26">
        <v>0.20355000000000001</v>
      </c>
      <c r="R19" s="26">
        <v>0.85421999999999998</v>
      </c>
      <c r="S19" s="26">
        <v>0.40949999999999998</v>
      </c>
      <c r="T19" s="26">
        <v>0.61424999999999996</v>
      </c>
      <c r="U19" s="26">
        <v>1.3750500000000001</v>
      </c>
      <c r="V19" s="26">
        <v>0.315</v>
      </c>
      <c r="W19" s="26">
        <v>0.33750000000000002</v>
      </c>
      <c r="X19" s="26">
        <v>5.1524999999999999</v>
      </c>
      <c r="Y19" s="26">
        <v>0.52827999999999997</v>
      </c>
      <c r="Z19" s="26">
        <v>5.4</v>
      </c>
      <c r="AA19" s="26">
        <v>1.78234</v>
      </c>
      <c r="AB19" s="26">
        <v>4.3987499999999997</v>
      </c>
      <c r="AC19" s="26">
        <v>1.35</v>
      </c>
      <c r="AD19" s="26">
        <v>9.7500000000000003E-2</v>
      </c>
      <c r="AE19" s="26">
        <v>2.7</v>
      </c>
      <c r="AF19" s="26">
        <v>4.0162500000000003</v>
      </c>
      <c r="AG19" s="26">
        <v>1.635</v>
      </c>
      <c r="AH19" s="26">
        <v>8.294E-2</v>
      </c>
      <c r="AI19" s="26">
        <v>0.89624999999999999</v>
      </c>
      <c r="AJ19" s="26">
        <v>0.51678000000000002</v>
      </c>
      <c r="AK19" s="26">
        <v>1.5822400000000001</v>
      </c>
      <c r="AL19" s="26">
        <v>0.42480000000000001</v>
      </c>
      <c r="AM19" s="26">
        <v>0.24990000000000001</v>
      </c>
      <c r="AN19" s="26">
        <v>1.1466000000000001</v>
      </c>
      <c r="AO19" s="26">
        <v>1.3344</v>
      </c>
      <c r="AP19" s="26">
        <v>0.63771999999999995</v>
      </c>
      <c r="AQ19" s="26">
        <v>0.61439999999999995</v>
      </c>
      <c r="AR19" s="26">
        <v>0.18060000000000001</v>
      </c>
      <c r="AS19" s="26">
        <v>4.41E-2</v>
      </c>
      <c r="AT19" s="26">
        <v>2.09294</v>
      </c>
      <c r="AU19" s="26">
        <v>2.3287499999999999</v>
      </c>
      <c r="AV19" s="26">
        <v>0.99014999999999997</v>
      </c>
      <c r="AW19" s="26">
        <v>1.298</v>
      </c>
      <c r="AX19" s="26">
        <v>0.13739999999999999</v>
      </c>
      <c r="AY19" s="26">
        <v>0.25650000000000001</v>
      </c>
      <c r="AZ19" s="26">
        <v>0.14196</v>
      </c>
      <c r="BA19" s="26">
        <v>0.1125</v>
      </c>
      <c r="BB19" s="26">
        <v>1.0500000000000001E-2</v>
      </c>
      <c r="BC19" s="26">
        <f t="shared" si="0"/>
        <v>7.3369000000000009</v>
      </c>
      <c r="BD19" s="108" t="s">
        <v>1</v>
      </c>
      <c r="BE19" s="26">
        <v>4</v>
      </c>
      <c r="BF19" s="56"/>
      <c r="BG19" s="32"/>
      <c r="BH19" s="32"/>
    </row>
    <row r="20" spans="1:60" s="27" customFormat="1" ht="16">
      <c r="A20" s="55"/>
      <c r="B20" s="28" t="s">
        <v>149</v>
      </c>
      <c r="BC20" s="27">
        <f>SUMPRODUCT($C$9:$BB$9,C10:BB10)*B1</f>
        <v>167.99999999999997</v>
      </c>
      <c r="BD20" s="103" t="s">
        <v>2</v>
      </c>
      <c r="BF20" s="57">
        <f>B1*B2/5</f>
        <v>450</v>
      </c>
    </row>
    <row r="21" spans="1:60" s="27" customFormat="1" ht="16">
      <c r="A21" s="55"/>
      <c r="B21" s="28"/>
      <c r="AH21" s="31"/>
      <c r="BD21" s="103"/>
      <c r="BF21" s="56"/>
    </row>
    <row r="22" spans="1:60" s="27" customFormat="1" ht="16">
      <c r="A22" s="55"/>
      <c r="B22" s="28" t="s">
        <v>155</v>
      </c>
      <c r="E22" s="27">
        <f>SUM(E7:E9)</f>
        <v>1</v>
      </c>
      <c r="F22" s="27">
        <f t="shared" ref="F22:BB22" si="1">SUM(F7:F9)</f>
        <v>0</v>
      </c>
      <c r="G22" s="27">
        <f t="shared" si="1"/>
        <v>1</v>
      </c>
      <c r="H22" s="27">
        <f t="shared" si="1"/>
        <v>1</v>
      </c>
      <c r="I22" s="27">
        <f t="shared" si="1"/>
        <v>0</v>
      </c>
      <c r="J22" s="27">
        <f t="shared" si="1"/>
        <v>0</v>
      </c>
      <c r="K22" s="27">
        <f t="shared" si="1"/>
        <v>0</v>
      </c>
      <c r="L22" s="27">
        <f t="shared" si="1"/>
        <v>0</v>
      </c>
      <c r="M22" s="27">
        <f t="shared" si="1"/>
        <v>0</v>
      </c>
      <c r="N22" s="27">
        <f t="shared" si="1"/>
        <v>0</v>
      </c>
      <c r="O22" s="27">
        <f t="shared" si="1"/>
        <v>0</v>
      </c>
      <c r="P22" s="27">
        <f t="shared" si="1"/>
        <v>1</v>
      </c>
      <c r="Q22" s="27">
        <f t="shared" si="1"/>
        <v>1</v>
      </c>
      <c r="R22" s="27">
        <f t="shared" si="1"/>
        <v>0</v>
      </c>
      <c r="S22" s="27">
        <f t="shared" si="1"/>
        <v>0</v>
      </c>
      <c r="T22" s="27">
        <f t="shared" si="1"/>
        <v>0</v>
      </c>
      <c r="U22" s="27">
        <f t="shared" si="1"/>
        <v>0</v>
      </c>
      <c r="V22" s="27">
        <f t="shared" si="1"/>
        <v>0</v>
      </c>
      <c r="W22" s="27">
        <f t="shared" si="1"/>
        <v>0</v>
      </c>
      <c r="X22" s="27">
        <f t="shared" si="1"/>
        <v>0</v>
      </c>
      <c r="Y22" s="27">
        <f t="shared" si="1"/>
        <v>1</v>
      </c>
      <c r="Z22" s="27">
        <f t="shared" si="1"/>
        <v>0</v>
      </c>
      <c r="AA22" s="27">
        <f t="shared" si="1"/>
        <v>0</v>
      </c>
      <c r="AB22" s="27">
        <f t="shared" si="1"/>
        <v>1</v>
      </c>
      <c r="AC22" s="27">
        <f t="shared" si="1"/>
        <v>0</v>
      </c>
      <c r="AD22" s="27">
        <f t="shared" si="1"/>
        <v>0</v>
      </c>
      <c r="AE22" s="27">
        <f t="shared" si="1"/>
        <v>0</v>
      </c>
      <c r="AF22" s="27">
        <f t="shared" si="1"/>
        <v>1</v>
      </c>
      <c r="AG22" s="27">
        <f t="shared" si="1"/>
        <v>1</v>
      </c>
      <c r="AH22" s="27">
        <f t="shared" si="1"/>
        <v>0</v>
      </c>
      <c r="AI22" s="27">
        <f t="shared" si="1"/>
        <v>1</v>
      </c>
      <c r="AJ22" s="27">
        <f t="shared" si="1"/>
        <v>0</v>
      </c>
      <c r="AK22" s="27">
        <f t="shared" si="1"/>
        <v>1</v>
      </c>
      <c r="AL22" s="27">
        <f t="shared" si="1"/>
        <v>1</v>
      </c>
      <c r="AM22" s="27">
        <f t="shared" si="1"/>
        <v>1</v>
      </c>
      <c r="AN22" s="27">
        <f t="shared" si="1"/>
        <v>0</v>
      </c>
      <c r="AO22" s="27">
        <f t="shared" si="1"/>
        <v>1</v>
      </c>
      <c r="AP22" s="27">
        <f t="shared" si="1"/>
        <v>0</v>
      </c>
      <c r="AQ22" s="27">
        <f t="shared" si="1"/>
        <v>0</v>
      </c>
      <c r="AR22" s="27">
        <f t="shared" si="1"/>
        <v>0</v>
      </c>
      <c r="AS22" s="27">
        <f t="shared" si="1"/>
        <v>1</v>
      </c>
      <c r="AT22" s="27">
        <f t="shared" si="1"/>
        <v>0</v>
      </c>
      <c r="AU22" s="27">
        <f t="shared" si="1"/>
        <v>0</v>
      </c>
      <c r="AV22" s="27">
        <f t="shared" si="1"/>
        <v>0</v>
      </c>
      <c r="AW22" s="27">
        <f t="shared" si="1"/>
        <v>0</v>
      </c>
      <c r="AX22" s="27">
        <f t="shared" si="1"/>
        <v>1</v>
      </c>
      <c r="AY22" s="27">
        <f t="shared" si="1"/>
        <v>1</v>
      </c>
      <c r="AZ22" s="27">
        <f t="shared" si="1"/>
        <v>1</v>
      </c>
      <c r="BA22" s="27">
        <f>SUM(BA7:BA9)</f>
        <v>0</v>
      </c>
      <c r="BB22" s="27">
        <f t="shared" si="1"/>
        <v>0</v>
      </c>
      <c r="BD22" s="103" t="s">
        <v>2</v>
      </c>
      <c r="BE22" s="27">
        <v>1</v>
      </c>
      <c r="BF22" s="56"/>
    </row>
    <row r="23" spans="1:60" s="27" customFormat="1" ht="16">
      <c r="A23" s="55"/>
      <c r="B23" s="28" t="s">
        <v>145</v>
      </c>
      <c r="C23" s="26">
        <f t="shared" ref="C23:BB27" si="2">IF(C$5=$B23,1,0)</f>
        <v>1</v>
      </c>
      <c r="D23" s="26">
        <f t="shared" si="2"/>
        <v>1</v>
      </c>
      <c r="E23" s="26">
        <f t="shared" si="2"/>
        <v>0</v>
      </c>
      <c r="F23" s="26">
        <f t="shared" si="2"/>
        <v>0</v>
      </c>
      <c r="G23" s="26">
        <f t="shared" si="2"/>
        <v>0</v>
      </c>
      <c r="H23" s="26">
        <f t="shared" si="2"/>
        <v>0</v>
      </c>
      <c r="I23" s="26">
        <f t="shared" si="2"/>
        <v>0</v>
      </c>
      <c r="J23" s="26">
        <f t="shared" si="2"/>
        <v>0</v>
      </c>
      <c r="K23" s="26">
        <f t="shared" si="2"/>
        <v>0</v>
      </c>
      <c r="L23" s="26">
        <f t="shared" si="2"/>
        <v>0</v>
      </c>
      <c r="M23" s="26">
        <f t="shared" si="2"/>
        <v>0</v>
      </c>
      <c r="N23" s="26">
        <f t="shared" si="2"/>
        <v>0</v>
      </c>
      <c r="O23" s="26">
        <f t="shared" si="2"/>
        <v>0</v>
      </c>
      <c r="P23" s="26">
        <f t="shared" si="2"/>
        <v>0</v>
      </c>
      <c r="Q23" s="26">
        <f t="shared" si="2"/>
        <v>0</v>
      </c>
      <c r="R23" s="26">
        <f t="shared" si="2"/>
        <v>0</v>
      </c>
      <c r="S23" s="26">
        <f t="shared" si="2"/>
        <v>0</v>
      </c>
      <c r="T23" s="26">
        <f t="shared" si="2"/>
        <v>0</v>
      </c>
      <c r="U23" s="26">
        <f t="shared" si="2"/>
        <v>0</v>
      </c>
      <c r="V23" s="26">
        <f t="shared" si="2"/>
        <v>0</v>
      </c>
      <c r="W23" s="26">
        <f t="shared" si="2"/>
        <v>0</v>
      </c>
      <c r="X23" s="26">
        <f t="shared" si="2"/>
        <v>0</v>
      </c>
      <c r="Y23" s="26">
        <f t="shared" si="2"/>
        <v>0</v>
      </c>
      <c r="Z23" s="26">
        <f t="shared" si="2"/>
        <v>0</v>
      </c>
      <c r="AA23" s="26">
        <f t="shared" si="2"/>
        <v>0</v>
      </c>
      <c r="AB23" s="26">
        <f t="shared" si="2"/>
        <v>0</v>
      </c>
      <c r="AC23" s="26">
        <f t="shared" si="2"/>
        <v>0</v>
      </c>
      <c r="AD23" s="26">
        <f t="shared" si="2"/>
        <v>0</v>
      </c>
      <c r="AE23" s="26">
        <f t="shared" si="2"/>
        <v>0</v>
      </c>
      <c r="AF23" s="26">
        <f t="shared" si="2"/>
        <v>0</v>
      </c>
      <c r="AG23" s="26">
        <f t="shared" si="2"/>
        <v>0</v>
      </c>
      <c r="AH23" s="26">
        <f t="shared" si="2"/>
        <v>0</v>
      </c>
      <c r="AI23" s="26">
        <f t="shared" si="2"/>
        <v>0</v>
      </c>
      <c r="AJ23" s="26">
        <f t="shared" si="2"/>
        <v>0</v>
      </c>
      <c r="AK23" s="26">
        <f t="shared" si="2"/>
        <v>0</v>
      </c>
      <c r="AL23" s="26">
        <f t="shared" si="2"/>
        <v>0</v>
      </c>
      <c r="AM23" s="26">
        <f t="shared" si="2"/>
        <v>0</v>
      </c>
      <c r="AN23" s="26">
        <f t="shared" si="2"/>
        <v>0</v>
      </c>
      <c r="AO23" s="26">
        <f t="shared" si="2"/>
        <v>0</v>
      </c>
      <c r="AP23" s="26">
        <f t="shared" si="2"/>
        <v>0</v>
      </c>
      <c r="AQ23" s="26">
        <f t="shared" si="2"/>
        <v>0</v>
      </c>
      <c r="AR23" s="26">
        <f t="shared" si="2"/>
        <v>0</v>
      </c>
      <c r="AS23" s="26">
        <f t="shared" si="2"/>
        <v>0</v>
      </c>
      <c r="AT23" s="26">
        <f t="shared" si="2"/>
        <v>0</v>
      </c>
      <c r="AU23" s="26">
        <f t="shared" si="2"/>
        <v>0</v>
      </c>
      <c r="AV23" s="26">
        <f t="shared" si="2"/>
        <v>0</v>
      </c>
      <c r="AW23" s="26">
        <f t="shared" si="2"/>
        <v>0</v>
      </c>
      <c r="AX23" s="26">
        <f t="shared" si="2"/>
        <v>0</v>
      </c>
      <c r="AY23" s="26">
        <f t="shared" si="2"/>
        <v>0</v>
      </c>
      <c r="AZ23" s="26">
        <f t="shared" si="2"/>
        <v>0</v>
      </c>
      <c r="BA23" s="26">
        <f t="shared" si="2"/>
        <v>0</v>
      </c>
      <c r="BB23" s="26">
        <f t="shared" si="2"/>
        <v>0</v>
      </c>
      <c r="BC23" s="26">
        <f>SUMPRODUCT($C$9:$BB$9,C23:BB23)</f>
        <v>1</v>
      </c>
      <c r="BD23" s="109" t="s">
        <v>150</v>
      </c>
      <c r="BE23" s="26">
        <v>1</v>
      </c>
      <c r="BF23" s="56"/>
    </row>
    <row r="24" spans="1:60" s="27" customFormat="1" ht="16">
      <c r="A24" s="55"/>
      <c r="B24" s="28" t="s">
        <v>52</v>
      </c>
      <c r="C24" s="26">
        <f t="shared" si="2"/>
        <v>0</v>
      </c>
      <c r="D24" s="26">
        <f t="shared" si="2"/>
        <v>0</v>
      </c>
      <c r="E24" s="26">
        <f t="shared" si="2"/>
        <v>1</v>
      </c>
      <c r="F24" s="26">
        <f t="shared" si="2"/>
        <v>1</v>
      </c>
      <c r="G24" s="26">
        <f t="shared" si="2"/>
        <v>1</v>
      </c>
      <c r="H24" s="26">
        <f t="shared" si="2"/>
        <v>1</v>
      </c>
      <c r="I24" s="26">
        <f t="shared" si="2"/>
        <v>1</v>
      </c>
      <c r="J24" s="26">
        <f t="shared" si="2"/>
        <v>1</v>
      </c>
      <c r="K24" s="26">
        <f t="shared" si="2"/>
        <v>1</v>
      </c>
      <c r="L24" s="26">
        <f t="shared" si="2"/>
        <v>1</v>
      </c>
      <c r="M24" s="26">
        <f t="shared" si="2"/>
        <v>0</v>
      </c>
      <c r="N24" s="26">
        <f t="shared" si="2"/>
        <v>0</v>
      </c>
      <c r="O24" s="26">
        <f t="shared" si="2"/>
        <v>0</v>
      </c>
      <c r="P24" s="26">
        <f t="shared" si="2"/>
        <v>0</v>
      </c>
      <c r="Q24" s="26">
        <f t="shared" si="2"/>
        <v>0</v>
      </c>
      <c r="R24" s="26">
        <f t="shared" si="2"/>
        <v>0</v>
      </c>
      <c r="S24" s="26">
        <f t="shared" si="2"/>
        <v>0</v>
      </c>
      <c r="T24" s="26">
        <f t="shared" si="2"/>
        <v>0</v>
      </c>
      <c r="U24" s="26">
        <f t="shared" si="2"/>
        <v>0</v>
      </c>
      <c r="V24" s="26">
        <f t="shared" si="2"/>
        <v>0</v>
      </c>
      <c r="W24" s="26">
        <f t="shared" si="2"/>
        <v>0</v>
      </c>
      <c r="X24" s="26">
        <f t="shared" si="2"/>
        <v>0</v>
      </c>
      <c r="Y24" s="26">
        <f t="shared" si="2"/>
        <v>0</v>
      </c>
      <c r="Z24" s="26">
        <f t="shared" si="2"/>
        <v>0</v>
      </c>
      <c r="AA24" s="26">
        <f t="shared" si="2"/>
        <v>0</v>
      </c>
      <c r="AB24" s="26">
        <f t="shared" si="2"/>
        <v>0</v>
      </c>
      <c r="AC24" s="26">
        <f t="shared" si="2"/>
        <v>0</v>
      </c>
      <c r="AD24" s="26">
        <f t="shared" si="2"/>
        <v>0</v>
      </c>
      <c r="AE24" s="26">
        <f t="shared" si="2"/>
        <v>0</v>
      </c>
      <c r="AF24" s="26">
        <f t="shared" si="2"/>
        <v>0</v>
      </c>
      <c r="AG24" s="26">
        <f t="shared" si="2"/>
        <v>0</v>
      </c>
      <c r="AH24" s="26">
        <f t="shared" si="2"/>
        <v>0</v>
      </c>
      <c r="AI24" s="26">
        <f t="shared" si="2"/>
        <v>0</v>
      </c>
      <c r="AJ24" s="26">
        <f t="shared" si="2"/>
        <v>0</v>
      </c>
      <c r="AK24" s="26">
        <f t="shared" si="2"/>
        <v>0</v>
      </c>
      <c r="AL24" s="26">
        <f t="shared" si="2"/>
        <v>0</v>
      </c>
      <c r="AM24" s="26">
        <f t="shared" si="2"/>
        <v>0</v>
      </c>
      <c r="AN24" s="26">
        <f t="shared" si="2"/>
        <v>0</v>
      </c>
      <c r="AO24" s="26">
        <f t="shared" si="2"/>
        <v>0</v>
      </c>
      <c r="AP24" s="26">
        <f t="shared" si="2"/>
        <v>0</v>
      </c>
      <c r="AQ24" s="26">
        <f t="shared" si="2"/>
        <v>0</v>
      </c>
      <c r="AR24" s="26">
        <f t="shared" si="2"/>
        <v>0</v>
      </c>
      <c r="AS24" s="26">
        <f t="shared" si="2"/>
        <v>0</v>
      </c>
      <c r="AT24" s="26">
        <f t="shared" si="2"/>
        <v>0</v>
      </c>
      <c r="AU24" s="26">
        <f t="shared" si="2"/>
        <v>0</v>
      </c>
      <c r="AV24" s="26">
        <f t="shared" si="2"/>
        <v>0</v>
      </c>
      <c r="AW24" s="26">
        <f t="shared" si="2"/>
        <v>0</v>
      </c>
      <c r="AX24" s="26">
        <f t="shared" si="2"/>
        <v>0</v>
      </c>
      <c r="AY24" s="26">
        <f t="shared" si="2"/>
        <v>0</v>
      </c>
      <c r="AZ24" s="26">
        <f t="shared" si="2"/>
        <v>0</v>
      </c>
      <c r="BA24" s="26">
        <f t="shared" si="2"/>
        <v>0</v>
      </c>
      <c r="BB24" s="26">
        <f t="shared" si="2"/>
        <v>0</v>
      </c>
      <c r="BC24" s="26">
        <f t="shared" ref="BC24:BC29" si="3">SUMPRODUCT($C$9:$BB$9,C24:BB24)</f>
        <v>1</v>
      </c>
      <c r="BD24" s="109" t="s">
        <v>150</v>
      </c>
      <c r="BE24" s="26">
        <v>1</v>
      </c>
      <c r="BF24" s="56"/>
    </row>
    <row r="25" spans="1:60" s="27" customFormat="1" ht="16">
      <c r="A25" s="55"/>
      <c r="B25" s="28" t="s">
        <v>69</v>
      </c>
      <c r="C25" s="26">
        <f t="shared" si="2"/>
        <v>0</v>
      </c>
      <c r="D25" s="26">
        <f t="shared" si="2"/>
        <v>0</v>
      </c>
      <c r="E25" s="26">
        <f t="shared" si="2"/>
        <v>0</v>
      </c>
      <c r="F25" s="26">
        <f t="shared" si="2"/>
        <v>0</v>
      </c>
      <c r="G25" s="26">
        <f t="shared" si="2"/>
        <v>0</v>
      </c>
      <c r="H25" s="26">
        <f t="shared" si="2"/>
        <v>0</v>
      </c>
      <c r="I25" s="26">
        <f t="shared" si="2"/>
        <v>0</v>
      </c>
      <c r="J25" s="26">
        <f t="shared" si="2"/>
        <v>0</v>
      </c>
      <c r="K25" s="26">
        <f t="shared" si="2"/>
        <v>0</v>
      </c>
      <c r="L25" s="26">
        <f t="shared" si="2"/>
        <v>0</v>
      </c>
      <c r="M25" s="26">
        <f t="shared" si="2"/>
        <v>1</v>
      </c>
      <c r="N25" s="26">
        <f t="shared" si="2"/>
        <v>1</v>
      </c>
      <c r="O25" s="26">
        <f t="shared" si="2"/>
        <v>1</v>
      </c>
      <c r="P25" s="26">
        <f t="shared" si="2"/>
        <v>1</v>
      </c>
      <c r="Q25" s="26">
        <f t="shared" si="2"/>
        <v>1</v>
      </c>
      <c r="R25" s="26">
        <f t="shared" si="2"/>
        <v>1</v>
      </c>
      <c r="S25" s="26">
        <f t="shared" si="2"/>
        <v>1</v>
      </c>
      <c r="T25" s="26">
        <f t="shared" si="2"/>
        <v>1</v>
      </c>
      <c r="U25" s="26">
        <f t="shared" si="2"/>
        <v>1</v>
      </c>
      <c r="V25" s="26">
        <f t="shared" si="2"/>
        <v>1</v>
      </c>
      <c r="W25" s="26">
        <f t="shared" si="2"/>
        <v>1</v>
      </c>
      <c r="X25" s="26">
        <f t="shared" si="2"/>
        <v>1</v>
      </c>
      <c r="Y25" s="26">
        <f t="shared" si="2"/>
        <v>1</v>
      </c>
      <c r="Z25" s="26">
        <f t="shared" si="2"/>
        <v>0</v>
      </c>
      <c r="AA25" s="26">
        <f t="shared" si="2"/>
        <v>0</v>
      </c>
      <c r="AB25" s="26">
        <f t="shared" si="2"/>
        <v>0</v>
      </c>
      <c r="AC25" s="26">
        <f t="shared" si="2"/>
        <v>0</v>
      </c>
      <c r="AD25" s="26">
        <f t="shared" si="2"/>
        <v>0</v>
      </c>
      <c r="AE25" s="26">
        <f t="shared" si="2"/>
        <v>0</v>
      </c>
      <c r="AF25" s="26">
        <f t="shared" si="2"/>
        <v>0</v>
      </c>
      <c r="AG25" s="26">
        <f t="shared" si="2"/>
        <v>0</v>
      </c>
      <c r="AH25" s="26">
        <f t="shared" si="2"/>
        <v>0</v>
      </c>
      <c r="AI25" s="26">
        <f t="shared" si="2"/>
        <v>0</v>
      </c>
      <c r="AJ25" s="26">
        <f t="shared" si="2"/>
        <v>0</v>
      </c>
      <c r="AK25" s="26">
        <f t="shared" si="2"/>
        <v>0</v>
      </c>
      <c r="AL25" s="26">
        <f t="shared" si="2"/>
        <v>0</v>
      </c>
      <c r="AM25" s="26">
        <f t="shared" si="2"/>
        <v>0</v>
      </c>
      <c r="AN25" s="26">
        <f t="shared" si="2"/>
        <v>0</v>
      </c>
      <c r="AO25" s="26">
        <f t="shared" si="2"/>
        <v>0</v>
      </c>
      <c r="AP25" s="26">
        <f t="shared" si="2"/>
        <v>0</v>
      </c>
      <c r="AQ25" s="26">
        <f t="shared" si="2"/>
        <v>0</v>
      </c>
      <c r="AR25" s="26">
        <f t="shared" si="2"/>
        <v>0</v>
      </c>
      <c r="AS25" s="26">
        <f t="shared" si="2"/>
        <v>0</v>
      </c>
      <c r="AT25" s="26">
        <f t="shared" si="2"/>
        <v>0</v>
      </c>
      <c r="AU25" s="26">
        <f t="shared" si="2"/>
        <v>0</v>
      </c>
      <c r="AV25" s="26">
        <f t="shared" si="2"/>
        <v>0</v>
      </c>
      <c r="AW25" s="26">
        <f t="shared" si="2"/>
        <v>0</v>
      </c>
      <c r="AX25" s="26">
        <f t="shared" si="2"/>
        <v>0</v>
      </c>
      <c r="AY25" s="26">
        <f t="shared" si="2"/>
        <v>0</v>
      </c>
      <c r="AZ25" s="26">
        <f t="shared" si="2"/>
        <v>0</v>
      </c>
      <c r="BA25" s="26">
        <f t="shared" si="2"/>
        <v>0</v>
      </c>
      <c r="BB25" s="26">
        <f t="shared" si="2"/>
        <v>0</v>
      </c>
      <c r="BC25" s="26">
        <f t="shared" si="3"/>
        <v>1</v>
      </c>
      <c r="BD25" s="109" t="s">
        <v>150</v>
      </c>
      <c r="BE25" s="26">
        <v>1</v>
      </c>
      <c r="BF25" s="56"/>
    </row>
    <row r="26" spans="1:60" s="27" customFormat="1" ht="16">
      <c r="A26" s="58"/>
      <c r="B26" s="28" t="s">
        <v>86</v>
      </c>
      <c r="C26" s="26">
        <f t="shared" si="2"/>
        <v>0</v>
      </c>
      <c r="D26" s="26">
        <f t="shared" si="2"/>
        <v>0</v>
      </c>
      <c r="E26" s="26">
        <f t="shared" si="2"/>
        <v>0</v>
      </c>
      <c r="F26" s="26">
        <f t="shared" si="2"/>
        <v>0</v>
      </c>
      <c r="G26" s="26">
        <f t="shared" si="2"/>
        <v>0</v>
      </c>
      <c r="H26" s="26">
        <f t="shared" si="2"/>
        <v>0</v>
      </c>
      <c r="I26" s="26">
        <f t="shared" si="2"/>
        <v>0</v>
      </c>
      <c r="J26" s="26">
        <f t="shared" si="2"/>
        <v>0</v>
      </c>
      <c r="K26" s="26">
        <f t="shared" si="2"/>
        <v>0</v>
      </c>
      <c r="L26" s="26">
        <f t="shared" si="2"/>
        <v>0</v>
      </c>
      <c r="M26" s="26">
        <f t="shared" si="2"/>
        <v>0</v>
      </c>
      <c r="N26" s="26">
        <f t="shared" si="2"/>
        <v>0</v>
      </c>
      <c r="O26" s="26">
        <f t="shared" si="2"/>
        <v>0</v>
      </c>
      <c r="P26" s="26">
        <f t="shared" si="2"/>
        <v>0</v>
      </c>
      <c r="Q26" s="26">
        <f t="shared" si="2"/>
        <v>0</v>
      </c>
      <c r="R26" s="26">
        <f t="shared" si="2"/>
        <v>0</v>
      </c>
      <c r="S26" s="26">
        <f t="shared" si="2"/>
        <v>0</v>
      </c>
      <c r="T26" s="26">
        <f t="shared" si="2"/>
        <v>0</v>
      </c>
      <c r="U26" s="26">
        <f t="shared" si="2"/>
        <v>0</v>
      </c>
      <c r="V26" s="26">
        <f t="shared" si="2"/>
        <v>0</v>
      </c>
      <c r="W26" s="26">
        <f t="shared" si="2"/>
        <v>0</v>
      </c>
      <c r="X26" s="26">
        <f t="shared" si="2"/>
        <v>0</v>
      </c>
      <c r="Y26" s="26">
        <f t="shared" si="2"/>
        <v>0</v>
      </c>
      <c r="Z26" s="26">
        <f t="shared" si="2"/>
        <v>1</v>
      </c>
      <c r="AA26" s="26">
        <f t="shared" si="2"/>
        <v>1</v>
      </c>
      <c r="AB26" s="26">
        <f t="shared" si="2"/>
        <v>1</v>
      </c>
      <c r="AC26" s="26">
        <f t="shared" si="2"/>
        <v>1</v>
      </c>
      <c r="AD26" s="26">
        <f t="shared" si="2"/>
        <v>1</v>
      </c>
      <c r="AE26" s="26">
        <f t="shared" si="2"/>
        <v>1</v>
      </c>
      <c r="AF26" s="26">
        <f t="shared" si="2"/>
        <v>1</v>
      </c>
      <c r="AG26" s="26">
        <f t="shared" si="2"/>
        <v>1</v>
      </c>
      <c r="AH26" s="26">
        <f t="shared" si="2"/>
        <v>1</v>
      </c>
      <c r="AI26" s="26">
        <f t="shared" si="2"/>
        <v>0</v>
      </c>
      <c r="AJ26" s="26">
        <f t="shared" si="2"/>
        <v>0</v>
      </c>
      <c r="AK26" s="26">
        <f t="shared" si="2"/>
        <v>0</v>
      </c>
      <c r="AL26" s="26">
        <f t="shared" si="2"/>
        <v>0</v>
      </c>
      <c r="AM26" s="26">
        <f t="shared" si="2"/>
        <v>0</v>
      </c>
      <c r="AN26" s="26">
        <f t="shared" si="2"/>
        <v>0</v>
      </c>
      <c r="AO26" s="26">
        <f t="shared" si="2"/>
        <v>0</v>
      </c>
      <c r="AP26" s="26">
        <f t="shared" si="2"/>
        <v>0</v>
      </c>
      <c r="AQ26" s="26">
        <f t="shared" si="2"/>
        <v>0</v>
      </c>
      <c r="AR26" s="26">
        <f t="shared" si="2"/>
        <v>0</v>
      </c>
      <c r="AS26" s="26">
        <f t="shared" si="2"/>
        <v>0</v>
      </c>
      <c r="AT26" s="26">
        <f t="shared" si="2"/>
        <v>0</v>
      </c>
      <c r="AU26" s="26">
        <f t="shared" si="2"/>
        <v>0</v>
      </c>
      <c r="AV26" s="26">
        <f t="shared" si="2"/>
        <v>0</v>
      </c>
      <c r="AW26" s="26">
        <f t="shared" si="2"/>
        <v>0</v>
      </c>
      <c r="AX26" s="26">
        <f t="shared" si="2"/>
        <v>0</v>
      </c>
      <c r="AY26" s="26">
        <f t="shared" si="2"/>
        <v>0</v>
      </c>
      <c r="AZ26" s="26">
        <f t="shared" si="2"/>
        <v>0</v>
      </c>
      <c r="BA26" s="26">
        <f t="shared" si="2"/>
        <v>0</v>
      </c>
      <c r="BB26" s="26">
        <f t="shared" si="2"/>
        <v>0</v>
      </c>
      <c r="BC26" s="26">
        <f t="shared" si="3"/>
        <v>1</v>
      </c>
      <c r="BD26" s="109" t="s">
        <v>150</v>
      </c>
      <c r="BE26" s="26">
        <v>1</v>
      </c>
      <c r="BF26" s="56"/>
    </row>
    <row r="27" spans="1:60" s="27" customFormat="1" ht="16">
      <c r="A27" s="58"/>
      <c r="B27" s="28" t="s">
        <v>103</v>
      </c>
      <c r="C27" s="26">
        <f t="shared" si="2"/>
        <v>0</v>
      </c>
      <c r="D27" s="26">
        <f t="shared" si="2"/>
        <v>0</v>
      </c>
      <c r="E27" s="26">
        <f t="shared" si="2"/>
        <v>0</v>
      </c>
      <c r="F27" s="26">
        <f t="shared" si="2"/>
        <v>0</v>
      </c>
      <c r="G27" s="26">
        <f t="shared" si="2"/>
        <v>0</v>
      </c>
      <c r="H27" s="26">
        <f t="shared" si="2"/>
        <v>0</v>
      </c>
      <c r="I27" s="26">
        <f t="shared" si="2"/>
        <v>0</v>
      </c>
      <c r="J27" s="26">
        <f t="shared" si="2"/>
        <v>0</v>
      </c>
      <c r="K27" s="26">
        <f t="shared" si="2"/>
        <v>0</v>
      </c>
      <c r="L27" s="26">
        <f t="shared" si="2"/>
        <v>0</v>
      </c>
      <c r="M27" s="26">
        <f t="shared" si="2"/>
        <v>0</v>
      </c>
      <c r="N27" s="26">
        <f t="shared" si="2"/>
        <v>0</v>
      </c>
      <c r="O27" s="26">
        <f t="shared" si="2"/>
        <v>0</v>
      </c>
      <c r="P27" s="26">
        <f t="shared" si="2"/>
        <v>0</v>
      </c>
      <c r="Q27" s="26">
        <f t="shared" si="2"/>
        <v>0</v>
      </c>
      <c r="R27" s="26">
        <f t="shared" si="2"/>
        <v>0</v>
      </c>
      <c r="S27" s="26">
        <f t="shared" si="2"/>
        <v>0</v>
      </c>
      <c r="T27" s="26">
        <f t="shared" si="2"/>
        <v>0</v>
      </c>
      <c r="U27" s="26">
        <f t="shared" si="2"/>
        <v>0</v>
      </c>
      <c r="V27" s="26">
        <f t="shared" si="2"/>
        <v>0</v>
      </c>
      <c r="W27" s="26">
        <f t="shared" si="2"/>
        <v>0</v>
      </c>
      <c r="X27" s="26">
        <f t="shared" si="2"/>
        <v>0</v>
      </c>
      <c r="Y27" s="26">
        <f t="shared" si="2"/>
        <v>0</v>
      </c>
      <c r="Z27" s="26">
        <f t="shared" si="2"/>
        <v>0</v>
      </c>
      <c r="AA27" s="26">
        <f t="shared" si="2"/>
        <v>0</v>
      </c>
      <c r="AB27" s="26">
        <f t="shared" si="2"/>
        <v>0</v>
      </c>
      <c r="AC27" s="26">
        <f t="shared" si="2"/>
        <v>0</v>
      </c>
      <c r="AD27" s="26">
        <f t="shared" si="2"/>
        <v>0</v>
      </c>
      <c r="AE27" s="26">
        <f t="shared" si="2"/>
        <v>0</v>
      </c>
      <c r="AF27" s="26">
        <f t="shared" si="2"/>
        <v>0</v>
      </c>
      <c r="AG27" s="26">
        <f t="shared" si="2"/>
        <v>0</v>
      </c>
      <c r="AH27" s="26">
        <f t="shared" si="2"/>
        <v>0</v>
      </c>
      <c r="AI27" s="26">
        <f t="shared" si="2"/>
        <v>1</v>
      </c>
      <c r="AJ27" s="26">
        <f t="shared" si="2"/>
        <v>1</v>
      </c>
      <c r="AK27" s="26">
        <f t="shared" si="2"/>
        <v>1</v>
      </c>
      <c r="AL27" s="26">
        <f t="shared" si="2"/>
        <v>1</v>
      </c>
      <c r="AM27" s="26">
        <f t="shared" si="2"/>
        <v>0</v>
      </c>
      <c r="AN27" s="26">
        <f t="shared" si="2"/>
        <v>0</v>
      </c>
      <c r="AO27" s="26">
        <f t="shared" si="2"/>
        <v>0</v>
      </c>
      <c r="AP27" s="26">
        <f t="shared" si="2"/>
        <v>0</v>
      </c>
      <c r="AQ27" s="26">
        <f t="shared" si="2"/>
        <v>0</v>
      </c>
      <c r="AR27" s="26">
        <f t="shared" si="2"/>
        <v>0</v>
      </c>
      <c r="AS27" s="26">
        <f t="shared" si="2"/>
        <v>0</v>
      </c>
      <c r="AT27" s="26">
        <f t="shared" si="2"/>
        <v>0</v>
      </c>
      <c r="AU27" s="26">
        <f t="shared" si="2"/>
        <v>0</v>
      </c>
      <c r="AV27" s="26">
        <f t="shared" si="2"/>
        <v>0</v>
      </c>
      <c r="AW27" s="26">
        <f t="shared" si="2"/>
        <v>0</v>
      </c>
      <c r="AX27" s="26">
        <f t="shared" ref="AX27:BB27" si="4">IF(AX$5=$B27,1,0)</f>
        <v>0</v>
      </c>
      <c r="AY27" s="26">
        <f t="shared" si="4"/>
        <v>0</v>
      </c>
      <c r="AZ27" s="26">
        <f t="shared" si="4"/>
        <v>0</v>
      </c>
      <c r="BA27" s="26">
        <f t="shared" si="4"/>
        <v>0</v>
      </c>
      <c r="BB27" s="26">
        <f t="shared" si="4"/>
        <v>0</v>
      </c>
      <c r="BC27" s="26">
        <f t="shared" si="3"/>
        <v>1</v>
      </c>
      <c r="BD27" s="109" t="s">
        <v>150</v>
      </c>
      <c r="BE27" s="26">
        <v>1</v>
      </c>
      <c r="BF27" s="56"/>
    </row>
    <row r="28" spans="1:60" s="27" customFormat="1" ht="16">
      <c r="A28" s="58"/>
      <c r="B28" s="28" t="s">
        <v>112</v>
      </c>
      <c r="C28" s="26">
        <f t="shared" ref="C28:BB29" si="5">IF(C$5=$B28,1,0)</f>
        <v>0</v>
      </c>
      <c r="D28" s="26">
        <f t="shared" si="5"/>
        <v>0</v>
      </c>
      <c r="E28" s="26">
        <f t="shared" si="5"/>
        <v>0</v>
      </c>
      <c r="F28" s="26">
        <f t="shared" si="5"/>
        <v>0</v>
      </c>
      <c r="G28" s="26">
        <f t="shared" si="5"/>
        <v>0</v>
      </c>
      <c r="H28" s="26">
        <f t="shared" si="5"/>
        <v>0</v>
      </c>
      <c r="I28" s="26">
        <f t="shared" si="5"/>
        <v>0</v>
      </c>
      <c r="J28" s="26">
        <f t="shared" si="5"/>
        <v>0</v>
      </c>
      <c r="K28" s="26">
        <f t="shared" si="5"/>
        <v>0</v>
      </c>
      <c r="L28" s="26">
        <f t="shared" si="5"/>
        <v>0</v>
      </c>
      <c r="M28" s="26">
        <f t="shared" si="5"/>
        <v>0</v>
      </c>
      <c r="N28" s="26">
        <f t="shared" si="5"/>
        <v>0</v>
      </c>
      <c r="O28" s="26">
        <f t="shared" si="5"/>
        <v>0</v>
      </c>
      <c r="P28" s="26">
        <f t="shared" si="5"/>
        <v>0</v>
      </c>
      <c r="Q28" s="26">
        <f t="shared" si="5"/>
        <v>0</v>
      </c>
      <c r="R28" s="26">
        <f t="shared" si="5"/>
        <v>0</v>
      </c>
      <c r="S28" s="26">
        <f t="shared" si="5"/>
        <v>0</v>
      </c>
      <c r="T28" s="26">
        <f t="shared" si="5"/>
        <v>0</v>
      </c>
      <c r="U28" s="26">
        <f t="shared" si="5"/>
        <v>0</v>
      </c>
      <c r="V28" s="26">
        <f t="shared" si="5"/>
        <v>0</v>
      </c>
      <c r="W28" s="26">
        <f t="shared" si="5"/>
        <v>0</v>
      </c>
      <c r="X28" s="26">
        <f t="shared" si="5"/>
        <v>0</v>
      </c>
      <c r="Y28" s="26">
        <f t="shared" si="5"/>
        <v>0</v>
      </c>
      <c r="Z28" s="26">
        <f t="shared" si="5"/>
        <v>0</v>
      </c>
      <c r="AA28" s="26">
        <f t="shared" si="5"/>
        <v>0</v>
      </c>
      <c r="AB28" s="26">
        <f t="shared" si="5"/>
        <v>0</v>
      </c>
      <c r="AC28" s="26">
        <f t="shared" si="5"/>
        <v>0</v>
      </c>
      <c r="AD28" s="26">
        <f t="shared" si="5"/>
        <v>0</v>
      </c>
      <c r="AE28" s="26">
        <f t="shared" si="5"/>
        <v>0</v>
      </c>
      <c r="AF28" s="26">
        <f t="shared" si="5"/>
        <v>0</v>
      </c>
      <c r="AG28" s="26">
        <f t="shared" si="5"/>
        <v>0</v>
      </c>
      <c r="AH28" s="26">
        <f t="shared" si="5"/>
        <v>0</v>
      </c>
      <c r="AI28" s="26">
        <f t="shared" si="5"/>
        <v>0</v>
      </c>
      <c r="AJ28" s="26">
        <f t="shared" si="5"/>
        <v>0</v>
      </c>
      <c r="AK28" s="26">
        <f t="shared" si="5"/>
        <v>0</v>
      </c>
      <c r="AL28" s="26">
        <f t="shared" si="5"/>
        <v>0</v>
      </c>
      <c r="AM28" s="26">
        <f t="shared" si="5"/>
        <v>1</v>
      </c>
      <c r="AN28" s="26">
        <f t="shared" si="5"/>
        <v>1</v>
      </c>
      <c r="AO28" s="26">
        <f t="shared" si="5"/>
        <v>1</v>
      </c>
      <c r="AP28" s="26">
        <f t="shared" si="5"/>
        <v>1</v>
      </c>
      <c r="AQ28" s="26">
        <f t="shared" si="5"/>
        <v>1</v>
      </c>
      <c r="AR28" s="26">
        <f t="shared" si="5"/>
        <v>1</v>
      </c>
      <c r="AS28" s="26">
        <f t="shared" si="5"/>
        <v>1</v>
      </c>
      <c r="AT28" s="26">
        <f t="shared" si="5"/>
        <v>0</v>
      </c>
      <c r="AU28" s="26">
        <f t="shared" si="5"/>
        <v>0</v>
      </c>
      <c r="AV28" s="26">
        <f t="shared" si="5"/>
        <v>0</v>
      </c>
      <c r="AW28" s="26">
        <f t="shared" si="5"/>
        <v>0</v>
      </c>
      <c r="AX28" s="26">
        <f t="shared" si="5"/>
        <v>0</v>
      </c>
      <c r="AY28" s="26">
        <f t="shared" si="5"/>
        <v>0</v>
      </c>
      <c r="AZ28" s="26">
        <f t="shared" si="5"/>
        <v>0</v>
      </c>
      <c r="BA28" s="26">
        <f t="shared" si="5"/>
        <v>0</v>
      </c>
      <c r="BB28" s="26">
        <f t="shared" si="5"/>
        <v>0</v>
      </c>
      <c r="BC28" s="26">
        <f t="shared" si="3"/>
        <v>1</v>
      </c>
      <c r="BD28" s="109" t="s">
        <v>150</v>
      </c>
      <c r="BE28" s="26">
        <v>1</v>
      </c>
      <c r="BF28" s="56"/>
    </row>
    <row r="29" spans="1:60" s="27" customFormat="1" ht="17" thickBot="1">
      <c r="A29" s="59"/>
      <c r="B29" s="155" t="s">
        <v>146</v>
      </c>
      <c r="C29" s="60">
        <f t="shared" si="5"/>
        <v>0</v>
      </c>
      <c r="D29" s="60">
        <f t="shared" si="5"/>
        <v>0</v>
      </c>
      <c r="E29" s="60">
        <f t="shared" si="5"/>
        <v>0</v>
      </c>
      <c r="F29" s="60">
        <f t="shared" si="5"/>
        <v>0</v>
      </c>
      <c r="G29" s="60">
        <f t="shared" si="5"/>
        <v>0</v>
      </c>
      <c r="H29" s="60">
        <f t="shared" si="5"/>
        <v>0</v>
      </c>
      <c r="I29" s="60">
        <f t="shared" si="5"/>
        <v>0</v>
      </c>
      <c r="J29" s="60">
        <f t="shared" si="5"/>
        <v>0</v>
      </c>
      <c r="K29" s="60">
        <f t="shared" si="5"/>
        <v>0</v>
      </c>
      <c r="L29" s="60">
        <f t="shared" si="5"/>
        <v>0</v>
      </c>
      <c r="M29" s="60">
        <f t="shared" si="5"/>
        <v>0</v>
      </c>
      <c r="N29" s="60">
        <f t="shared" si="5"/>
        <v>0</v>
      </c>
      <c r="O29" s="60">
        <f t="shared" si="5"/>
        <v>0</v>
      </c>
      <c r="P29" s="60">
        <f t="shared" si="5"/>
        <v>0</v>
      </c>
      <c r="Q29" s="60">
        <f t="shared" si="5"/>
        <v>0</v>
      </c>
      <c r="R29" s="60">
        <f t="shared" si="5"/>
        <v>0</v>
      </c>
      <c r="S29" s="60">
        <f t="shared" si="5"/>
        <v>0</v>
      </c>
      <c r="T29" s="60">
        <f t="shared" si="5"/>
        <v>0</v>
      </c>
      <c r="U29" s="60">
        <f t="shared" si="5"/>
        <v>0</v>
      </c>
      <c r="V29" s="60">
        <f t="shared" si="5"/>
        <v>0</v>
      </c>
      <c r="W29" s="60">
        <f t="shared" si="5"/>
        <v>0</v>
      </c>
      <c r="X29" s="60">
        <f t="shared" si="5"/>
        <v>0</v>
      </c>
      <c r="Y29" s="60">
        <f t="shared" si="5"/>
        <v>0</v>
      </c>
      <c r="Z29" s="60">
        <f t="shared" si="5"/>
        <v>0</v>
      </c>
      <c r="AA29" s="60">
        <f t="shared" si="5"/>
        <v>0</v>
      </c>
      <c r="AB29" s="60">
        <f t="shared" si="5"/>
        <v>0</v>
      </c>
      <c r="AC29" s="60">
        <f t="shared" si="5"/>
        <v>0</v>
      </c>
      <c r="AD29" s="60">
        <f t="shared" si="5"/>
        <v>0</v>
      </c>
      <c r="AE29" s="60">
        <f t="shared" si="5"/>
        <v>0</v>
      </c>
      <c r="AF29" s="60">
        <f t="shared" si="5"/>
        <v>0</v>
      </c>
      <c r="AG29" s="60">
        <f t="shared" si="5"/>
        <v>0</v>
      </c>
      <c r="AH29" s="60">
        <f t="shared" si="5"/>
        <v>0</v>
      </c>
      <c r="AI29" s="60">
        <f t="shared" si="5"/>
        <v>0</v>
      </c>
      <c r="AJ29" s="60">
        <f t="shared" si="5"/>
        <v>0</v>
      </c>
      <c r="AK29" s="60">
        <f t="shared" si="5"/>
        <v>0</v>
      </c>
      <c r="AL29" s="60">
        <f t="shared" si="5"/>
        <v>0</v>
      </c>
      <c r="AM29" s="60">
        <f t="shared" si="5"/>
        <v>0</v>
      </c>
      <c r="AN29" s="60">
        <f t="shared" si="5"/>
        <v>0</v>
      </c>
      <c r="AO29" s="60">
        <f t="shared" si="5"/>
        <v>0</v>
      </c>
      <c r="AP29" s="60">
        <f t="shared" si="5"/>
        <v>0</v>
      </c>
      <c r="AQ29" s="60">
        <f t="shared" si="5"/>
        <v>0</v>
      </c>
      <c r="AR29" s="60">
        <f t="shared" si="5"/>
        <v>0</v>
      </c>
      <c r="AS29" s="60">
        <f t="shared" si="5"/>
        <v>0</v>
      </c>
      <c r="AT29" s="60">
        <f t="shared" si="5"/>
        <v>1</v>
      </c>
      <c r="AU29" s="60">
        <f t="shared" si="5"/>
        <v>1</v>
      </c>
      <c r="AV29" s="60">
        <f t="shared" si="5"/>
        <v>1</v>
      </c>
      <c r="AW29" s="60">
        <f t="shared" si="5"/>
        <v>1</v>
      </c>
      <c r="AX29" s="60">
        <f t="shared" si="5"/>
        <v>1</v>
      </c>
      <c r="AY29" s="60">
        <f t="shared" si="5"/>
        <v>1</v>
      </c>
      <c r="AZ29" s="60">
        <f t="shared" si="5"/>
        <v>1</v>
      </c>
      <c r="BA29" s="60">
        <f t="shared" si="5"/>
        <v>1</v>
      </c>
      <c r="BB29" s="60">
        <f t="shared" si="5"/>
        <v>1</v>
      </c>
      <c r="BC29" s="60">
        <f t="shared" si="3"/>
        <v>1</v>
      </c>
      <c r="BD29" s="110" t="s">
        <v>150</v>
      </c>
      <c r="BE29" s="60">
        <v>1</v>
      </c>
      <c r="BF29" s="43"/>
    </row>
    <row r="30" spans="1:60" s="27" customFormat="1" ht="16">
      <c r="B30" s="28"/>
      <c r="AH30" s="31"/>
      <c r="BD30" s="103"/>
    </row>
    <row r="31" spans="1:60" s="27" customFormat="1" ht="16">
      <c r="B31" s="28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39"/>
      <c r="BD31" s="108"/>
      <c r="BE31" s="26"/>
      <c r="BF31" s="26"/>
    </row>
    <row r="32" spans="1:60">
      <c r="A32" s="34"/>
      <c r="B32" s="35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4"/>
      <c r="BG32" s="34"/>
      <c r="BH32" s="34"/>
    </row>
    <row r="33" spans="1:60">
      <c r="A33" s="34"/>
      <c r="B33" s="35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4"/>
      <c r="BG33" s="34"/>
      <c r="BH33" s="34"/>
    </row>
    <row r="34" spans="1:60">
      <c r="A34" s="34"/>
      <c r="B34" s="35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4"/>
      <c r="BG34" s="34"/>
      <c r="BH34" s="34"/>
    </row>
    <row r="35" spans="1:60">
      <c r="A35" s="34"/>
      <c r="B35" s="35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4"/>
      <c r="BG35" s="34"/>
      <c r="BH35" s="34"/>
    </row>
    <row r="36" spans="1:60">
      <c r="A36" s="34"/>
      <c r="B36" s="35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4"/>
      <c r="BG36" s="34"/>
      <c r="BH36" s="34"/>
    </row>
    <row r="37" spans="1:60">
      <c r="A37" s="34"/>
      <c r="B37" s="35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4"/>
      <c r="BA37" s="39"/>
      <c r="BB37" s="39"/>
      <c r="BC37" s="39"/>
      <c r="BD37" s="39"/>
      <c r="BE37" s="39"/>
      <c r="BF37" s="34"/>
      <c r="BG37" s="34"/>
      <c r="BH37" s="34"/>
    </row>
    <row r="38" spans="1:60">
      <c r="A38" s="34"/>
      <c r="B38" s="35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9"/>
      <c r="BC38" s="39"/>
      <c r="BD38" s="39"/>
      <c r="BE38" s="34"/>
      <c r="BF38" s="36"/>
      <c r="BG38" s="34"/>
      <c r="BH38" s="34"/>
    </row>
    <row r="39" spans="1:60">
      <c r="A39" s="34"/>
      <c r="B39" s="35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9"/>
      <c r="BC39" s="39"/>
      <c r="BD39" s="39"/>
      <c r="BE39" s="34"/>
      <c r="BF39" s="36"/>
      <c r="BG39" s="34"/>
      <c r="BH39" s="34"/>
    </row>
    <row r="40" spans="1:60">
      <c r="B40" s="35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9"/>
      <c r="BA40" s="34"/>
      <c r="BB40" s="39"/>
      <c r="BC40" s="39"/>
      <c r="BD40" s="39"/>
      <c r="BE40" s="34"/>
      <c r="BF40" s="34"/>
      <c r="BG40" s="34"/>
      <c r="BH40" s="34"/>
    </row>
    <row r="41" spans="1:60">
      <c r="A41" s="34"/>
      <c r="B41" s="35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4"/>
      <c r="BG41" s="34"/>
      <c r="BH41" s="34"/>
    </row>
    <row r="42" spans="1:60">
      <c r="A42" s="34"/>
      <c r="B42" s="35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4"/>
      <c r="BG42" s="34"/>
      <c r="BH42" s="34"/>
    </row>
    <row r="43" spans="1:60">
      <c r="A43" s="34"/>
      <c r="B43" s="35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BA43" s="39"/>
      <c r="BB43" s="39"/>
      <c r="BC43" s="39"/>
      <c r="BD43" s="39"/>
      <c r="BE43" s="39"/>
      <c r="BF43" s="34"/>
      <c r="BG43" s="34"/>
      <c r="BH43" s="34"/>
    </row>
    <row r="44" spans="1:60">
      <c r="A44" s="34"/>
      <c r="B44" s="35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4"/>
      <c r="BG44" s="34"/>
      <c r="BH44" s="34"/>
    </row>
    <row r="45" spans="1:60">
      <c r="A45" s="34"/>
      <c r="B45" s="35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4"/>
      <c r="BG45" s="34"/>
      <c r="BH45" s="34"/>
    </row>
    <row r="46" spans="1:60">
      <c r="A46" s="34"/>
      <c r="B46" s="35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4"/>
      <c r="BG46" s="34"/>
      <c r="BH46" s="34"/>
    </row>
    <row r="47" spans="1:60">
      <c r="A47" s="34"/>
      <c r="B47" s="35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4"/>
      <c r="BG47" s="34"/>
      <c r="BH47" s="34"/>
    </row>
    <row r="48" spans="1:60">
      <c r="A48" s="34"/>
      <c r="B48" s="35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9"/>
      <c r="BC48" s="39"/>
      <c r="BD48" s="39"/>
      <c r="BE48" s="34"/>
      <c r="BF48" s="34"/>
      <c r="BG48" s="34"/>
      <c r="BH48" s="34"/>
    </row>
    <row r="49" spans="1:60">
      <c r="A49" s="34"/>
      <c r="B49" s="35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4"/>
      <c r="BH49" s="34"/>
    </row>
    <row r="50" spans="1:60">
      <c r="A50" s="34"/>
      <c r="B50" s="35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4"/>
      <c r="BG50" s="34"/>
      <c r="BH50" s="34"/>
    </row>
    <row r="51" spans="1:60">
      <c r="A51" s="34"/>
      <c r="B51" s="35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4"/>
      <c r="BG51" s="34"/>
      <c r="BH51" s="34"/>
    </row>
    <row r="52" spans="1:60">
      <c r="A52" s="34"/>
      <c r="B52" s="35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4"/>
      <c r="BG52" s="34"/>
      <c r="BH52" s="34"/>
    </row>
    <row r="53" spans="1:60">
      <c r="A53" s="34"/>
      <c r="B53" s="35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4"/>
      <c r="BG53" s="34"/>
      <c r="BH53" s="34"/>
    </row>
    <row r="54" spans="1:60">
      <c r="A54" s="34"/>
      <c r="B54" s="35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4"/>
      <c r="BG54" s="34"/>
      <c r="BH54" s="34"/>
    </row>
    <row r="55" spans="1:60">
      <c r="A55" s="34"/>
      <c r="B55" s="35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4"/>
      <c r="BG55" s="34"/>
      <c r="BH55" s="34"/>
    </row>
    <row r="56" spans="1:60">
      <c r="A56" s="34"/>
      <c r="B56" s="35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9"/>
      <c r="BC56" s="39"/>
      <c r="BD56" s="39"/>
      <c r="BE56" s="34"/>
      <c r="BF56" s="36"/>
      <c r="BG56" s="34"/>
      <c r="BH56" s="34"/>
    </row>
    <row r="57" spans="1:60">
      <c r="A57" s="34"/>
      <c r="B57" s="35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8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9"/>
      <c r="BC57" s="39"/>
      <c r="BD57" s="39"/>
      <c r="BE57" s="34"/>
      <c r="BF57" s="34"/>
      <c r="BG57" s="34"/>
      <c r="BH57" s="34"/>
    </row>
    <row r="58" spans="1:60">
      <c r="A58" s="34"/>
      <c r="B58" s="35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8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9"/>
      <c r="BC58" s="39"/>
      <c r="BD58" s="39"/>
      <c r="BE58" s="34"/>
      <c r="BF58" s="34"/>
      <c r="BG58" s="34"/>
      <c r="BH58" s="34"/>
    </row>
    <row r="59" spans="1:60">
      <c r="A59" s="34"/>
      <c r="B59" s="35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4"/>
      <c r="BG59" s="34"/>
      <c r="BH59" s="34"/>
    </row>
    <row r="60" spans="1:60">
      <c r="A60" s="34"/>
      <c r="B60" s="35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4"/>
      <c r="BG60" s="34"/>
      <c r="BH60" s="34"/>
    </row>
    <row r="61" spans="1:60">
      <c r="A61" s="34"/>
      <c r="B61" s="35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4"/>
      <c r="BG61" s="34"/>
      <c r="BH61" s="34"/>
    </row>
    <row r="62" spans="1:60">
      <c r="A62" s="34"/>
      <c r="B62" s="35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4"/>
      <c r="BG62" s="34"/>
      <c r="BH62" s="34"/>
    </row>
    <row r="63" spans="1:60">
      <c r="A63" s="34"/>
      <c r="B63" s="35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4"/>
      <c r="BG63" s="34"/>
      <c r="BH63" s="34"/>
    </row>
    <row r="64" spans="1:60">
      <c r="A64" s="34"/>
      <c r="B64" s="35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4"/>
      <c r="BG64" s="34"/>
      <c r="BH64" s="34"/>
    </row>
    <row r="65" spans="1:60">
      <c r="A65" s="34"/>
      <c r="B65" s="35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4"/>
      <c r="BG65" s="34"/>
      <c r="BH65" s="34"/>
    </row>
    <row r="66" spans="1:60">
      <c r="A66" s="34"/>
      <c r="B66" s="35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9"/>
      <c r="BC66" s="39"/>
      <c r="BD66" s="39"/>
      <c r="BE66" s="34"/>
      <c r="BF66" s="34"/>
      <c r="BG66" s="34"/>
      <c r="BH66" s="34"/>
    </row>
    <row r="67" spans="1:60">
      <c r="A67" s="34"/>
      <c r="B67" s="35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9"/>
      <c r="BC67" s="39"/>
      <c r="BD67" s="39"/>
      <c r="BE67" s="34"/>
      <c r="BF67" s="34"/>
      <c r="BG67" s="34"/>
      <c r="BH67" s="34"/>
    </row>
    <row r="68" spans="1:60">
      <c r="A68" s="34"/>
      <c r="B68" s="35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9"/>
      <c r="BC68" s="39"/>
      <c r="BD68" s="39"/>
      <c r="BE68" s="34"/>
      <c r="BF68" s="34"/>
      <c r="BG68" s="34"/>
      <c r="BH68" s="34"/>
    </row>
    <row r="69" spans="1:60">
      <c r="A69" s="34"/>
      <c r="B69" s="35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9"/>
      <c r="BC69" s="39"/>
      <c r="BD69" s="39"/>
      <c r="BE69" s="34"/>
      <c r="BF69" s="34"/>
      <c r="BG69" s="34"/>
      <c r="BH69" s="34"/>
    </row>
    <row r="70" spans="1:60">
      <c r="A70" s="34"/>
      <c r="B70" s="35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9"/>
      <c r="BC70" s="39"/>
      <c r="BD70" s="39"/>
      <c r="BE70" s="34"/>
      <c r="BF70" s="34"/>
      <c r="BG70" s="34"/>
      <c r="BH70" s="34"/>
    </row>
    <row r="71" spans="1:60">
      <c r="A71" s="34"/>
      <c r="B71" s="35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9"/>
      <c r="BC71" s="39"/>
      <c r="BD71" s="39"/>
      <c r="BE71" s="34"/>
      <c r="BF71" s="34"/>
      <c r="BG71" s="34"/>
      <c r="BH71" s="34"/>
    </row>
    <row r="72" spans="1:60">
      <c r="A72" s="34"/>
      <c r="B72" s="35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9"/>
      <c r="BC72" s="39"/>
      <c r="BD72" s="39"/>
      <c r="BE72" s="34"/>
      <c r="BF72" s="34"/>
      <c r="BG72" s="34"/>
      <c r="BH72" s="34"/>
    </row>
    <row r="73" spans="1:60">
      <c r="A73" s="34"/>
      <c r="B73" s="35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9"/>
      <c r="BC73" s="39"/>
      <c r="BD73" s="39"/>
      <c r="BE73" s="34"/>
      <c r="BF73" s="34"/>
      <c r="BG73" s="34"/>
      <c r="BH73" s="34"/>
    </row>
    <row r="74" spans="1:60">
      <c r="A74" s="34"/>
      <c r="B74" s="35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9"/>
      <c r="BC74" s="39"/>
      <c r="BD74" s="39"/>
      <c r="BE74" s="34"/>
      <c r="BF74" s="34"/>
      <c r="BG74" s="34"/>
      <c r="BH74" s="34"/>
    </row>
    <row r="75" spans="1:60">
      <c r="A75" s="34"/>
      <c r="B75" s="35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9"/>
      <c r="BC75" s="39"/>
      <c r="BD75" s="39"/>
      <c r="BE75" s="34"/>
      <c r="BF75" s="34"/>
      <c r="BG75" s="34"/>
      <c r="BH75" s="34"/>
    </row>
    <row r="76" spans="1:60">
      <c r="A76" s="34"/>
      <c r="B76" s="35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9"/>
      <c r="BC76" s="39"/>
      <c r="BD76" s="39"/>
      <c r="BE76" s="34"/>
      <c r="BF76" s="34"/>
      <c r="BG76" s="34"/>
      <c r="BH76" s="34"/>
    </row>
    <row r="77" spans="1:60">
      <c r="A77" s="34"/>
      <c r="B77" s="35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9"/>
      <c r="BC77" s="39"/>
      <c r="BD77" s="39"/>
      <c r="BE77" s="34"/>
      <c r="BF77" s="34"/>
      <c r="BG77" s="34"/>
      <c r="BH77" s="34"/>
    </row>
    <row r="78" spans="1:60">
      <c r="A78" s="34"/>
      <c r="B78" s="35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9"/>
      <c r="BC78" s="39"/>
      <c r="BD78" s="39"/>
      <c r="BE78" s="34"/>
      <c r="BF78" s="34"/>
      <c r="BG78" s="34"/>
      <c r="BH78" s="34"/>
    </row>
    <row r="79" spans="1:60">
      <c r="A79" s="34"/>
      <c r="B79" s="35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9"/>
      <c r="BC79" s="39"/>
      <c r="BD79" s="39"/>
      <c r="BE79" s="34"/>
      <c r="BF79" s="34"/>
      <c r="BG79" s="34"/>
      <c r="BH79" s="34"/>
    </row>
    <row r="80" spans="1:60">
      <c r="A80" s="34"/>
      <c r="B80" s="35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9"/>
      <c r="BC80" s="39"/>
      <c r="BD80" s="39"/>
      <c r="BE80" s="34"/>
      <c r="BF80" s="34"/>
      <c r="BG80" s="34"/>
      <c r="BH80" s="34"/>
    </row>
    <row r="81" spans="1:60">
      <c r="A81" s="34"/>
      <c r="B81" s="35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9"/>
      <c r="BC81" s="39"/>
      <c r="BD81" s="39"/>
      <c r="BE81" s="34"/>
      <c r="BF81" s="34"/>
      <c r="BG81" s="34"/>
      <c r="BH81" s="34"/>
    </row>
    <row r="82" spans="1:60">
      <c r="A82" s="34"/>
      <c r="B82" s="35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9"/>
      <c r="BC82" s="39"/>
      <c r="BD82" s="39"/>
      <c r="BE82" s="34"/>
      <c r="BF82" s="34"/>
      <c r="BG82" s="34"/>
      <c r="BH82" s="34"/>
    </row>
    <row r="83" spans="1:60">
      <c r="A83" s="34"/>
      <c r="B83" s="35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9"/>
      <c r="BC83" s="39"/>
      <c r="BD83" s="39"/>
      <c r="BE83" s="34"/>
      <c r="BF83" s="34"/>
      <c r="BG83" s="34"/>
      <c r="BH83" s="34"/>
    </row>
    <row r="84" spans="1:60">
      <c r="A84" s="34"/>
      <c r="B84" s="35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9"/>
      <c r="BC84" s="39"/>
      <c r="BD84" s="39"/>
      <c r="BE84" s="34"/>
      <c r="BF84" s="34"/>
      <c r="BG84" s="34"/>
      <c r="BH84" s="34"/>
    </row>
    <row r="85" spans="1:60">
      <c r="A85" s="34"/>
      <c r="B85" s="35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9"/>
      <c r="BC85" s="39"/>
      <c r="BD85" s="39"/>
      <c r="BE85" s="34"/>
      <c r="BF85" s="34"/>
      <c r="BG85" s="34"/>
      <c r="BH85" s="34"/>
    </row>
    <row r="86" spans="1:60">
      <c r="A86" s="34"/>
      <c r="B86" s="35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9"/>
      <c r="BC86" s="39"/>
      <c r="BD86" s="39"/>
      <c r="BE86" s="34"/>
      <c r="BF86" s="34"/>
      <c r="BG86" s="34"/>
      <c r="BH86" s="34"/>
    </row>
    <row r="87" spans="1:60">
      <c r="A87" s="34"/>
      <c r="B87" s="35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9"/>
      <c r="BC87" s="39"/>
      <c r="BD87" s="39"/>
      <c r="BE87" s="34"/>
      <c r="BF87" s="34"/>
      <c r="BG87" s="34"/>
      <c r="BH87" s="34"/>
    </row>
    <row r="88" spans="1:60">
      <c r="A88" s="34"/>
      <c r="B88" s="35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9"/>
      <c r="BC88" s="39"/>
      <c r="BD88" s="39"/>
      <c r="BE88" s="34"/>
      <c r="BF88" s="34"/>
      <c r="BG88" s="34"/>
      <c r="BH88" s="34"/>
    </row>
    <row r="89" spans="1:60">
      <c r="A89" s="34"/>
      <c r="B89" s="35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9"/>
      <c r="BC89" s="39"/>
      <c r="BD89" s="39"/>
      <c r="BE89" s="34"/>
      <c r="BF89" s="34"/>
      <c r="BG89" s="34"/>
      <c r="BH89" s="34"/>
    </row>
    <row r="90" spans="1:60">
      <c r="A90" s="34"/>
      <c r="B90" s="35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9"/>
      <c r="BC90" s="39"/>
      <c r="BD90" s="39"/>
      <c r="BE90" s="34"/>
      <c r="BF90" s="34"/>
      <c r="BG90" s="34"/>
      <c r="BH90" s="34"/>
    </row>
    <row r="91" spans="1:60">
      <c r="A91" s="34"/>
      <c r="B91" s="35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9"/>
      <c r="BC91" s="39"/>
      <c r="BD91" s="39"/>
      <c r="BE91" s="34"/>
      <c r="BF91" s="34"/>
      <c r="BG91" s="34"/>
      <c r="BH91" s="34"/>
    </row>
    <row r="92" spans="1:60">
      <c r="A92" s="34"/>
      <c r="B92" s="35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9"/>
      <c r="BC92" s="39"/>
      <c r="BD92" s="39"/>
      <c r="BE92" s="34"/>
      <c r="BF92" s="34"/>
      <c r="BG92" s="34"/>
      <c r="BH92" s="34"/>
    </row>
    <row r="93" spans="1:60">
      <c r="A93" s="34"/>
      <c r="B93" s="35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9"/>
      <c r="BC93" s="39"/>
      <c r="BD93" s="39"/>
      <c r="BE93" s="34"/>
      <c r="BF93" s="34"/>
      <c r="BG93" s="34"/>
      <c r="BH93" s="34"/>
    </row>
    <row r="94" spans="1:60">
      <c r="A94" s="34"/>
      <c r="B94" s="35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9"/>
      <c r="BC94" s="39"/>
      <c r="BD94" s="39"/>
      <c r="BE94" s="34"/>
      <c r="BF94" s="34"/>
      <c r="BG94" s="34"/>
      <c r="BH94" s="34"/>
    </row>
    <row r="95" spans="1:60">
      <c r="A95" s="34"/>
      <c r="B95" s="35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9"/>
      <c r="BC95" s="39"/>
      <c r="BD95" s="39"/>
      <c r="BE95" s="34"/>
      <c r="BF95" s="34"/>
      <c r="BG95" s="34"/>
      <c r="BH95" s="34"/>
    </row>
    <row r="96" spans="1:60">
      <c r="A96" s="34"/>
      <c r="B96" s="35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9"/>
      <c r="BC96" s="39"/>
      <c r="BD96" s="39"/>
      <c r="BE96" s="34"/>
      <c r="BF96" s="34"/>
      <c r="BG96" s="34"/>
      <c r="BH96" s="34"/>
    </row>
    <row r="97" spans="1:60">
      <c r="A97" s="34"/>
      <c r="B97" s="35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9"/>
      <c r="BC97" s="39"/>
      <c r="BD97" s="39"/>
      <c r="BE97" s="34"/>
      <c r="BF97" s="34"/>
      <c r="BG97" s="34"/>
      <c r="BH97" s="34"/>
    </row>
    <row r="98" spans="1:60">
      <c r="A98" s="34"/>
      <c r="B98" s="3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9"/>
      <c r="BC98" s="39"/>
      <c r="BD98" s="39"/>
      <c r="BE98" s="34"/>
      <c r="BF98" s="34"/>
      <c r="BG98" s="34"/>
      <c r="BH98" s="34"/>
    </row>
    <row r="99" spans="1:60">
      <c r="A99" s="34"/>
      <c r="B99" s="3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9"/>
      <c r="BC99" s="39"/>
      <c r="BD99" s="39"/>
      <c r="BE99" s="34"/>
      <c r="BF99" s="34"/>
      <c r="BG99" s="34"/>
      <c r="BH99" s="34"/>
    </row>
    <row r="100" spans="1:60">
      <c r="A100" s="34"/>
      <c r="B100" s="3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9"/>
      <c r="BC100" s="39"/>
      <c r="BD100" s="39"/>
      <c r="BE100" s="34"/>
      <c r="BF100" s="34"/>
      <c r="BG100" s="34"/>
      <c r="BH100" s="34"/>
    </row>
    <row r="101" spans="1:60">
      <c r="A101" s="34"/>
      <c r="B101" s="3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9"/>
      <c r="BC101" s="39"/>
      <c r="BD101" s="39"/>
      <c r="BE101" s="34"/>
      <c r="BF101" s="34"/>
      <c r="BG101" s="34"/>
      <c r="BH101" s="34"/>
    </row>
    <row r="102" spans="1:60">
      <c r="A102" s="34"/>
      <c r="B102" s="3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9"/>
      <c r="BC102" s="39"/>
      <c r="BD102" s="39"/>
      <c r="BE102" s="34"/>
      <c r="BF102" s="34"/>
      <c r="BG102" s="34"/>
      <c r="BH102" s="34"/>
    </row>
    <row r="103" spans="1:60">
      <c r="A103" s="34"/>
      <c r="B103" s="3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9"/>
      <c r="BC103" s="39"/>
      <c r="BD103" s="39"/>
      <c r="BE103" s="34"/>
      <c r="BF103" s="34"/>
      <c r="BG103" s="34"/>
      <c r="BH103" s="34"/>
    </row>
    <row r="104" spans="1:60">
      <c r="A104" s="34"/>
      <c r="B104" s="3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9"/>
      <c r="BC104" s="39"/>
      <c r="BD104" s="39"/>
      <c r="BE104" s="34"/>
      <c r="BF104" s="34"/>
      <c r="BG104" s="34"/>
      <c r="BH104" s="34"/>
    </row>
    <row r="105" spans="1:60">
      <c r="A105" s="34"/>
      <c r="B105" s="3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9"/>
      <c r="BC105" s="39"/>
      <c r="BD105" s="39"/>
      <c r="BE105" s="34"/>
      <c r="BF105" s="34"/>
      <c r="BG105" s="34"/>
      <c r="BH105" s="34"/>
    </row>
    <row r="106" spans="1:60">
      <c r="A106" s="34"/>
      <c r="B106" s="3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9"/>
      <c r="BC106" s="39"/>
      <c r="BD106" s="39"/>
      <c r="BE106" s="34"/>
      <c r="BF106" s="34"/>
      <c r="BG106" s="34"/>
      <c r="BH106" s="34"/>
    </row>
    <row r="107" spans="1:60">
      <c r="A107" s="34"/>
      <c r="B107" s="3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9"/>
      <c r="BC107" s="39"/>
      <c r="BD107" s="39"/>
      <c r="BE107" s="34"/>
      <c r="BF107" s="34"/>
      <c r="BG107" s="34"/>
      <c r="BH107" s="34"/>
    </row>
    <row r="108" spans="1:60">
      <c r="A108" s="34"/>
      <c r="B108" s="3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9"/>
      <c r="BC108" s="39"/>
      <c r="BD108" s="39"/>
      <c r="BE108" s="34"/>
      <c r="BF108" s="34"/>
      <c r="BG108" s="34"/>
      <c r="BH108" s="34"/>
    </row>
    <row r="109" spans="1:60">
      <c r="A109" s="34"/>
      <c r="B109" s="3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9"/>
      <c r="BC109" s="39"/>
      <c r="BD109" s="39"/>
      <c r="BE109" s="34"/>
      <c r="BF109" s="34"/>
      <c r="BG109" s="34"/>
      <c r="BH109" s="34"/>
    </row>
    <row r="110" spans="1:60">
      <c r="A110" s="34"/>
      <c r="B110" s="3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9"/>
      <c r="BC110" s="39"/>
      <c r="BD110" s="39"/>
      <c r="BE110" s="34"/>
      <c r="BF110" s="34"/>
      <c r="BG110" s="34"/>
      <c r="BH110" s="34"/>
    </row>
    <row r="111" spans="1:60">
      <c r="A111" s="34"/>
      <c r="B111" s="35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9"/>
      <c r="BC111" s="39"/>
      <c r="BD111" s="39"/>
      <c r="BE111" s="34"/>
      <c r="BF111" s="34"/>
      <c r="BG111" s="34"/>
      <c r="BH111" s="34"/>
    </row>
    <row r="112" spans="1:60">
      <c r="A112" s="34"/>
      <c r="B112" s="35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9"/>
      <c r="BC112" s="39"/>
      <c r="BD112" s="39"/>
      <c r="BE112" s="34"/>
      <c r="BF112" s="34"/>
      <c r="BG112" s="34"/>
      <c r="BH112" s="34"/>
    </row>
    <row r="113" spans="1:60">
      <c r="A113" s="34"/>
      <c r="B113" s="35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9"/>
      <c r="BC113" s="39"/>
      <c r="BD113" s="39"/>
      <c r="BE113" s="34"/>
      <c r="BF113" s="34"/>
      <c r="BG113" s="34"/>
      <c r="BH113" s="34"/>
    </row>
    <row r="114" spans="1:60">
      <c r="A114" s="34"/>
      <c r="B114" s="35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9"/>
      <c r="BC114" s="39"/>
      <c r="BD114" s="39"/>
      <c r="BE114" s="34"/>
      <c r="BF114" s="34"/>
      <c r="BG114" s="34"/>
      <c r="BH114" s="34"/>
    </row>
    <row r="115" spans="1:60">
      <c r="A115" s="34"/>
      <c r="B115" s="35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9"/>
      <c r="BC115" s="39"/>
      <c r="BD115" s="39"/>
      <c r="BE115" s="34"/>
      <c r="BF115" s="34"/>
      <c r="BG115" s="34"/>
      <c r="BH115" s="34"/>
    </row>
    <row r="116" spans="1:60">
      <c r="A116" s="34"/>
      <c r="B116" s="35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9"/>
      <c r="BC116" s="39"/>
      <c r="BD116" s="39"/>
      <c r="BE116" s="34"/>
      <c r="BF116" s="34"/>
      <c r="BG116" s="34"/>
      <c r="BH116" s="34"/>
    </row>
    <row r="117" spans="1:60">
      <c r="A117" s="34"/>
      <c r="B117" s="35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9"/>
      <c r="BC117" s="39"/>
      <c r="BD117" s="39"/>
      <c r="BE117" s="34"/>
      <c r="BF117" s="34"/>
      <c r="BG117" s="34"/>
      <c r="BH117" s="34"/>
    </row>
    <row r="118" spans="1:60">
      <c r="A118" s="34"/>
      <c r="B118" s="35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9"/>
      <c r="BC118" s="39"/>
      <c r="BD118" s="39"/>
      <c r="BE118" s="34"/>
      <c r="BF118" s="34"/>
      <c r="BG118" s="34"/>
      <c r="BH118" s="34"/>
    </row>
    <row r="119" spans="1:60">
      <c r="A119" s="34"/>
      <c r="B119" s="35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9"/>
      <c r="BC119" s="39"/>
      <c r="BD119" s="39"/>
      <c r="BE119" s="34"/>
      <c r="BF119" s="34"/>
      <c r="BG119" s="34"/>
      <c r="BH119" s="34"/>
    </row>
    <row r="120" spans="1:60">
      <c r="A120" s="34"/>
      <c r="B120" s="35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9"/>
      <c r="BC120" s="39"/>
      <c r="BD120" s="39"/>
      <c r="BE120" s="34"/>
      <c r="BF120" s="34"/>
      <c r="BG120" s="34"/>
      <c r="BH120" s="34"/>
    </row>
    <row r="121" spans="1:60">
      <c r="A121" s="34"/>
      <c r="B121" s="35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9"/>
      <c r="BC121" s="39"/>
      <c r="BD121" s="39"/>
      <c r="BE121" s="34"/>
      <c r="BF121" s="34"/>
      <c r="BG121" s="34"/>
      <c r="BH121" s="34"/>
    </row>
    <row r="122" spans="1:60">
      <c r="A122" s="34"/>
      <c r="B122" s="35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9"/>
      <c r="BC122" s="39"/>
      <c r="BD122" s="39"/>
      <c r="BE122" s="34"/>
      <c r="BF122" s="34"/>
      <c r="BG122" s="34"/>
      <c r="BH122" s="34"/>
    </row>
    <row r="123" spans="1:60">
      <c r="A123" s="34"/>
      <c r="B123" s="35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9"/>
      <c r="BC123" s="39"/>
      <c r="BD123" s="39"/>
      <c r="BE123" s="34"/>
      <c r="BF123" s="34"/>
      <c r="BG123" s="34"/>
      <c r="BH123" s="34"/>
    </row>
    <row r="124" spans="1:60">
      <c r="A124" s="34"/>
      <c r="B124" s="35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9"/>
      <c r="BC124" s="39"/>
      <c r="BD124" s="39"/>
      <c r="BE124" s="34"/>
      <c r="BF124" s="34"/>
      <c r="BG124" s="34"/>
      <c r="BH124" s="34"/>
    </row>
    <row r="125" spans="1:60">
      <c r="A125" s="34"/>
      <c r="B125" s="35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9"/>
      <c r="BC125" s="39"/>
      <c r="BD125" s="39"/>
      <c r="BE125" s="34"/>
      <c r="BF125" s="34"/>
      <c r="BG125" s="34"/>
      <c r="BH125" s="34"/>
    </row>
    <row r="126" spans="1:60">
      <c r="A126" s="34"/>
      <c r="B126" s="35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9"/>
      <c r="BC126" s="39"/>
      <c r="BD126" s="39"/>
      <c r="BE126" s="34"/>
      <c r="BF126" s="34"/>
      <c r="BG126" s="34"/>
      <c r="BH126" s="34"/>
    </row>
    <row r="127" spans="1:60">
      <c r="A127" s="34"/>
      <c r="B127" s="35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9"/>
      <c r="BC127" s="39"/>
      <c r="BD127" s="39"/>
      <c r="BE127" s="34"/>
      <c r="BF127" s="34"/>
      <c r="BG127" s="34"/>
      <c r="BH127" s="34"/>
    </row>
    <row r="128" spans="1:60">
      <c r="A128" s="34"/>
      <c r="B128" s="35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9"/>
      <c r="BC128" s="39"/>
      <c r="BD128" s="39"/>
      <c r="BE128" s="34"/>
      <c r="BF128" s="34"/>
      <c r="BG128" s="34"/>
      <c r="BH128" s="34"/>
    </row>
    <row r="129" spans="1:60">
      <c r="A129" s="34"/>
      <c r="B129" s="35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9"/>
      <c r="BC129" s="39"/>
      <c r="BD129" s="39"/>
      <c r="BE129" s="34"/>
      <c r="BF129" s="34"/>
      <c r="BG129" s="34"/>
      <c r="BH129" s="34"/>
    </row>
    <row r="130" spans="1:60">
      <c r="A130" s="34"/>
      <c r="B130" s="35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9"/>
      <c r="BC130" s="39"/>
      <c r="BD130" s="39"/>
      <c r="BE130" s="34"/>
      <c r="BF130" s="34"/>
      <c r="BG130" s="34"/>
      <c r="BH130" s="34"/>
    </row>
    <row r="131" spans="1:60">
      <c r="A131" s="34"/>
      <c r="B131" s="35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9"/>
      <c r="BC131" s="39"/>
      <c r="BD131" s="39"/>
      <c r="BE131" s="34"/>
      <c r="BF131" s="34"/>
      <c r="BG131" s="34"/>
      <c r="BH131" s="34"/>
    </row>
    <row r="132" spans="1:60">
      <c r="A132" s="34"/>
      <c r="B132" s="35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9"/>
      <c r="BC132" s="39"/>
      <c r="BD132" s="39"/>
      <c r="BE132" s="34"/>
      <c r="BF132" s="34"/>
      <c r="BG132" s="34"/>
      <c r="BH132" s="34"/>
    </row>
    <row r="133" spans="1:60">
      <c r="A133" s="34"/>
      <c r="B133" s="35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9"/>
      <c r="BC133" s="39"/>
      <c r="BD133" s="39"/>
      <c r="BE133" s="34"/>
      <c r="BF133" s="34"/>
      <c r="BG133" s="34"/>
      <c r="BH133" s="34"/>
    </row>
    <row r="134" spans="1:60">
      <c r="A134" s="34"/>
      <c r="B134" s="35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9"/>
      <c r="BC134" s="39"/>
      <c r="BD134" s="39"/>
      <c r="BE134" s="34"/>
      <c r="BF134" s="34"/>
      <c r="BG134" s="34"/>
      <c r="BH134" s="34"/>
    </row>
    <row r="135" spans="1:60">
      <c r="A135" s="34"/>
      <c r="B135" s="35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9"/>
      <c r="BC135" s="39"/>
      <c r="BD135" s="39"/>
      <c r="BE135" s="34"/>
      <c r="BF135" s="34"/>
      <c r="BG135" s="34"/>
      <c r="BH135" s="34"/>
    </row>
    <row r="136" spans="1:60">
      <c r="A136" s="34"/>
      <c r="B136" s="35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9"/>
      <c r="BC136" s="39"/>
      <c r="BD136" s="39"/>
      <c r="BE136" s="34"/>
      <c r="BF136" s="34"/>
      <c r="BG136" s="34"/>
      <c r="BH136" s="34"/>
    </row>
    <row r="137" spans="1:60">
      <c r="A137" s="34"/>
      <c r="B137" s="35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9"/>
      <c r="BC137" s="39"/>
      <c r="BD137" s="39"/>
      <c r="BE137" s="34"/>
      <c r="BF137" s="34"/>
      <c r="BG137" s="34"/>
      <c r="BH137" s="34"/>
    </row>
    <row r="138" spans="1:60">
      <c r="A138" s="34"/>
      <c r="B138" s="35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9"/>
      <c r="BC138" s="39"/>
      <c r="BD138" s="39"/>
      <c r="BE138" s="34"/>
      <c r="BF138" s="34"/>
      <c r="BG138" s="34"/>
      <c r="BH138" s="34"/>
    </row>
    <row r="139" spans="1:60">
      <c r="A139" s="34"/>
      <c r="B139" s="35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9"/>
      <c r="BC139" s="39"/>
      <c r="BD139" s="39"/>
      <c r="BE139" s="34"/>
      <c r="BF139" s="34"/>
      <c r="BG139" s="34"/>
      <c r="BH139" s="34"/>
    </row>
    <row r="140" spans="1:60">
      <c r="A140" s="34"/>
      <c r="B140" s="35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9"/>
      <c r="BC140" s="39"/>
      <c r="BD140" s="39"/>
      <c r="BE140" s="34"/>
      <c r="BF140" s="34"/>
      <c r="BG140" s="34"/>
      <c r="BH140" s="34"/>
    </row>
    <row r="141" spans="1:60">
      <c r="A141" s="34"/>
      <c r="B141" s="35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9"/>
      <c r="BC141" s="39"/>
      <c r="BD141" s="39"/>
      <c r="BE141" s="34"/>
      <c r="BF141" s="34"/>
      <c r="BG141" s="34"/>
      <c r="BH141" s="34"/>
    </row>
    <row r="142" spans="1:60">
      <c r="A142" s="34"/>
      <c r="B142" s="35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9"/>
      <c r="BC142" s="39"/>
      <c r="BD142" s="39"/>
      <c r="BE142" s="34"/>
      <c r="BF142" s="34"/>
      <c r="BG142" s="34"/>
      <c r="BH142" s="34"/>
    </row>
    <row r="143" spans="1:60">
      <c r="A143" s="34"/>
      <c r="B143" s="35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9"/>
      <c r="BC143" s="39"/>
      <c r="BD143" s="39"/>
      <c r="BE143" s="34"/>
      <c r="BF143" s="34"/>
      <c r="BG143" s="34"/>
      <c r="BH143" s="34"/>
    </row>
    <row r="144" spans="1:60">
      <c r="A144" s="34"/>
      <c r="B144" s="35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9"/>
      <c r="BC144" s="39"/>
      <c r="BD144" s="39"/>
      <c r="BE144" s="34"/>
      <c r="BF144" s="34"/>
      <c r="BG144" s="34"/>
      <c r="BH144" s="34"/>
    </row>
    <row r="145" spans="1:60">
      <c r="A145" s="34"/>
      <c r="B145" s="35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9"/>
      <c r="BC145" s="39"/>
      <c r="BD145" s="39"/>
      <c r="BE145" s="34"/>
      <c r="BF145" s="34"/>
      <c r="BG145" s="34"/>
      <c r="BH145" s="34"/>
    </row>
    <row r="146" spans="1:60">
      <c r="A146" s="34"/>
      <c r="B146" s="35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9"/>
      <c r="BC146" s="39"/>
      <c r="BD146" s="39"/>
      <c r="BE146" s="34"/>
      <c r="BF146" s="34"/>
      <c r="BG146" s="34"/>
      <c r="BH146" s="34"/>
    </row>
    <row r="147" spans="1:60">
      <c r="A147" s="34"/>
      <c r="B147" s="35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9"/>
      <c r="BC147" s="39"/>
      <c r="BD147" s="39"/>
      <c r="BE147" s="34"/>
      <c r="BF147" s="34"/>
      <c r="BG147" s="34"/>
      <c r="BH147" s="34"/>
    </row>
    <row r="148" spans="1:60">
      <c r="A148" s="34"/>
      <c r="B148" s="35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9"/>
      <c r="BC148" s="39"/>
      <c r="BD148" s="39"/>
      <c r="BE148" s="34"/>
      <c r="BF148" s="34"/>
      <c r="BG148" s="34"/>
      <c r="BH148" s="34"/>
    </row>
    <row r="149" spans="1:60">
      <c r="A149" s="34"/>
      <c r="B149" s="35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9"/>
      <c r="BC149" s="39"/>
      <c r="BD149" s="39"/>
      <c r="BE149" s="34"/>
      <c r="BF149" s="34"/>
      <c r="BG149" s="34"/>
      <c r="BH149" s="34"/>
    </row>
    <row r="150" spans="1:60">
      <c r="A150" s="34"/>
      <c r="B150" s="35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9"/>
      <c r="BC150" s="39"/>
      <c r="BD150" s="39"/>
      <c r="BE150" s="34"/>
      <c r="BF150" s="34"/>
      <c r="BG150" s="34"/>
      <c r="BH150" s="34"/>
    </row>
    <row r="151" spans="1:60">
      <c r="A151" s="34"/>
      <c r="B151" s="35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9"/>
      <c r="BC151" s="39"/>
      <c r="BD151" s="39"/>
      <c r="BE151" s="34"/>
      <c r="BF151" s="34"/>
      <c r="BG151" s="34"/>
      <c r="BH151" s="34"/>
    </row>
    <row r="152" spans="1:60">
      <c r="A152" s="34"/>
      <c r="B152" s="35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9"/>
      <c r="BC152" s="39"/>
      <c r="BD152" s="39"/>
      <c r="BE152" s="34"/>
      <c r="BF152" s="34"/>
      <c r="BG152" s="34"/>
      <c r="BH152" s="34"/>
    </row>
    <row r="153" spans="1:60">
      <c r="A153" s="34"/>
      <c r="B153" s="35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9"/>
      <c r="BC153" s="39"/>
      <c r="BD153" s="39"/>
      <c r="BE153" s="34"/>
      <c r="BF153" s="34"/>
      <c r="BG153" s="34"/>
      <c r="BH153" s="34"/>
    </row>
    <row r="154" spans="1:60">
      <c r="A154" s="34"/>
      <c r="B154" s="35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9"/>
      <c r="BC154" s="39"/>
      <c r="BD154" s="39"/>
      <c r="BE154" s="34"/>
      <c r="BF154" s="34"/>
      <c r="BG154" s="34"/>
      <c r="BH154" s="34"/>
    </row>
    <row r="155" spans="1:60">
      <c r="A155" s="34"/>
      <c r="B155" s="35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9"/>
      <c r="BC155" s="39"/>
      <c r="BD155" s="39"/>
      <c r="BE155" s="34"/>
      <c r="BF155" s="34"/>
      <c r="BG155" s="34"/>
      <c r="BH155" s="34"/>
    </row>
    <row r="156" spans="1:60">
      <c r="A156" s="34"/>
      <c r="B156" s="3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9"/>
      <c r="BC156" s="39"/>
      <c r="BD156" s="39"/>
      <c r="BE156" s="34"/>
      <c r="BF156" s="34"/>
      <c r="BG156" s="34"/>
      <c r="BH156" s="34"/>
    </row>
    <row r="157" spans="1:60">
      <c r="A157" s="34"/>
      <c r="B157" s="3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9"/>
      <c r="BC157" s="39"/>
      <c r="BD157" s="39"/>
      <c r="BE157" s="34"/>
      <c r="BF157" s="34"/>
      <c r="BG157" s="34"/>
      <c r="BH157" s="34"/>
    </row>
    <row r="158" spans="1:60">
      <c r="A158" s="34"/>
      <c r="B158" s="3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9"/>
      <c r="BC158" s="39"/>
      <c r="BD158" s="39"/>
      <c r="BE158" s="34"/>
      <c r="BF158" s="34"/>
      <c r="BG158" s="34"/>
      <c r="BH158" s="34"/>
    </row>
    <row r="159" spans="1:60">
      <c r="A159" s="34"/>
      <c r="B159" s="3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9"/>
      <c r="BC159" s="39"/>
      <c r="BD159" s="39"/>
      <c r="BE159" s="34"/>
      <c r="BF159" s="34"/>
      <c r="BG159" s="34"/>
      <c r="BH159" s="34"/>
    </row>
    <row r="160" spans="1:60">
      <c r="A160" s="34"/>
      <c r="B160" s="3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9"/>
      <c r="BC160" s="39"/>
      <c r="BD160" s="39"/>
      <c r="BE160" s="34"/>
      <c r="BF160" s="34"/>
      <c r="BG160" s="34"/>
      <c r="BH160" s="34"/>
    </row>
    <row r="161" spans="1:60">
      <c r="A161" s="34"/>
      <c r="B161" s="3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9"/>
      <c r="BC161" s="39"/>
      <c r="BD161" s="39"/>
      <c r="BE161" s="34"/>
      <c r="BF161" s="34"/>
      <c r="BG161" s="34"/>
      <c r="BH161" s="34"/>
    </row>
    <row r="162" spans="1:60">
      <c r="A162" s="34"/>
      <c r="B162" s="3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9"/>
      <c r="BC162" s="39"/>
      <c r="BD162" s="39"/>
      <c r="BE162" s="34"/>
      <c r="BF162" s="34"/>
      <c r="BG162" s="34"/>
      <c r="BH162" s="34"/>
    </row>
    <row r="163" spans="1:60">
      <c r="A163" s="34"/>
      <c r="B163" s="3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9"/>
      <c r="BC163" s="39"/>
      <c r="BD163" s="39"/>
      <c r="BE163" s="34"/>
      <c r="BF163" s="34"/>
      <c r="BG163" s="34"/>
      <c r="BH163" s="34"/>
    </row>
    <row r="164" spans="1:60">
      <c r="A164" s="34"/>
      <c r="B164" s="3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9"/>
      <c r="BC164" s="39"/>
      <c r="BD164" s="39"/>
      <c r="BE164" s="34"/>
      <c r="BF164" s="34"/>
      <c r="BG164" s="34"/>
      <c r="BH164" s="34"/>
    </row>
    <row r="165" spans="1:60">
      <c r="A165" s="34"/>
      <c r="B165" s="35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9"/>
      <c r="BC165" s="39"/>
      <c r="BD165" s="39"/>
      <c r="BE165" s="34"/>
      <c r="BF165" s="34"/>
      <c r="BG165" s="34"/>
      <c r="BH165" s="34"/>
    </row>
    <row r="166" spans="1:60">
      <c r="A166" s="34"/>
      <c r="B166" s="35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9"/>
      <c r="BC166" s="39"/>
      <c r="BD166" s="39"/>
      <c r="BE166" s="34"/>
      <c r="BF166" s="34"/>
      <c r="BG166" s="34"/>
      <c r="BH166" s="34"/>
    </row>
    <row r="167" spans="1:60">
      <c r="A167" s="34"/>
      <c r="B167" s="35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9"/>
      <c r="BC167" s="39"/>
      <c r="BD167" s="39"/>
      <c r="BE167" s="34"/>
      <c r="BF167" s="34"/>
      <c r="BG167" s="34"/>
      <c r="BH167" s="34"/>
    </row>
    <row r="168" spans="1:60">
      <c r="A168" s="34"/>
      <c r="B168" s="35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9"/>
      <c r="BC168" s="39"/>
      <c r="BD168" s="39"/>
      <c r="BE168" s="34"/>
      <c r="BF168" s="34"/>
      <c r="BG168" s="34"/>
      <c r="BH168" s="34"/>
    </row>
    <row r="169" spans="1:60">
      <c r="A169" s="34"/>
      <c r="B169" s="35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9"/>
      <c r="BC169" s="39"/>
      <c r="BD169" s="39"/>
      <c r="BE169" s="34"/>
      <c r="BF169" s="34"/>
      <c r="BG169" s="34"/>
      <c r="BH169" s="34"/>
    </row>
    <row r="170" spans="1:60">
      <c r="A170" s="34"/>
      <c r="B170" s="35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9"/>
      <c r="BC170" s="39"/>
      <c r="BD170" s="39"/>
      <c r="BE170" s="34"/>
      <c r="BF170" s="34"/>
      <c r="BG170" s="34"/>
      <c r="BH170" s="34"/>
    </row>
    <row r="171" spans="1:60">
      <c r="A171" s="34"/>
      <c r="B171" s="35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9"/>
      <c r="BC171" s="39"/>
      <c r="BD171" s="39"/>
      <c r="BE171" s="34"/>
      <c r="BF171" s="34"/>
      <c r="BG171" s="34"/>
      <c r="BH171" s="34"/>
    </row>
    <row r="172" spans="1:60">
      <c r="A172" s="34"/>
      <c r="B172" s="35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9"/>
      <c r="BC172" s="39"/>
      <c r="BD172" s="39"/>
      <c r="BE172" s="34"/>
      <c r="BF172" s="34"/>
      <c r="BG172" s="34"/>
      <c r="BH172" s="34"/>
    </row>
    <row r="173" spans="1:60">
      <c r="A173" s="34"/>
      <c r="B173" s="35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9"/>
      <c r="BC173" s="39"/>
      <c r="BD173" s="39"/>
      <c r="BE173" s="34"/>
      <c r="BF173" s="34"/>
      <c r="BG173" s="34"/>
      <c r="BH173" s="34"/>
    </row>
    <row r="174" spans="1:60">
      <c r="A174" s="34"/>
      <c r="B174" s="35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9"/>
      <c r="BC174" s="39"/>
      <c r="BD174" s="39"/>
      <c r="BE174" s="34"/>
      <c r="BF174" s="34"/>
      <c r="BG174" s="34"/>
      <c r="BH174" s="34"/>
    </row>
    <row r="175" spans="1:60">
      <c r="A175" s="34"/>
      <c r="B175" s="35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9"/>
      <c r="BC175" s="39"/>
      <c r="BD175" s="39"/>
      <c r="BE175" s="34"/>
      <c r="BF175" s="34"/>
      <c r="BG175" s="34"/>
      <c r="BH175" s="34"/>
    </row>
    <row r="176" spans="1:60">
      <c r="A176" s="34"/>
      <c r="B176" s="35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9"/>
      <c r="BC176" s="39"/>
      <c r="BD176" s="39"/>
      <c r="BE176" s="34"/>
      <c r="BF176" s="34"/>
      <c r="BG176" s="34"/>
      <c r="BH176" s="34"/>
    </row>
    <row r="177" spans="1:60">
      <c r="A177" s="34"/>
      <c r="B177" s="35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9"/>
      <c r="BC177" s="39"/>
      <c r="BD177" s="39"/>
      <c r="BE177" s="34"/>
      <c r="BF177" s="34"/>
      <c r="BG177" s="34"/>
      <c r="BH177" s="34"/>
    </row>
    <row r="178" spans="1:60">
      <c r="A178" s="34"/>
      <c r="B178" s="35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9"/>
      <c r="BC178" s="39"/>
      <c r="BD178" s="39"/>
      <c r="BE178" s="34"/>
      <c r="BF178" s="34"/>
      <c r="BG178" s="34"/>
      <c r="BH178" s="34"/>
    </row>
    <row r="179" spans="1:60">
      <c r="A179" s="34"/>
      <c r="B179" s="35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9"/>
      <c r="BC179" s="39"/>
      <c r="BD179" s="39"/>
      <c r="BE179" s="34"/>
      <c r="BF179" s="34"/>
      <c r="BG179" s="34"/>
      <c r="BH179" s="34"/>
    </row>
    <row r="180" spans="1:60">
      <c r="A180" s="34"/>
      <c r="B180" s="35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9"/>
      <c r="BC180" s="39"/>
      <c r="BD180" s="39"/>
      <c r="BE180" s="34"/>
      <c r="BF180" s="34"/>
      <c r="BG180" s="34"/>
      <c r="BH180" s="34"/>
    </row>
    <row r="181" spans="1:60">
      <c r="A181" s="34"/>
      <c r="B181" s="35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9"/>
      <c r="BC181" s="39"/>
      <c r="BD181" s="39"/>
      <c r="BE181" s="34"/>
      <c r="BF181" s="34"/>
      <c r="BG181" s="34"/>
      <c r="BH181" s="34"/>
    </row>
    <row r="182" spans="1:60">
      <c r="A182" s="34"/>
      <c r="B182" s="35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9"/>
      <c r="BC182" s="39"/>
      <c r="BD182" s="39"/>
      <c r="BE182" s="34"/>
      <c r="BF182" s="34"/>
      <c r="BG182" s="34"/>
      <c r="BH182" s="34"/>
    </row>
    <row r="183" spans="1:60">
      <c r="A183" s="34"/>
      <c r="B183" s="35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9"/>
      <c r="BC183" s="39"/>
      <c r="BD183" s="39"/>
      <c r="BE183" s="34"/>
      <c r="BF183" s="34"/>
      <c r="BG183" s="34"/>
      <c r="BH183" s="34"/>
    </row>
    <row r="184" spans="1:60">
      <c r="A184" s="34"/>
      <c r="B184" s="35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9"/>
      <c r="BC184" s="39"/>
      <c r="BD184" s="39"/>
      <c r="BE184" s="34"/>
      <c r="BF184" s="34"/>
      <c r="BG184" s="34"/>
      <c r="BH184" s="34"/>
    </row>
    <row r="185" spans="1:60">
      <c r="A185" s="34"/>
      <c r="B185" s="35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9"/>
      <c r="BC185" s="39"/>
      <c r="BD185" s="39"/>
      <c r="BE185" s="34"/>
      <c r="BF185" s="34"/>
      <c r="BG185" s="34"/>
      <c r="BH185" s="34"/>
    </row>
    <row r="186" spans="1:60">
      <c r="A186" s="34"/>
      <c r="B186" s="35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9"/>
      <c r="BC186" s="39"/>
      <c r="BD186" s="39"/>
      <c r="BE186" s="34"/>
      <c r="BF186" s="34"/>
      <c r="BG186" s="34"/>
      <c r="BH186" s="34"/>
    </row>
    <row r="187" spans="1:60">
      <c r="A187" s="34"/>
      <c r="B187" s="35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9"/>
      <c r="BC187" s="39"/>
      <c r="BD187" s="39"/>
      <c r="BE187" s="34"/>
      <c r="BF187" s="34"/>
      <c r="BG187" s="34"/>
      <c r="BH187" s="34"/>
    </row>
    <row r="188" spans="1:60">
      <c r="A188" s="34"/>
      <c r="B188" s="35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9"/>
      <c r="BC188" s="39"/>
      <c r="BD188" s="39"/>
      <c r="BE188" s="34"/>
      <c r="BF188" s="34"/>
      <c r="BG188" s="34"/>
      <c r="BH188" s="34"/>
    </row>
    <row r="189" spans="1:60">
      <c r="A189" s="34"/>
      <c r="B189" s="35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9"/>
      <c r="BC189" s="39"/>
      <c r="BD189" s="39"/>
      <c r="BE189" s="34"/>
      <c r="BF189" s="34"/>
      <c r="BG189" s="34"/>
      <c r="BH189" s="34"/>
    </row>
    <row r="190" spans="1:60">
      <c r="A190" s="34"/>
      <c r="B190" s="35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9"/>
      <c r="BC190" s="39"/>
      <c r="BD190" s="39"/>
      <c r="BE190" s="34"/>
      <c r="BF190" s="34"/>
      <c r="BG190" s="34"/>
      <c r="BH190" s="34"/>
    </row>
    <row r="191" spans="1:60">
      <c r="A191" s="34"/>
      <c r="B191" s="35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9"/>
      <c r="BC191" s="39"/>
      <c r="BD191" s="39"/>
      <c r="BE191" s="34"/>
      <c r="BF191" s="34"/>
      <c r="BG191" s="34"/>
      <c r="BH191" s="34"/>
    </row>
    <row r="192" spans="1:60">
      <c r="A192" s="34"/>
      <c r="B192" s="35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9"/>
      <c r="BC192" s="39"/>
      <c r="BD192" s="39"/>
      <c r="BE192" s="34"/>
      <c r="BF192" s="34"/>
      <c r="BG192" s="34"/>
      <c r="BH192" s="34"/>
    </row>
    <row r="193" spans="1:60">
      <c r="A193" s="34"/>
      <c r="B193" s="35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9"/>
      <c r="BC193" s="39"/>
      <c r="BD193" s="39"/>
      <c r="BE193" s="34"/>
      <c r="BF193" s="34"/>
      <c r="BG193" s="34"/>
      <c r="BH193" s="34"/>
    </row>
    <row r="194" spans="1:60">
      <c r="A194" s="34"/>
      <c r="B194" s="35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9"/>
      <c r="BC194" s="39"/>
      <c r="BD194" s="39"/>
      <c r="BE194" s="34"/>
      <c r="BF194" s="34"/>
      <c r="BG194" s="34"/>
      <c r="BH194" s="34"/>
    </row>
    <row r="195" spans="1:60">
      <c r="A195" s="34"/>
      <c r="B195" s="35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9"/>
      <c r="BC195" s="39"/>
      <c r="BD195" s="39"/>
      <c r="BE195" s="34"/>
      <c r="BF195" s="34"/>
      <c r="BG195" s="34"/>
      <c r="BH195" s="34"/>
    </row>
    <row r="196" spans="1:60">
      <c r="A196" s="34"/>
      <c r="B196" s="35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9"/>
      <c r="BC196" s="39"/>
      <c r="BD196" s="39"/>
      <c r="BE196" s="34"/>
      <c r="BF196" s="34"/>
      <c r="BG196" s="34"/>
      <c r="BH196" s="34"/>
    </row>
    <row r="197" spans="1:60">
      <c r="A197" s="34"/>
      <c r="B197" s="35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9"/>
      <c r="BC197" s="39"/>
      <c r="BD197" s="39"/>
      <c r="BE197" s="34"/>
      <c r="BF197" s="34"/>
      <c r="BG197" s="34"/>
      <c r="BH197" s="34"/>
    </row>
    <row r="198" spans="1:60">
      <c r="A198" s="34"/>
      <c r="B198" s="35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9"/>
      <c r="BC198" s="39"/>
      <c r="BD198" s="39"/>
      <c r="BE198" s="34"/>
      <c r="BF198" s="34"/>
      <c r="BG198" s="34"/>
      <c r="BH198" s="34"/>
    </row>
    <row r="199" spans="1:60">
      <c r="A199" s="34"/>
      <c r="B199" s="35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9"/>
      <c r="BC199" s="39"/>
      <c r="BD199" s="39"/>
      <c r="BE199" s="34"/>
      <c r="BF199" s="34"/>
      <c r="BG199" s="34"/>
      <c r="BH199" s="34"/>
    </row>
    <row r="200" spans="1:60">
      <c r="A200" s="34"/>
      <c r="B200" s="35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9"/>
      <c r="BC200" s="39"/>
      <c r="BD200" s="39"/>
      <c r="BE200" s="34"/>
      <c r="BF200" s="34"/>
      <c r="BG200" s="34"/>
      <c r="BH200" s="34"/>
    </row>
    <row r="201" spans="1:60">
      <c r="A201" s="34"/>
      <c r="B201" s="35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9"/>
      <c r="BC201" s="39"/>
      <c r="BD201" s="39"/>
      <c r="BE201" s="34"/>
      <c r="BF201" s="34"/>
      <c r="BG201" s="34"/>
      <c r="BH201" s="34"/>
    </row>
    <row r="202" spans="1:60">
      <c r="A202" s="34"/>
      <c r="B202" s="35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9"/>
      <c r="BC202" s="39"/>
      <c r="BD202" s="39"/>
      <c r="BE202" s="34"/>
      <c r="BF202" s="34"/>
      <c r="BG202" s="34"/>
      <c r="BH202" s="34"/>
    </row>
    <row r="203" spans="1:60">
      <c r="A203" s="34"/>
      <c r="B203" s="35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9"/>
      <c r="BC203" s="39"/>
      <c r="BD203" s="39"/>
      <c r="BE203" s="34"/>
      <c r="BF203" s="34"/>
      <c r="BG203" s="34"/>
      <c r="BH203" s="34"/>
    </row>
    <row r="204" spans="1:60">
      <c r="A204" s="34"/>
      <c r="B204" s="35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9"/>
      <c r="BC204" s="39"/>
      <c r="BD204" s="39"/>
      <c r="BE204" s="34"/>
      <c r="BF204" s="34"/>
      <c r="BG204" s="34"/>
      <c r="BH204" s="34"/>
    </row>
    <row r="205" spans="1:60">
      <c r="A205" s="34"/>
      <c r="B205" s="35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9"/>
      <c r="BC205" s="39"/>
      <c r="BD205" s="39"/>
      <c r="BE205" s="34"/>
      <c r="BF205" s="34"/>
      <c r="BG205" s="34"/>
      <c r="BH205" s="34"/>
    </row>
    <row r="206" spans="1:60">
      <c r="A206" s="34"/>
      <c r="B206" s="35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9"/>
      <c r="BC206" s="39"/>
      <c r="BD206" s="39"/>
      <c r="BE206" s="34"/>
      <c r="BF206" s="34"/>
      <c r="BG206" s="34"/>
      <c r="BH206" s="34"/>
    </row>
    <row r="207" spans="1:60">
      <c r="A207" s="34"/>
      <c r="B207" s="35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9"/>
      <c r="BC207" s="39"/>
      <c r="BD207" s="39"/>
      <c r="BE207" s="34"/>
      <c r="BF207" s="34"/>
      <c r="BG207" s="34"/>
      <c r="BH207" s="34"/>
    </row>
    <row r="208" spans="1:60">
      <c r="A208" s="34"/>
      <c r="B208" s="35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9"/>
      <c r="BC208" s="39"/>
      <c r="BD208" s="39"/>
      <c r="BE208" s="34"/>
      <c r="BF208" s="34"/>
      <c r="BG208" s="34"/>
      <c r="BH208" s="34"/>
    </row>
    <row r="209" spans="1:60">
      <c r="A209" s="34"/>
      <c r="B209" s="35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9"/>
      <c r="BC209" s="39"/>
      <c r="BD209" s="39"/>
      <c r="BE209" s="34"/>
      <c r="BF209" s="34"/>
      <c r="BG209" s="34"/>
      <c r="BH209" s="34"/>
    </row>
    <row r="210" spans="1:60">
      <c r="A210" s="34"/>
      <c r="B210" s="35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9"/>
      <c r="BC210" s="39"/>
      <c r="BD210" s="39"/>
      <c r="BE210" s="34"/>
      <c r="BF210" s="34"/>
      <c r="BG210" s="34"/>
      <c r="BH210" s="34"/>
    </row>
    <row r="211" spans="1:60">
      <c r="A211" s="34"/>
      <c r="B211" s="35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9"/>
      <c r="BC211" s="39"/>
      <c r="BD211" s="39"/>
      <c r="BE211" s="34"/>
      <c r="BF211" s="34"/>
      <c r="BG211" s="34"/>
      <c r="BH211" s="34"/>
    </row>
    <row r="212" spans="1:60">
      <c r="A212" s="34"/>
      <c r="B212" s="35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9"/>
      <c r="BC212" s="39"/>
      <c r="BD212" s="39"/>
      <c r="BE212" s="34"/>
      <c r="BF212" s="34"/>
      <c r="BG212" s="34"/>
      <c r="BH212" s="34"/>
    </row>
    <row r="213" spans="1:60">
      <c r="A213" s="34"/>
      <c r="B213" s="35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9"/>
      <c r="BC213" s="39"/>
      <c r="BD213" s="39"/>
      <c r="BE213" s="34"/>
      <c r="BF213" s="34"/>
      <c r="BG213" s="34"/>
      <c r="BH213" s="34"/>
    </row>
    <row r="214" spans="1:60">
      <c r="A214" s="34"/>
      <c r="B214" s="35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9"/>
      <c r="BC214" s="39"/>
      <c r="BD214" s="39"/>
      <c r="BE214" s="34"/>
      <c r="BF214" s="34"/>
      <c r="BG214" s="34"/>
      <c r="BH214" s="34"/>
    </row>
    <row r="215" spans="1:60">
      <c r="A215" s="34"/>
      <c r="B215" s="35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9"/>
      <c r="BC215" s="39"/>
      <c r="BD215" s="39"/>
      <c r="BE215" s="34"/>
      <c r="BF215" s="34"/>
      <c r="BG215" s="34"/>
      <c r="BH215" s="34"/>
    </row>
    <row r="216" spans="1:60">
      <c r="A216" s="34"/>
      <c r="B216" s="35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9"/>
      <c r="BC216" s="39"/>
      <c r="BD216" s="39"/>
      <c r="BE216" s="34"/>
      <c r="BF216" s="34"/>
      <c r="BG216" s="34"/>
      <c r="BH216" s="34"/>
    </row>
    <row r="217" spans="1:60">
      <c r="A217" s="34"/>
      <c r="B217" s="35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9"/>
      <c r="BC217" s="39"/>
      <c r="BD217" s="39"/>
      <c r="BE217" s="34"/>
      <c r="BF217" s="34"/>
      <c r="BG217" s="34"/>
      <c r="BH217" s="34"/>
    </row>
    <row r="218" spans="1:60">
      <c r="A218" s="34"/>
      <c r="B218" s="35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9"/>
      <c r="BC218" s="39"/>
      <c r="BD218" s="39"/>
      <c r="BE218" s="34"/>
      <c r="BF218" s="34"/>
      <c r="BG218" s="34"/>
      <c r="BH218" s="34"/>
    </row>
    <row r="219" spans="1:60">
      <c r="A219" s="34"/>
      <c r="B219" s="35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9"/>
      <c r="BC219" s="39"/>
      <c r="BD219" s="39"/>
      <c r="BE219" s="34"/>
      <c r="BF219" s="34"/>
      <c r="BG219" s="34"/>
      <c r="BH219" s="34"/>
    </row>
    <row r="220" spans="1:60">
      <c r="A220" s="34"/>
      <c r="B220" s="35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9"/>
      <c r="BC220" s="39"/>
      <c r="BD220" s="39"/>
      <c r="BE220" s="34"/>
      <c r="BF220" s="34"/>
      <c r="BG220" s="34"/>
      <c r="BH220" s="34"/>
    </row>
    <row r="221" spans="1:60">
      <c r="A221" s="34"/>
      <c r="B221" s="35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9"/>
      <c r="BC221" s="39"/>
      <c r="BD221" s="39"/>
      <c r="BE221" s="34"/>
      <c r="BF221" s="34"/>
      <c r="BG221" s="34"/>
      <c r="BH221" s="34"/>
    </row>
    <row r="222" spans="1:60">
      <c r="A222" s="34"/>
      <c r="B222" s="35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9"/>
      <c r="BC222" s="39"/>
      <c r="BD222" s="39"/>
      <c r="BE222" s="34"/>
      <c r="BF222" s="34"/>
      <c r="BG222" s="34"/>
      <c r="BH222" s="34"/>
    </row>
    <row r="223" spans="1:60">
      <c r="A223" s="34"/>
      <c r="B223" s="35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9"/>
      <c r="BC223" s="39"/>
      <c r="BD223" s="39"/>
      <c r="BE223" s="34"/>
      <c r="BF223" s="34"/>
      <c r="BG223" s="34"/>
      <c r="BH223" s="34"/>
    </row>
    <row r="224" spans="1:60">
      <c r="A224" s="34"/>
      <c r="B224" s="35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9"/>
      <c r="BC224" s="39"/>
      <c r="BD224" s="39"/>
      <c r="BE224" s="34"/>
      <c r="BF224" s="34"/>
      <c r="BG224" s="34"/>
      <c r="BH224" s="34"/>
    </row>
    <row r="225" spans="1:60">
      <c r="A225" s="34"/>
      <c r="B225" s="35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9"/>
      <c r="BC225" s="39"/>
      <c r="BD225" s="39"/>
      <c r="BE225" s="34"/>
      <c r="BF225" s="34"/>
      <c r="BG225" s="34"/>
      <c r="BH225" s="34"/>
    </row>
    <row r="226" spans="1:60">
      <c r="A226" s="34"/>
      <c r="B226" s="35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9"/>
      <c r="BC226" s="39"/>
      <c r="BD226" s="39"/>
      <c r="BE226" s="34"/>
      <c r="BF226" s="34"/>
      <c r="BG226" s="34"/>
      <c r="BH226" s="34"/>
    </row>
    <row r="227" spans="1:60">
      <c r="A227" s="34"/>
      <c r="B227" s="35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9"/>
      <c r="BC227" s="39"/>
      <c r="BD227" s="39"/>
      <c r="BE227" s="34"/>
      <c r="BF227" s="34"/>
      <c r="BG227" s="34"/>
      <c r="BH227" s="34"/>
    </row>
    <row r="228" spans="1:60">
      <c r="A228" s="34"/>
      <c r="B228" s="35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9"/>
      <c r="BC228" s="39"/>
      <c r="BD228" s="39"/>
      <c r="BE228" s="34"/>
      <c r="BF228" s="34"/>
      <c r="BG228" s="34"/>
      <c r="BH228" s="34"/>
    </row>
    <row r="229" spans="1:60">
      <c r="A229" s="34"/>
      <c r="B229" s="35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9"/>
      <c r="BC229" s="39"/>
      <c r="BD229" s="39"/>
      <c r="BE229" s="34"/>
      <c r="BF229" s="34"/>
      <c r="BG229" s="34"/>
      <c r="BH229" s="34"/>
    </row>
    <row r="230" spans="1:60">
      <c r="A230" s="34"/>
      <c r="B230" s="35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9"/>
      <c r="BC230" s="39"/>
      <c r="BD230" s="39"/>
      <c r="BE230" s="34"/>
      <c r="BF230" s="34"/>
      <c r="BG230" s="34"/>
      <c r="BH230" s="34"/>
    </row>
    <row r="231" spans="1:60">
      <c r="A231" s="34"/>
      <c r="B231" s="35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9"/>
      <c r="BC231" s="39"/>
      <c r="BD231" s="39"/>
      <c r="BE231" s="34"/>
      <c r="BF231" s="34"/>
      <c r="BG231" s="34"/>
      <c r="BH231" s="34"/>
    </row>
    <row r="232" spans="1:60">
      <c r="A232" s="34"/>
      <c r="B232" s="35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9"/>
      <c r="BC232" s="39"/>
      <c r="BD232" s="39"/>
      <c r="BE232" s="34"/>
      <c r="BF232" s="34"/>
      <c r="BG232" s="34"/>
      <c r="BH232" s="34"/>
    </row>
    <row r="233" spans="1:60">
      <c r="A233" s="34"/>
      <c r="B233" s="35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9"/>
      <c r="BC233" s="39"/>
      <c r="BD233" s="39"/>
      <c r="BE233" s="34"/>
      <c r="BF233" s="34"/>
      <c r="BG233" s="34"/>
      <c r="BH233" s="34"/>
    </row>
    <row r="234" spans="1:60">
      <c r="A234" s="34"/>
      <c r="B234" s="35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9"/>
      <c r="BC234" s="39"/>
      <c r="BD234" s="39"/>
      <c r="BE234" s="34"/>
      <c r="BF234" s="34"/>
      <c r="BG234" s="34"/>
      <c r="BH234" s="34"/>
    </row>
    <row r="235" spans="1:60">
      <c r="A235" s="34"/>
      <c r="B235" s="35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9"/>
      <c r="BC235" s="39"/>
      <c r="BD235" s="39"/>
      <c r="BE235" s="34"/>
      <c r="BF235" s="34"/>
      <c r="BG235" s="34"/>
      <c r="BH235" s="34"/>
    </row>
    <row r="236" spans="1:60">
      <c r="A236" s="34"/>
      <c r="B236" s="35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9"/>
      <c r="BC236" s="39"/>
      <c r="BD236" s="39"/>
      <c r="BE236" s="34"/>
      <c r="BF236" s="34"/>
      <c r="BG236" s="34"/>
      <c r="BH236" s="34"/>
    </row>
    <row r="237" spans="1:60">
      <c r="A237" s="34"/>
      <c r="B237" s="35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9"/>
      <c r="BC237" s="39"/>
      <c r="BD237" s="39"/>
      <c r="BE237" s="34"/>
      <c r="BF237" s="34"/>
      <c r="BG237" s="34"/>
      <c r="BH237" s="34"/>
    </row>
    <row r="238" spans="1:60">
      <c r="A238" s="34"/>
      <c r="B238" s="35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9"/>
      <c r="BC238" s="39"/>
      <c r="BD238" s="39"/>
      <c r="BE238" s="34"/>
      <c r="BF238" s="34"/>
      <c r="BG238" s="34"/>
      <c r="BH238" s="34"/>
    </row>
    <row r="239" spans="1:60">
      <c r="A239" s="34"/>
      <c r="B239" s="35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9"/>
      <c r="BC239" s="39"/>
      <c r="BD239" s="39"/>
      <c r="BE239" s="34"/>
      <c r="BF239" s="34"/>
      <c r="BG239" s="34"/>
      <c r="BH239" s="34"/>
    </row>
    <row r="240" spans="1:60">
      <c r="A240" s="34"/>
      <c r="B240" s="35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9"/>
      <c r="BC240" s="39"/>
      <c r="BD240" s="39"/>
      <c r="BE240" s="34"/>
      <c r="BF240" s="34"/>
      <c r="BG240" s="34"/>
      <c r="BH240" s="34"/>
    </row>
    <row r="241" spans="1:60">
      <c r="A241" s="34"/>
      <c r="B241" s="35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111"/>
      <c r="BE241" s="34"/>
      <c r="BF241" s="34"/>
      <c r="BG241" s="34"/>
      <c r="BH241" s="34"/>
    </row>
    <row r="242" spans="1:60">
      <c r="A242" s="34"/>
      <c r="B242" s="35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111"/>
      <c r="BE242" s="34"/>
      <c r="BF242" s="34"/>
      <c r="BG242" s="34"/>
      <c r="BH242" s="34"/>
    </row>
    <row r="243" spans="1:60">
      <c r="A243" s="34"/>
      <c r="B243" s="35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111"/>
      <c r="BE243" s="34"/>
      <c r="BF243" s="34"/>
      <c r="BG243" s="34"/>
      <c r="BH243" s="34"/>
    </row>
    <row r="244" spans="1:60">
      <c r="A244" s="34"/>
      <c r="B244" s="35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111"/>
      <c r="BE244" s="34"/>
      <c r="BF244" s="34"/>
      <c r="BG244" s="34"/>
      <c r="BH244" s="34"/>
    </row>
    <row r="245" spans="1:60">
      <c r="A245" s="34"/>
      <c r="B245" s="35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111"/>
      <c r="BE245" s="34"/>
      <c r="BF245" s="34"/>
      <c r="BG245" s="34"/>
      <c r="BH245" s="34"/>
    </row>
    <row r="246" spans="1:60">
      <c r="A246" s="34"/>
      <c r="B246" s="35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111"/>
      <c r="BE246" s="34"/>
      <c r="BF246" s="34"/>
      <c r="BG246" s="34"/>
      <c r="BH246" s="34"/>
    </row>
    <row r="247" spans="1:60">
      <c r="A247" s="34"/>
      <c r="B247" s="35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111"/>
      <c r="BE247" s="34"/>
      <c r="BF247" s="34"/>
      <c r="BG247" s="34"/>
      <c r="BH247" s="34"/>
    </row>
    <row r="248" spans="1:60">
      <c r="A248" s="34"/>
      <c r="B248" s="35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111"/>
      <c r="BE248" s="34"/>
      <c r="BF248" s="34"/>
      <c r="BG248" s="34"/>
      <c r="BH248" s="34"/>
    </row>
    <row r="249" spans="1:60">
      <c r="A249" s="34"/>
      <c r="B249" s="35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111"/>
      <c r="BE249" s="34"/>
      <c r="BF249" s="34"/>
      <c r="BG249" s="34"/>
      <c r="BH249" s="34"/>
    </row>
    <row r="250" spans="1:60">
      <c r="A250" s="34"/>
      <c r="B250" s="35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111"/>
      <c r="BE250" s="34"/>
      <c r="BF250" s="34"/>
      <c r="BG250" s="34"/>
      <c r="BH250" s="34"/>
    </row>
    <row r="251" spans="1:60">
      <c r="A251" s="34"/>
      <c r="B251" s="35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111"/>
      <c r="BE251" s="34"/>
      <c r="BF251" s="34"/>
      <c r="BG251" s="34"/>
      <c r="BH251" s="34"/>
    </row>
    <row r="252" spans="1:60">
      <c r="A252" s="34"/>
      <c r="B252" s="35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111"/>
      <c r="BE252" s="34"/>
      <c r="BF252" s="34"/>
      <c r="BG252" s="34"/>
      <c r="BH252" s="34"/>
    </row>
    <row r="253" spans="1:60">
      <c r="A253" s="34"/>
      <c r="B253" s="35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111"/>
      <c r="BE253" s="34"/>
      <c r="BF253" s="34"/>
      <c r="BG253" s="34"/>
      <c r="BH253" s="34"/>
    </row>
    <row r="254" spans="1:60">
      <c r="A254" s="34"/>
      <c r="B254" s="35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111"/>
      <c r="BE254" s="34"/>
      <c r="BF254" s="34"/>
      <c r="BG254" s="34"/>
      <c r="BH254" s="34"/>
    </row>
    <row r="255" spans="1:60">
      <c r="A255" s="34"/>
      <c r="B255" s="35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111"/>
      <c r="BE255" s="34"/>
      <c r="BF255" s="34"/>
      <c r="BG255" s="34"/>
      <c r="BH255" s="34"/>
    </row>
    <row r="256" spans="1:60">
      <c r="A256" s="34"/>
      <c r="B256" s="35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111"/>
      <c r="BE256" s="34"/>
      <c r="BF256" s="34"/>
      <c r="BG256" s="34"/>
      <c r="BH256" s="34"/>
    </row>
    <row r="257" spans="1:60">
      <c r="A257" s="34"/>
      <c r="B257" s="35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111"/>
      <c r="BE257" s="34"/>
      <c r="BF257" s="34"/>
      <c r="BG257" s="34"/>
      <c r="BH257" s="34"/>
    </row>
    <row r="258" spans="1:60">
      <c r="A258" s="34"/>
      <c r="B258" s="35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111"/>
      <c r="BE258" s="34"/>
      <c r="BF258" s="34"/>
      <c r="BG258" s="34"/>
      <c r="BH258" s="34"/>
    </row>
    <row r="259" spans="1:60">
      <c r="A259" s="34"/>
      <c r="B259" s="35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111"/>
      <c r="BE259" s="34"/>
      <c r="BF259" s="34"/>
      <c r="BG259" s="34"/>
      <c r="BH259" s="34"/>
    </row>
    <row r="260" spans="1:60">
      <c r="A260" s="34"/>
      <c r="B260" s="35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111"/>
      <c r="BE260" s="34"/>
      <c r="BF260" s="34"/>
      <c r="BG260" s="34"/>
      <c r="BH260" s="34"/>
    </row>
    <row r="261" spans="1:60">
      <c r="A261" s="34"/>
      <c r="B261" s="35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111"/>
      <c r="BE261" s="34"/>
      <c r="BF261" s="34"/>
      <c r="BG261" s="34"/>
      <c r="BH261" s="34"/>
    </row>
    <row r="262" spans="1:60">
      <c r="A262" s="34"/>
      <c r="B262" s="35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111"/>
      <c r="BE262" s="34"/>
      <c r="BF262" s="34"/>
      <c r="BG262" s="34"/>
      <c r="BH262" s="34"/>
    </row>
    <row r="263" spans="1:60">
      <c r="A263" s="34"/>
      <c r="B263" s="35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111"/>
      <c r="BE263" s="34"/>
      <c r="BF263" s="34"/>
      <c r="BG263" s="34"/>
      <c r="BH263" s="34"/>
    </row>
    <row r="264" spans="1:60">
      <c r="A264" s="34"/>
      <c r="B264" s="35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111"/>
      <c r="BE264" s="34"/>
      <c r="BF264" s="34"/>
      <c r="BG264" s="34"/>
      <c r="BH264" s="34"/>
    </row>
    <row r="265" spans="1:60">
      <c r="A265" s="34"/>
      <c r="B265" s="35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111"/>
      <c r="BE265" s="34"/>
      <c r="BF265" s="34"/>
      <c r="BG265" s="34"/>
      <c r="BH265" s="34"/>
    </row>
    <row r="266" spans="1:60">
      <c r="A266" s="34"/>
      <c r="B266" s="35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111"/>
      <c r="BE266" s="34"/>
      <c r="BF266" s="34"/>
      <c r="BG266" s="34"/>
      <c r="BH266" s="34"/>
    </row>
    <row r="267" spans="1:60">
      <c r="A267" s="34"/>
      <c r="B267" s="35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111"/>
      <c r="BE267" s="34"/>
      <c r="BF267" s="34"/>
      <c r="BG267" s="34"/>
      <c r="BH267" s="34"/>
    </row>
    <row r="268" spans="1:60">
      <c r="A268" s="34"/>
      <c r="B268" s="35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111"/>
      <c r="BE268" s="34"/>
      <c r="BF268" s="34"/>
      <c r="BG268" s="34"/>
      <c r="BH268" s="34"/>
    </row>
    <row r="269" spans="1:60">
      <c r="A269" s="34"/>
      <c r="B269" s="35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111"/>
      <c r="BE269" s="34"/>
      <c r="BF269" s="34"/>
      <c r="BG269" s="34"/>
      <c r="BH269" s="34"/>
    </row>
    <row r="270" spans="1:60">
      <c r="A270" s="34"/>
      <c r="B270" s="35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111"/>
      <c r="BE270" s="34"/>
      <c r="BF270" s="34"/>
      <c r="BG270" s="34"/>
      <c r="BH270" s="34"/>
    </row>
    <row r="271" spans="1:60">
      <c r="A271" s="34"/>
      <c r="B271" s="35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111"/>
      <c r="BE271" s="34"/>
      <c r="BF271" s="34"/>
      <c r="BG271" s="34"/>
      <c r="BH271" s="34"/>
    </row>
    <row r="272" spans="1:60">
      <c r="A272" s="34"/>
      <c r="B272" s="35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111"/>
      <c r="BE272" s="34"/>
      <c r="BF272" s="34"/>
      <c r="BG272" s="34"/>
      <c r="BH272" s="34"/>
    </row>
    <row r="273" spans="1:60">
      <c r="A273" s="34"/>
      <c r="B273" s="35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111"/>
      <c r="BE273" s="34"/>
      <c r="BF273" s="34"/>
      <c r="BG273" s="34"/>
      <c r="BH273" s="34"/>
    </row>
    <row r="274" spans="1:60">
      <c r="A274" s="34"/>
      <c r="B274" s="35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111"/>
      <c r="BE274" s="34"/>
      <c r="BF274" s="34"/>
      <c r="BG274" s="34"/>
      <c r="BH274" s="34"/>
    </row>
    <row r="275" spans="1:60">
      <c r="A275" s="34"/>
      <c r="B275" s="35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111"/>
      <c r="BE275" s="34"/>
      <c r="BF275" s="34"/>
      <c r="BG275" s="34"/>
      <c r="BH275" s="34"/>
    </row>
    <row r="276" spans="1:60">
      <c r="A276" s="34"/>
      <c r="B276" s="35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111"/>
      <c r="BE276" s="34"/>
      <c r="BF276" s="34"/>
      <c r="BG276" s="34"/>
      <c r="BH276" s="34"/>
    </row>
    <row r="277" spans="1:60">
      <c r="A277" s="34"/>
      <c r="B277" s="35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111"/>
      <c r="BE277" s="34"/>
      <c r="BF277" s="34"/>
      <c r="BG277" s="34"/>
      <c r="BH277" s="34"/>
    </row>
    <row r="278" spans="1:60">
      <c r="A278" s="34"/>
      <c r="B278" s="35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111"/>
      <c r="BE278" s="34"/>
      <c r="BF278" s="34"/>
      <c r="BG278" s="34"/>
      <c r="BH278" s="34"/>
    </row>
    <row r="279" spans="1:60">
      <c r="A279" s="34"/>
      <c r="B279" s="35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111"/>
      <c r="BE279" s="34"/>
      <c r="BF279" s="34"/>
      <c r="BG279" s="34"/>
      <c r="BH279" s="34"/>
    </row>
    <row r="280" spans="1:60">
      <c r="A280" s="34"/>
      <c r="B280" s="35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111"/>
      <c r="BE280" s="34"/>
      <c r="BF280" s="34"/>
      <c r="BG280" s="34"/>
      <c r="BH280" s="34"/>
    </row>
    <row r="281" spans="1:60">
      <c r="A281" s="34"/>
      <c r="B281" s="35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111"/>
      <c r="BE281" s="34"/>
      <c r="BF281" s="34"/>
      <c r="BG281" s="34"/>
      <c r="BH281" s="34"/>
    </row>
    <row r="282" spans="1:60">
      <c r="A282" s="34"/>
      <c r="B282" s="35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111"/>
      <c r="BE282" s="34"/>
      <c r="BF282" s="34"/>
      <c r="BG282" s="34"/>
      <c r="BH282" s="34"/>
    </row>
    <row r="283" spans="1:60">
      <c r="A283" s="34"/>
      <c r="B283" s="35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111"/>
      <c r="BE283" s="34"/>
      <c r="BF283" s="34"/>
      <c r="BG283" s="34"/>
      <c r="BH283" s="34"/>
    </row>
    <row r="284" spans="1:60">
      <c r="A284" s="34"/>
      <c r="B284" s="35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111"/>
      <c r="BE284" s="34"/>
      <c r="BF284" s="34"/>
      <c r="BG284" s="34"/>
      <c r="BH284" s="34"/>
    </row>
    <row r="285" spans="1:60">
      <c r="A285" s="34"/>
      <c r="B285" s="35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111"/>
      <c r="BE285" s="34"/>
      <c r="BF285" s="34"/>
      <c r="BG285" s="34"/>
      <c r="BH285" s="34"/>
    </row>
    <row r="286" spans="1:60">
      <c r="A286" s="34"/>
      <c r="B286" s="35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111"/>
      <c r="BE286" s="34"/>
      <c r="BF286" s="34"/>
      <c r="BG286" s="34"/>
      <c r="BH286" s="34"/>
    </row>
    <row r="287" spans="1:60">
      <c r="A287" s="34"/>
      <c r="B287" s="35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111"/>
      <c r="BE287" s="34"/>
      <c r="BF287" s="34"/>
      <c r="BG287" s="34"/>
      <c r="BH287" s="34"/>
    </row>
    <row r="288" spans="1:60">
      <c r="A288" s="34"/>
      <c r="B288" s="35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111"/>
      <c r="BE288" s="34"/>
      <c r="BF288" s="34"/>
      <c r="BG288" s="34"/>
      <c r="BH288" s="34"/>
    </row>
    <row r="289" spans="1:60">
      <c r="A289" s="34"/>
      <c r="B289" s="35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111"/>
      <c r="BE289" s="34"/>
      <c r="BF289" s="34"/>
      <c r="BG289" s="34"/>
      <c r="BH289" s="34"/>
    </row>
    <row r="290" spans="1:60">
      <c r="A290" s="34"/>
      <c r="B290" s="35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111"/>
      <c r="BE290" s="34"/>
      <c r="BF290" s="34"/>
      <c r="BG290" s="34"/>
      <c r="BH290" s="34"/>
    </row>
    <row r="291" spans="1:60">
      <c r="A291" s="34"/>
      <c r="B291" s="35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111"/>
      <c r="BE291" s="34"/>
      <c r="BF291" s="34"/>
      <c r="BG291" s="34"/>
      <c r="BH291" s="34"/>
    </row>
    <row r="292" spans="1:60">
      <c r="A292" s="34"/>
      <c r="B292" s="35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111"/>
      <c r="BE292" s="34"/>
      <c r="BF292" s="34"/>
      <c r="BG292" s="34"/>
      <c r="BH292" s="34"/>
    </row>
    <row r="293" spans="1:60">
      <c r="A293" s="34"/>
      <c r="B293" s="35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111"/>
      <c r="BE293" s="34"/>
      <c r="BF293" s="34"/>
      <c r="BG293" s="34"/>
      <c r="BH293" s="34"/>
    </row>
    <row r="294" spans="1:60">
      <c r="A294" s="34"/>
      <c r="B294" s="35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111"/>
      <c r="BE294" s="34"/>
      <c r="BF294" s="34"/>
      <c r="BG294" s="34"/>
      <c r="BH294" s="34"/>
    </row>
    <row r="295" spans="1:60">
      <c r="A295" s="34"/>
      <c r="B295" s="35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111"/>
      <c r="BE295" s="34"/>
      <c r="BF295" s="34"/>
      <c r="BG295" s="34"/>
      <c r="BH295" s="34"/>
    </row>
    <row r="296" spans="1:60">
      <c r="A296" s="34"/>
      <c r="B296" s="35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111"/>
      <c r="BE296" s="34"/>
      <c r="BF296" s="34"/>
      <c r="BG296" s="34"/>
      <c r="BH296" s="34"/>
    </row>
    <row r="297" spans="1:60">
      <c r="A297" s="34"/>
      <c r="B297" s="35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111"/>
      <c r="BE297" s="34"/>
      <c r="BF297" s="34"/>
      <c r="BG297" s="34"/>
      <c r="BH297" s="34"/>
    </row>
    <row r="298" spans="1:60">
      <c r="A298" s="34"/>
      <c r="B298" s="35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111"/>
      <c r="BE298" s="34"/>
      <c r="BF298" s="34"/>
      <c r="BG298" s="34"/>
      <c r="BH298" s="34"/>
    </row>
    <row r="299" spans="1:60">
      <c r="A299" s="34"/>
      <c r="B299" s="35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111"/>
      <c r="BE299" s="34"/>
      <c r="BF299" s="34"/>
      <c r="BG299" s="34"/>
      <c r="BH299" s="34"/>
    </row>
    <row r="300" spans="1:60">
      <c r="A300" s="34"/>
      <c r="B300" s="35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111"/>
      <c r="BE300" s="34"/>
      <c r="BF300" s="34"/>
      <c r="BG300" s="34"/>
      <c r="BH300" s="34"/>
    </row>
    <row r="301" spans="1:60">
      <c r="A301" s="34"/>
      <c r="B301" s="35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111"/>
      <c r="BE301" s="34"/>
      <c r="BF301" s="34"/>
      <c r="BG301" s="34"/>
      <c r="BH301" s="34"/>
    </row>
    <row r="302" spans="1:60">
      <c r="A302" s="34"/>
      <c r="B302" s="35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111"/>
      <c r="BE302" s="34"/>
      <c r="BF302" s="34"/>
      <c r="BG302" s="34"/>
      <c r="BH302" s="34"/>
    </row>
    <row r="303" spans="1:60">
      <c r="A303" s="34"/>
      <c r="B303" s="35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111"/>
      <c r="BE303" s="34"/>
      <c r="BF303" s="34"/>
      <c r="BG303" s="34"/>
      <c r="BH303" s="34"/>
    </row>
    <row r="304" spans="1:60">
      <c r="A304" s="34"/>
      <c r="B304" s="35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111"/>
      <c r="BE304" s="34"/>
      <c r="BF304" s="34"/>
      <c r="BG304" s="34"/>
      <c r="BH304" s="34"/>
    </row>
    <row r="305" spans="1:60">
      <c r="A305" s="34"/>
      <c r="B305" s="35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111"/>
      <c r="BE305" s="34"/>
      <c r="BF305" s="34"/>
      <c r="BG305" s="34"/>
      <c r="BH305" s="34"/>
    </row>
    <row r="306" spans="1:60">
      <c r="A306" s="34"/>
      <c r="B306" s="35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111"/>
      <c r="BE306" s="34"/>
      <c r="BF306" s="34"/>
      <c r="BG306" s="34"/>
      <c r="BH306" s="34"/>
    </row>
    <row r="307" spans="1:60">
      <c r="A307" s="34"/>
      <c r="B307" s="35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111"/>
      <c r="BE307" s="34"/>
      <c r="BF307" s="34"/>
      <c r="BG307" s="34"/>
      <c r="BH307" s="34"/>
    </row>
    <row r="308" spans="1:60">
      <c r="A308" s="34"/>
      <c r="B308" s="35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111"/>
      <c r="BE308" s="34"/>
      <c r="BF308" s="34"/>
      <c r="BG308" s="34"/>
      <c r="BH308" s="34"/>
    </row>
    <row r="309" spans="1:60">
      <c r="A309" s="34"/>
      <c r="B309" s="35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111"/>
      <c r="BE309" s="34"/>
      <c r="BF309" s="34"/>
      <c r="BG309" s="34"/>
      <c r="BH309" s="34"/>
    </row>
    <row r="310" spans="1:60">
      <c r="A310" s="34"/>
      <c r="B310" s="35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111"/>
      <c r="BE310" s="34"/>
      <c r="BF310" s="34"/>
      <c r="BG310" s="34"/>
      <c r="BH310" s="34"/>
    </row>
    <row r="311" spans="1:60">
      <c r="A311" s="34"/>
      <c r="B311" s="35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111"/>
      <c r="BE311" s="34"/>
      <c r="BF311" s="34"/>
      <c r="BG311" s="34"/>
      <c r="BH311" s="34"/>
    </row>
    <row r="312" spans="1:60">
      <c r="A312" s="34"/>
      <c r="B312" s="35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111"/>
      <c r="BE312" s="34"/>
      <c r="BF312" s="34"/>
      <c r="BG312" s="34"/>
      <c r="BH312" s="34"/>
    </row>
    <row r="313" spans="1:60">
      <c r="A313" s="34"/>
      <c r="B313" s="35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111"/>
      <c r="BE313" s="34"/>
      <c r="BF313" s="34"/>
      <c r="BG313" s="34"/>
      <c r="BH313" s="34"/>
    </row>
    <row r="314" spans="1:60">
      <c r="A314" s="34"/>
      <c r="B314" s="35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111"/>
      <c r="BE314" s="34"/>
      <c r="BF314" s="34"/>
      <c r="BG314" s="34"/>
      <c r="BH314" s="34"/>
    </row>
    <row r="315" spans="1:60">
      <c r="A315" s="34"/>
      <c r="B315" s="35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111"/>
      <c r="BE315" s="34"/>
      <c r="BF315" s="34"/>
      <c r="BG315" s="34"/>
      <c r="BH315" s="34"/>
    </row>
    <row r="316" spans="1:60">
      <c r="A316" s="34"/>
      <c r="B316" s="35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111"/>
      <c r="BE316" s="34"/>
      <c r="BF316" s="34"/>
      <c r="BG316" s="34"/>
      <c r="BH316" s="34"/>
    </row>
    <row r="317" spans="1:60">
      <c r="A317" s="34"/>
      <c r="B317" s="35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111"/>
      <c r="BE317" s="34"/>
      <c r="BF317" s="34"/>
      <c r="BG317" s="34"/>
      <c r="BH317" s="34"/>
    </row>
    <row r="318" spans="1:60">
      <c r="A318" s="34"/>
      <c r="B318" s="35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111"/>
      <c r="BE318" s="34"/>
      <c r="BF318" s="34"/>
      <c r="BG318" s="34"/>
      <c r="BH318" s="34"/>
    </row>
    <row r="319" spans="1:60">
      <c r="A319" s="34"/>
      <c r="B319" s="35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111"/>
      <c r="BE319" s="34"/>
      <c r="BF319" s="34"/>
      <c r="BG319" s="34"/>
      <c r="BH319" s="34"/>
    </row>
    <row r="320" spans="1:60">
      <c r="A320" s="34"/>
      <c r="B320" s="35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111"/>
      <c r="BE320" s="34"/>
      <c r="BF320" s="34"/>
      <c r="BG320" s="34"/>
      <c r="BH320" s="34"/>
    </row>
    <row r="321" spans="1:60">
      <c r="A321" s="34"/>
      <c r="B321" s="35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111"/>
      <c r="BE321" s="34"/>
      <c r="BF321" s="34"/>
      <c r="BG321" s="34"/>
      <c r="BH321" s="34"/>
    </row>
    <row r="322" spans="1:60">
      <c r="A322" s="34"/>
      <c r="B322" s="35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111"/>
      <c r="BE322" s="34"/>
      <c r="BF322" s="34"/>
      <c r="BG322" s="34"/>
      <c r="BH322" s="34"/>
    </row>
    <row r="323" spans="1:60">
      <c r="A323" s="34"/>
      <c r="B323" s="35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111"/>
      <c r="BE323" s="34"/>
      <c r="BF323" s="34"/>
      <c r="BG323" s="34"/>
      <c r="BH323" s="34"/>
    </row>
    <row r="324" spans="1:60">
      <c r="A324" s="34"/>
      <c r="B324" s="35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111"/>
      <c r="BE324" s="34"/>
      <c r="BF324" s="34"/>
      <c r="BG324" s="34"/>
      <c r="BH324" s="34"/>
    </row>
    <row r="325" spans="1:60">
      <c r="A325" s="34"/>
      <c r="B325" s="35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111"/>
      <c r="BE325" s="34"/>
      <c r="BF325" s="34"/>
      <c r="BG325" s="34"/>
      <c r="BH325" s="34"/>
    </row>
    <row r="326" spans="1:60">
      <c r="A326" s="34"/>
      <c r="B326" s="35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111"/>
      <c r="BE326" s="34"/>
      <c r="BF326" s="34"/>
      <c r="BG326" s="34"/>
      <c r="BH326" s="34"/>
    </row>
    <row r="327" spans="1:60">
      <c r="A327" s="34"/>
      <c r="B327" s="35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111"/>
      <c r="BE327" s="34"/>
      <c r="BF327" s="34"/>
      <c r="BG327" s="34"/>
      <c r="BH327" s="34"/>
    </row>
    <row r="328" spans="1:60">
      <c r="A328" s="34"/>
      <c r="B328" s="35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111"/>
      <c r="BE328" s="34"/>
      <c r="BF328" s="34"/>
      <c r="BG328" s="34"/>
      <c r="BH328" s="34"/>
    </row>
    <row r="329" spans="1:60">
      <c r="A329" s="34"/>
      <c r="B329" s="35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111"/>
      <c r="BE329" s="34"/>
      <c r="BF329" s="34"/>
      <c r="BG329" s="34"/>
      <c r="BH329" s="34"/>
    </row>
    <row r="330" spans="1:60">
      <c r="A330" s="34"/>
      <c r="B330" s="35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111"/>
      <c r="BE330" s="34"/>
      <c r="BF330" s="34"/>
      <c r="BG330" s="34"/>
      <c r="BH330" s="34"/>
    </row>
    <row r="331" spans="1:60">
      <c r="A331" s="34"/>
      <c r="B331" s="35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111"/>
      <c r="BE331" s="34"/>
      <c r="BF331" s="34"/>
      <c r="BG331" s="34"/>
      <c r="BH331" s="34"/>
    </row>
    <row r="332" spans="1:60">
      <c r="A332" s="34"/>
      <c r="B332" s="35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111"/>
      <c r="BE332" s="34"/>
      <c r="BF332" s="34"/>
      <c r="BG332" s="34"/>
      <c r="BH332" s="34"/>
    </row>
    <row r="333" spans="1:60">
      <c r="A333" s="34"/>
      <c r="B333" s="35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111"/>
      <c r="BE333" s="34"/>
      <c r="BF333" s="34"/>
      <c r="BG333" s="34"/>
      <c r="BH333" s="34"/>
    </row>
    <row r="334" spans="1:60">
      <c r="A334" s="34"/>
      <c r="B334" s="35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111"/>
      <c r="BE334" s="34"/>
      <c r="BF334" s="34"/>
      <c r="BG334" s="34"/>
      <c r="BH334" s="34"/>
    </row>
    <row r="335" spans="1:60">
      <c r="A335" s="34"/>
      <c r="B335" s="35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111"/>
      <c r="BE335" s="34"/>
      <c r="BF335" s="34"/>
      <c r="BG335" s="34"/>
      <c r="BH335" s="34"/>
    </row>
    <row r="336" spans="1:60">
      <c r="A336" s="34"/>
      <c r="B336" s="35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111"/>
      <c r="BE336" s="34"/>
      <c r="BF336" s="34"/>
      <c r="BG336" s="34"/>
      <c r="BH336" s="34"/>
    </row>
    <row r="337" spans="1:60">
      <c r="A337" s="34"/>
      <c r="B337" s="35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111"/>
      <c r="BE337" s="34"/>
      <c r="BF337" s="34"/>
      <c r="BG337" s="34"/>
      <c r="BH337" s="34"/>
    </row>
    <row r="338" spans="1:60">
      <c r="A338" s="34"/>
      <c r="B338" s="35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111"/>
      <c r="BE338" s="34"/>
      <c r="BF338" s="34"/>
      <c r="BG338" s="34"/>
      <c r="BH338" s="34"/>
    </row>
    <row r="339" spans="1:60">
      <c r="A339" s="34"/>
      <c r="B339" s="35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111"/>
      <c r="BE339" s="34"/>
      <c r="BF339" s="34"/>
      <c r="BG339" s="34"/>
      <c r="BH339" s="34"/>
    </row>
    <row r="340" spans="1:60">
      <c r="A340" s="34"/>
      <c r="B340" s="35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111"/>
      <c r="BE340" s="34"/>
      <c r="BF340" s="34"/>
      <c r="BG340" s="34"/>
      <c r="BH340" s="34"/>
    </row>
    <row r="341" spans="1:60">
      <c r="A341" s="34"/>
      <c r="B341" s="35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111"/>
      <c r="BE341" s="34"/>
      <c r="BF341" s="34"/>
      <c r="BG341" s="34"/>
      <c r="BH341" s="34"/>
    </row>
    <row r="342" spans="1:60">
      <c r="A342" s="34"/>
      <c r="B342" s="35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111"/>
      <c r="BE342" s="34"/>
      <c r="BF342" s="34"/>
      <c r="BG342" s="34"/>
      <c r="BH342" s="34"/>
    </row>
    <row r="343" spans="1:60">
      <c r="A343" s="34"/>
      <c r="B343" s="35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111"/>
      <c r="BE343" s="34"/>
      <c r="BF343" s="34"/>
      <c r="BG343" s="34"/>
      <c r="BH343" s="34"/>
    </row>
    <row r="344" spans="1:60">
      <c r="A344" s="34"/>
      <c r="B344" s="35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111"/>
      <c r="BE344" s="34"/>
      <c r="BF344" s="34"/>
      <c r="BG344" s="34"/>
      <c r="BH344" s="34"/>
    </row>
    <row r="345" spans="1:60">
      <c r="A345" s="34"/>
      <c r="B345" s="35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111"/>
      <c r="BE345" s="34"/>
      <c r="BF345" s="34"/>
      <c r="BG345" s="34"/>
      <c r="BH345" s="34"/>
    </row>
    <row r="346" spans="1:60">
      <c r="A346" s="34"/>
      <c r="B346" s="35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111"/>
      <c r="BE346" s="34"/>
      <c r="BF346" s="34"/>
      <c r="BG346" s="34"/>
      <c r="BH346" s="34"/>
    </row>
    <row r="347" spans="1:60">
      <c r="A347" s="34"/>
      <c r="B347" s="35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111"/>
      <c r="BE347" s="34"/>
      <c r="BF347" s="34"/>
      <c r="BG347" s="34"/>
      <c r="BH347" s="34"/>
    </row>
    <row r="348" spans="1:60">
      <c r="A348" s="34"/>
      <c r="B348" s="35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111"/>
      <c r="BE348" s="34"/>
      <c r="BF348" s="34"/>
      <c r="BG348" s="34"/>
      <c r="BH348" s="34"/>
    </row>
    <row r="349" spans="1:60">
      <c r="A349" s="34"/>
      <c r="B349" s="35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111"/>
      <c r="BE349" s="34"/>
      <c r="BF349" s="34"/>
      <c r="BG349" s="34"/>
      <c r="BH349" s="34"/>
    </row>
    <row r="350" spans="1:60">
      <c r="A350" s="34"/>
      <c r="B350" s="35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111"/>
      <c r="BE350" s="34"/>
      <c r="BF350" s="34"/>
      <c r="BG350" s="34"/>
      <c r="BH350" s="34"/>
    </row>
    <row r="351" spans="1:60">
      <c r="A351" s="34"/>
      <c r="B351" s="35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111"/>
      <c r="BE351" s="34"/>
      <c r="BF351" s="34"/>
      <c r="BG351" s="34"/>
      <c r="BH351" s="34"/>
    </row>
    <row r="352" spans="1:60">
      <c r="A352" s="34"/>
      <c r="B352" s="35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111"/>
      <c r="BE352" s="34"/>
      <c r="BF352" s="34"/>
      <c r="BG352" s="34"/>
      <c r="BH352" s="34"/>
    </row>
    <row r="353" spans="1:60">
      <c r="A353" s="34"/>
      <c r="B353" s="35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111"/>
      <c r="BE353" s="34"/>
      <c r="BF353" s="34"/>
      <c r="BG353" s="34"/>
      <c r="BH353" s="34"/>
    </row>
    <row r="354" spans="1:60">
      <c r="A354" s="34"/>
      <c r="B354" s="35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111"/>
      <c r="BE354" s="34"/>
      <c r="BF354" s="34"/>
      <c r="BG354" s="34"/>
      <c r="BH354" s="34"/>
    </row>
    <row r="355" spans="1:60">
      <c r="A355" s="34"/>
      <c r="B355" s="35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111"/>
      <c r="BE355" s="34"/>
      <c r="BF355" s="34"/>
      <c r="BG355" s="34"/>
      <c r="BH355" s="34"/>
    </row>
    <row r="356" spans="1:60">
      <c r="A356" s="34"/>
      <c r="B356" s="35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111"/>
      <c r="BE356" s="34"/>
      <c r="BF356" s="34"/>
      <c r="BG356" s="34"/>
      <c r="BH356" s="34"/>
    </row>
    <row r="357" spans="1:60">
      <c r="A357" s="34"/>
      <c r="B357" s="35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111"/>
      <c r="BE357" s="34"/>
      <c r="BF357" s="34"/>
      <c r="BG357" s="34"/>
      <c r="BH357" s="34"/>
    </row>
    <row r="358" spans="1:60">
      <c r="A358" s="34"/>
      <c r="B358" s="35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111"/>
      <c r="BE358" s="34"/>
      <c r="BF358" s="34"/>
      <c r="BG358" s="34"/>
      <c r="BH358" s="34"/>
    </row>
    <row r="359" spans="1:60">
      <c r="A359" s="34"/>
      <c r="B359" s="35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111"/>
      <c r="BE359" s="34"/>
      <c r="BF359" s="34"/>
      <c r="BG359" s="34"/>
      <c r="BH359" s="34"/>
    </row>
    <row r="360" spans="1:60">
      <c r="A360" s="34"/>
      <c r="B360" s="35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111"/>
      <c r="BE360" s="34"/>
      <c r="BF360" s="34"/>
      <c r="BG360" s="34"/>
      <c r="BH360" s="34"/>
    </row>
    <row r="361" spans="1:60">
      <c r="A361" s="34"/>
      <c r="B361" s="35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111"/>
      <c r="BE361" s="34"/>
      <c r="BF361" s="34"/>
      <c r="BG361" s="34"/>
      <c r="BH361" s="34"/>
    </row>
    <row r="362" spans="1:60">
      <c r="A362" s="34"/>
      <c r="B362" s="35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111"/>
      <c r="BE362" s="34"/>
      <c r="BF362" s="34"/>
      <c r="BG362" s="34"/>
      <c r="BH362" s="34"/>
    </row>
    <row r="363" spans="1:60">
      <c r="A363" s="34"/>
      <c r="B363" s="35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111"/>
      <c r="BE363" s="34"/>
      <c r="BF363" s="34"/>
      <c r="BG363" s="34"/>
      <c r="BH363" s="34"/>
    </row>
    <row r="364" spans="1:60">
      <c r="A364" s="34"/>
      <c r="B364" s="35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111"/>
      <c r="BE364" s="34"/>
      <c r="BF364" s="34"/>
      <c r="BG364" s="34"/>
      <c r="BH364" s="34"/>
    </row>
    <row r="365" spans="1:60">
      <c r="A365" s="34"/>
      <c r="B365" s="35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111"/>
      <c r="BE365" s="34"/>
      <c r="BF365" s="34"/>
      <c r="BG365" s="34"/>
      <c r="BH365" s="34"/>
    </row>
    <row r="366" spans="1:60">
      <c r="A366" s="34"/>
      <c r="B366" s="35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111"/>
      <c r="BE366" s="34"/>
      <c r="BF366" s="34"/>
      <c r="BG366" s="34"/>
      <c r="BH366" s="34"/>
    </row>
    <row r="367" spans="1:60">
      <c r="A367" s="34"/>
      <c r="B367" s="35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111"/>
      <c r="BE367" s="34"/>
      <c r="BF367" s="34"/>
      <c r="BG367" s="34"/>
      <c r="BH367" s="34"/>
    </row>
    <row r="368" spans="1:60">
      <c r="A368" s="34"/>
      <c r="B368" s="35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111"/>
      <c r="BE368" s="34"/>
      <c r="BF368" s="34"/>
      <c r="BG368" s="34"/>
      <c r="BH368" s="34"/>
    </row>
    <row r="369" spans="1:60">
      <c r="A369" s="34"/>
      <c r="B369" s="35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111"/>
      <c r="BE369" s="34"/>
      <c r="BF369" s="34"/>
      <c r="BG369" s="34"/>
      <c r="BH369" s="34"/>
    </row>
    <row r="370" spans="1:60">
      <c r="A370" s="34"/>
      <c r="B370" s="35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111"/>
      <c r="BE370" s="34"/>
      <c r="BF370" s="34"/>
      <c r="BG370" s="34"/>
      <c r="BH370" s="34"/>
    </row>
    <row r="371" spans="1:60">
      <c r="A371" s="34"/>
      <c r="B371" s="35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111"/>
      <c r="BE371" s="34"/>
      <c r="BF371" s="34"/>
      <c r="BG371" s="34"/>
      <c r="BH371" s="34"/>
    </row>
    <row r="372" spans="1:60">
      <c r="A372" s="34"/>
      <c r="B372" s="35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111"/>
      <c r="BE372" s="34"/>
      <c r="BF372" s="34"/>
      <c r="BG372" s="34"/>
      <c r="BH372" s="34"/>
    </row>
    <row r="373" spans="1:60">
      <c r="A373" s="34"/>
      <c r="B373" s="35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111"/>
      <c r="BE373" s="34"/>
      <c r="BF373" s="34"/>
      <c r="BG373" s="34"/>
      <c r="BH373" s="34"/>
    </row>
    <row r="374" spans="1:60">
      <c r="A374" s="34"/>
      <c r="B374" s="35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111"/>
      <c r="BE374" s="34"/>
      <c r="BF374" s="34"/>
      <c r="BG374" s="34"/>
      <c r="BH374" s="34"/>
    </row>
    <row r="375" spans="1:60">
      <c r="A375" s="34"/>
      <c r="B375" s="35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111"/>
      <c r="BE375" s="34"/>
      <c r="BF375" s="34"/>
      <c r="BG375" s="34"/>
      <c r="BH375" s="34"/>
    </row>
    <row r="376" spans="1:60">
      <c r="A376" s="34"/>
      <c r="B376" s="35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111"/>
      <c r="BE376" s="34"/>
      <c r="BF376" s="34"/>
      <c r="BG376" s="34"/>
      <c r="BH376" s="34"/>
    </row>
    <row r="377" spans="1:60">
      <c r="A377" s="34"/>
      <c r="B377" s="35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111"/>
      <c r="BE377" s="34"/>
      <c r="BF377" s="34"/>
      <c r="BG377" s="34"/>
      <c r="BH377" s="34"/>
    </row>
    <row r="378" spans="1:60">
      <c r="A378" s="34"/>
      <c r="B378" s="35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111"/>
      <c r="BE378" s="34"/>
      <c r="BF378" s="34"/>
      <c r="BG378" s="34"/>
      <c r="BH378" s="34"/>
    </row>
    <row r="379" spans="1:60">
      <c r="A379" s="34"/>
      <c r="B379" s="35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111"/>
      <c r="BE379" s="34"/>
      <c r="BF379" s="34"/>
      <c r="BG379" s="34"/>
      <c r="BH379" s="34"/>
    </row>
    <row r="380" spans="1:60">
      <c r="A380" s="34"/>
      <c r="B380" s="35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111"/>
      <c r="BE380" s="34"/>
      <c r="BF380" s="34"/>
      <c r="BG380" s="34"/>
      <c r="BH380" s="34"/>
    </row>
    <row r="381" spans="1:60">
      <c r="A381" s="34"/>
      <c r="B381" s="35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111"/>
      <c r="BE381" s="34"/>
      <c r="BF381" s="34"/>
      <c r="BG381" s="34"/>
      <c r="BH381" s="34"/>
    </row>
    <row r="382" spans="1:60">
      <c r="A382" s="34"/>
      <c r="B382" s="35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111"/>
      <c r="BE382" s="34"/>
      <c r="BF382" s="34"/>
      <c r="BG382" s="34"/>
      <c r="BH382" s="34"/>
    </row>
    <row r="383" spans="1:60">
      <c r="A383" s="34"/>
      <c r="B383" s="35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111"/>
      <c r="BE383" s="34"/>
      <c r="BF383" s="34"/>
      <c r="BG383" s="34"/>
      <c r="BH383" s="34"/>
    </row>
    <row r="384" spans="1:60">
      <c r="A384" s="34"/>
      <c r="B384" s="35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111"/>
      <c r="BE384" s="34"/>
      <c r="BF384" s="34"/>
      <c r="BG384" s="34"/>
      <c r="BH384" s="34"/>
    </row>
    <row r="385" spans="1:60">
      <c r="A385" s="34"/>
      <c r="B385" s="35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111"/>
      <c r="BE385" s="34"/>
      <c r="BF385" s="34"/>
      <c r="BG385" s="34"/>
      <c r="BH385" s="34"/>
    </row>
    <row r="386" spans="1:60">
      <c r="A386" s="34"/>
      <c r="B386" s="35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111"/>
      <c r="BE386" s="34"/>
      <c r="BF386" s="34"/>
      <c r="BG386" s="34"/>
      <c r="BH386" s="34"/>
    </row>
    <row r="387" spans="1:60">
      <c r="A387" s="34"/>
      <c r="B387" s="35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111"/>
      <c r="BE387" s="34"/>
      <c r="BF387" s="34"/>
      <c r="BG387" s="34"/>
      <c r="BH387" s="34"/>
    </row>
    <row r="388" spans="1:60">
      <c r="A388" s="34"/>
      <c r="B388" s="35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111"/>
      <c r="BE388" s="34"/>
      <c r="BF388" s="34"/>
      <c r="BG388" s="34"/>
      <c r="BH388" s="34"/>
    </row>
    <row r="389" spans="1:60">
      <c r="A389" s="34"/>
      <c r="B389" s="35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111"/>
      <c r="BE389" s="34"/>
      <c r="BF389" s="34"/>
      <c r="BG389" s="34"/>
      <c r="BH389" s="34"/>
    </row>
    <row r="390" spans="1:60">
      <c r="A390" s="34"/>
      <c r="B390" s="35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111"/>
      <c r="BE390" s="34"/>
      <c r="BF390" s="34"/>
      <c r="BG390" s="34"/>
      <c r="BH390" s="34"/>
    </row>
    <row r="391" spans="1:60">
      <c r="A391" s="34"/>
      <c r="B391" s="35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111"/>
      <c r="BE391" s="34"/>
      <c r="BF391" s="34"/>
      <c r="BG391" s="34"/>
      <c r="BH391" s="34"/>
    </row>
    <row r="392" spans="1:60">
      <c r="A392" s="34"/>
      <c r="B392" s="35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111"/>
      <c r="BE392" s="34"/>
      <c r="BF392" s="34"/>
      <c r="BG392" s="34"/>
      <c r="BH392" s="34"/>
    </row>
    <row r="393" spans="1:60">
      <c r="A393" s="34"/>
      <c r="B393" s="35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111"/>
      <c r="BE393" s="34"/>
      <c r="BF393" s="34"/>
      <c r="BG393" s="34"/>
      <c r="BH393" s="34"/>
    </row>
    <row r="394" spans="1:60">
      <c r="A394" s="34"/>
      <c r="B394" s="35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111"/>
      <c r="BE394" s="34"/>
      <c r="BF394" s="34"/>
      <c r="BG394" s="34"/>
      <c r="BH394" s="34"/>
    </row>
    <row r="395" spans="1:60">
      <c r="A395" s="34"/>
      <c r="B395" s="35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111"/>
      <c r="BE395" s="34"/>
      <c r="BF395" s="34"/>
      <c r="BG395" s="34"/>
      <c r="BH395" s="34"/>
    </row>
    <row r="396" spans="1:60">
      <c r="A396" s="34"/>
      <c r="B396" s="35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111"/>
      <c r="BE396" s="34"/>
      <c r="BF396" s="34"/>
      <c r="BG396" s="34"/>
      <c r="BH396" s="34"/>
    </row>
    <row r="397" spans="1:60">
      <c r="A397" s="34"/>
      <c r="B397" s="35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111"/>
      <c r="BE397" s="34"/>
      <c r="BF397" s="34"/>
      <c r="BG397" s="34"/>
      <c r="BH397" s="34"/>
    </row>
    <row r="398" spans="1:60">
      <c r="A398" s="34"/>
      <c r="B398" s="35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111"/>
      <c r="BE398" s="34"/>
      <c r="BF398" s="34"/>
      <c r="BG398" s="34"/>
      <c r="BH398" s="34"/>
    </row>
    <row r="399" spans="1:60">
      <c r="A399" s="34"/>
      <c r="B399" s="35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111"/>
      <c r="BE399" s="34"/>
      <c r="BF399" s="34"/>
      <c r="BG399" s="34"/>
      <c r="BH399" s="34"/>
    </row>
    <row r="400" spans="1:60">
      <c r="A400" s="34"/>
      <c r="B400" s="35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111"/>
      <c r="BE400" s="34"/>
      <c r="BF400" s="34"/>
      <c r="BG400" s="34"/>
      <c r="BH400" s="34"/>
    </row>
    <row r="401" spans="1:60">
      <c r="A401" s="34"/>
      <c r="B401" s="35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111"/>
      <c r="BE401" s="34"/>
      <c r="BF401" s="34"/>
      <c r="BG401" s="34"/>
      <c r="BH401" s="34"/>
    </row>
    <row r="402" spans="1:60">
      <c r="A402" s="34"/>
      <c r="B402" s="35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111"/>
      <c r="BE402" s="34"/>
      <c r="BF402" s="34"/>
      <c r="BG402" s="34"/>
      <c r="BH402" s="34"/>
    </row>
    <row r="403" spans="1:60">
      <c r="A403" s="34"/>
      <c r="B403" s="35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111"/>
      <c r="BE403" s="34"/>
      <c r="BF403" s="34"/>
      <c r="BG403" s="34"/>
      <c r="BH403" s="34"/>
    </row>
    <row r="404" spans="1:60">
      <c r="A404" s="34"/>
      <c r="B404" s="35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111"/>
      <c r="BE404" s="34"/>
      <c r="BF404" s="34"/>
      <c r="BG404" s="34"/>
      <c r="BH404" s="34"/>
    </row>
    <row r="405" spans="1:60">
      <c r="A405" s="34"/>
      <c r="B405" s="35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111"/>
      <c r="BE405" s="34"/>
      <c r="BF405" s="34"/>
      <c r="BG405" s="34"/>
      <c r="BH405" s="34"/>
    </row>
    <row r="406" spans="1:60">
      <c r="A406" s="34"/>
      <c r="B406" s="35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111"/>
      <c r="BE406" s="34"/>
      <c r="BF406" s="34"/>
      <c r="BG406" s="34"/>
      <c r="BH406" s="34"/>
    </row>
    <row r="407" spans="1:60">
      <c r="A407" s="34"/>
      <c r="B407" s="35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111"/>
      <c r="BE407" s="34"/>
      <c r="BF407" s="34"/>
      <c r="BG407" s="34"/>
      <c r="BH407" s="34"/>
    </row>
    <row r="408" spans="1:60">
      <c r="A408" s="34"/>
      <c r="B408" s="35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111"/>
      <c r="BE408" s="34"/>
      <c r="BF408" s="34"/>
      <c r="BG408" s="34"/>
      <c r="BH408" s="34"/>
    </row>
    <row r="409" spans="1:60">
      <c r="A409" s="34"/>
      <c r="B409" s="35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111"/>
      <c r="BE409" s="34"/>
      <c r="BF409" s="34"/>
      <c r="BG409" s="34"/>
      <c r="BH409" s="34"/>
    </row>
    <row r="410" spans="1:60">
      <c r="A410" s="34"/>
      <c r="B410" s="35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111"/>
      <c r="BE410" s="34"/>
      <c r="BF410" s="34"/>
      <c r="BG410" s="34"/>
      <c r="BH410" s="34"/>
    </row>
    <row r="411" spans="1:60">
      <c r="A411" s="34"/>
      <c r="B411" s="35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111"/>
      <c r="BE411" s="34"/>
      <c r="BF411" s="34"/>
      <c r="BG411" s="34"/>
      <c r="BH411" s="34"/>
    </row>
    <row r="412" spans="1:60">
      <c r="A412" s="34"/>
      <c r="B412" s="35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111"/>
      <c r="BE412" s="34"/>
      <c r="BF412" s="34"/>
      <c r="BG412" s="34"/>
      <c r="BH412" s="34"/>
    </row>
    <row r="413" spans="1:60">
      <c r="A413" s="34"/>
      <c r="B413" s="35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111"/>
      <c r="BE413" s="34"/>
      <c r="BF413" s="34"/>
      <c r="BG413" s="34"/>
      <c r="BH413" s="34"/>
    </row>
    <row r="414" spans="1:60">
      <c r="A414" s="34"/>
      <c r="B414" s="35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111"/>
      <c r="BE414" s="34"/>
      <c r="BF414" s="34"/>
      <c r="BG414" s="34"/>
      <c r="BH414" s="34"/>
    </row>
    <row r="415" spans="1:60">
      <c r="A415" s="34"/>
      <c r="B415" s="35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111"/>
      <c r="BE415" s="34"/>
      <c r="BF415" s="34"/>
      <c r="BG415" s="34"/>
      <c r="BH415" s="34"/>
    </row>
    <row r="416" spans="1:60">
      <c r="A416" s="34"/>
      <c r="B416" s="35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111"/>
      <c r="BE416" s="34"/>
      <c r="BF416" s="34"/>
      <c r="BG416" s="34"/>
      <c r="BH416" s="34"/>
    </row>
    <row r="417" spans="1:60">
      <c r="A417" s="34"/>
      <c r="B417" s="35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111"/>
      <c r="BE417" s="34"/>
      <c r="BF417" s="34"/>
      <c r="BG417" s="34"/>
      <c r="BH417" s="34"/>
    </row>
    <row r="418" spans="1:60">
      <c r="A418" s="34"/>
      <c r="B418" s="35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111"/>
      <c r="BE418" s="34"/>
      <c r="BF418" s="34"/>
      <c r="BG418" s="34"/>
      <c r="BH418" s="34"/>
    </row>
    <row r="419" spans="1:60">
      <c r="A419" s="34"/>
      <c r="B419" s="35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111"/>
      <c r="BE419" s="34"/>
      <c r="BF419" s="34"/>
      <c r="BG419" s="34"/>
      <c r="BH419" s="34"/>
    </row>
    <row r="420" spans="1:60">
      <c r="A420" s="34"/>
      <c r="B420" s="35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111"/>
      <c r="BE420" s="34"/>
      <c r="BF420" s="34"/>
      <c r="BG420" s="34"/>
      <c r="BH420" s="34"/>
    </row>
    <row r="421" spans="1:60">
      <c r="A421" s="34"/>
      <c r="B421" s="35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111"/>
      <c r="BE421" s="34"/>
      <c r="BF421" s="34"/>
      <c r="BG421" s="34"/>
      <c r="BH421" s="34"/>
    </row>
    <row r="422" spans="1:60">
      <c r="A422" s="34"/>
      <c r="B422" s="35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111"/>
      <c r="BE422" s="34"/>
      <c r="BF422" s="34"/>
      <c r="BG422" s="34"/>
      <c r="BH422" s="34"/>
    </row>
    <row r="423" spans="1:60">
      <c r="A423" s="34"/>
      <c r="B423" s="35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111"/>
      <c r="BE423" s="34"/>
      <c r="BF423" s="34"/>
      <c r="BG423" s="34"/>
      <c r="BH423" s="34"/>
    </row>
    <row r="424" spans="1:60">
      <c r="A424" s="34"/>
      <c r="B424" s="35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111"/>
      <c r="BE424" s="34"/>
      <c r="BF424" s="34"/>
      <c r="BG424" s="34"/>
      <c r="BH424" s="34"/>
    </row>
    <row r="425" spans="1:60">
      <c r="A425" s="34"/>
      <c r="B425" s="35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111"/>
      <c r="BE425" s="34"/>
      <c r="BF425" s="34"/>
      <c r="BG425" s="34"/>
      <c r="BH425" s="34"/>
    </row>
    <row r="426" spans="1:60">
      <c r="A426" s="34"/>
      <c r="B426" s="35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111"/>
      <c r="BE426" s="34"/>
      <c r="BF426" s="34"/>
      <c r="BG426" s="34"/>
      <c r="BH426" s="34"/>
    </row>
    <row r="427" spans="1:60">
      <c r="A427" s="34"/>
      <c r="B427" s="35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111"/>
      <c r="BE427" s="34"/>
      <c r="BF427" s="34"/>
      <c r="BG427" s="34"/>
      <c r="BH427" s="34"/>
    </row>
    <row r="428" spans="1:60">
      <c r="A428" s="34"/>
      <c r="B428" s="35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111"/>
      <c r="BE428" s="34"/>
      <c r="BF428" s="34"/>
      <c r="BG428" s="34"/>
      <c r="BH428" s="34"/>
    </row>
    <row r="429" spans="1:60">
      <c r="A429" s="34"/>
      <c r="B429" s="35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111"/>
      <c r="BE429" s="34"/>
      <c r="BF429" s="34"/>
      <c r="BG429" s="34"/>
      <c r="BH429" s="34"/>
    </row>
    <row r="430" spans="1:60">
      <c r="A430" s="34"/>
      <c r="B430" s="35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111"/>
      <c r="BE430" s="34"/>
      <c r="BF430" s="34"/>
      <c r="BG430" s="34"/>
      <c r="BH430" s="34"/>
    </row>
    <row r="431" spans="1:60">
      <c r="A431" s="34"/>
      <c r="B431" s="35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111"/>
      <c r="BE431" s="34"/>
      <c r="BF431" s="34"/>
      <c r="BG431" s="34"/>
      <c r="BH431" s="34"/>
    </row>
    <row r="432" spans="1:60">
      <c r="A432" s="34"/>
      <c r="B432" s="35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111"/>
      <c r="BE432" s="34"/>
      <c r="BF432" s="34"/>
      <c r="BG432" s="34"/>
      <c r="BH432" s="34"/>
    </row>
    <row r="433" spans="1:60">
      <c r="A433" s="34"/>
      <c r="B433" s="35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111"/>
      <c r="BE433" s="34"/>
      <c r="BF433" s="34"/>
      <c r="BG433" s="34"/>
      <c r="BH433" s="34"/>
    </row>
    <row r="434" spans="1:60">
      <c r="A434" s="34"/>
      <c r="B434" s="35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111"/>
      <c r="BE434" s="34"/>
      <c r="BF434" s="34"/>
      <c r="BG434" s="34"/>
      <c r="BH434" s="34"/>
    </row>
    <row r="435" spans="1:60">
      <c r="A435" s="34"/>
      <c r="B435" s="35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111"/>
      <c r="BE435" s="34"/>
      <c r="BF435" s="34"/>
      <c r="BG435" s="34"/>
      <c r="BH435" s="34"/>
    </row>
    <row r="436" spans="1:60">
      <c r="A436" s="34"/>
      <c r="B436" s="35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111"/>
      <c r="BE436" s="34"/>
      <c r="BF436" s="34"/>
      <c r="BG436" s="34"/>
      <c r="BH436" s="34"/>
    </row>
    <row r="437" spans="1:60">
      <c r="A437" s="34"/>
      <c r="B437" s="35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111"/>
      <c r="BE437" s="34"/>
      <c r="BF437" s="34"/>
      <c r="BG437" s="34"/>
      <c r="BH437" s="34"/>
    </row>
    <row r="438" spans="1:60">
      <c r="A438" s="34"/>
      <c r="B438" s="35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111"/>
      <c r="BE438" s="34"/>
      <c r="BF438" s="34"/>
      <c r="BG438" s="34"/>
      <c r="BH438" s="34"/>
    </row>
    <row r="439" spans="1:60">
      <c r="A439" s="34"/>
      <c r="B439" s="35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111"/>
      <c r="BE439" s="34"/>
      <c r="BF439" s="34"/>
      <c r="BG439" s="34"/>
      <c r="BH439" s="34"/>
    </row>
    <row r="440" spans="1:60">
      <c r="A440" s="34"/>
      <c r="B440" s="35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111"/>
      <c r="BE440" s="34"/>
      <c r="BF440" s="34"/>
      <c r="BG440" s="34"/>
      <c r="BH440" s="34"/>
    </row>
    <row r="441" spans="1:60">
      <c r="A441" s="34"/>
      <c r="B441" s="35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111"/>
      <c r="BE441" s="34"/>
      <c r="BF441" s="34"/>
      <c r="BG441" s="34"/>
      <c r="BH441" s="34"/>
    </row>
    <row r="442" spans="1:60">
      <c r="A442" s="34"/>
      <c r="B442" s="35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111"/>
      <c r="BE442" s="34"/>
      <c r="BF442" s="34"/>
      <c r="BG442" s="34"/>
      <c r="BH442" s="34"/>
    </row>
    <row r="443" spans="1:60">
      <c r="A443" s="34"/>
      <c r="B443" s="35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111"/>
      <c r="BE443" s="34"/>
      <c r="BF443" s="34"/>
      <c r="BG443" s="34"/>
      <c r="BH443" s="34"/>
    </row>
    <row r="444" spans="1:60">
      <c r="A444" s="34"/>
      <c r="B444" s="35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111"/>
      <c r="BE444" s="34"/>
      <c r="BF444" s="34"/>
      <c r="BG444" s="34"/>
      <c r="BH444" s="34"/>
    </row>
    <row r="445" spans="1:60">
      <c r="A445" s="34"/>
      <c r="B445" s="35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111"/>
      <c r="BE445" s="34"/>
      <c r="BF445" s="34"/>
      <c r="BG445" s="34"/>
      <c r="BH445" s="34"/>
    </row>
    <row r="446" spans="1:60">
      <c r="A446" s="34"/>
      <c r="B446" s="35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111"/>
      <c r="BE446" s="34"/>
      <c r="BF446" s="34"/>
      <c r="BG446" s="34"/>
      <c r="BH446" s="34"/>
    </row>
    <row r="447" spans="1:60">
      <c r="A447" s="34"/>
      <c r="B447" s="35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111"/>
      <c r="BE447" s="34"/>
      <c r="BF447" s="34"/>
      <c r="BG447" s="34"/>
      <c r="BH447" s="34"/>
    </row>
    <row r="448" spans="1:60">
      <c r="A448" s="34"/>
      <c r="B448" s="35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111"/>
      <c r="BE448" s="34"/>
      <c r="BF448" s="34"/>
      <c r="BG448" s="34"/>
      <c r="BH448" s="34"/>
    </row>
    <row r="449" spans="1:60">
      <c r="A449" s="34"/>
      <c r="B449" s="35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111"/>
      <c r="BE449" s="34"/>
      <c r="BF449" s="34"/>
      <c r="BG449" s="34"/>
      <c r="BH449" s="34"/>
    </row>
    <row r="450" spans="1:60">
      <c r="A450" s="34"/>
      <c r="B450" s="35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111"/>
      <c r="BE450" s="34"/>
      <c r="BF450" s="34"/>
      <c r="BG450" s="34"/>
      <c r="BH450" s="34"/>
    </row>
    <row r="451" spans="1:60">
      <c r="A451" s="34"/>
      <c r="B451" s="35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111"/>
      <c r="BE451" s="34"/>
      <c r="BF451" s="34"/>
      <c r="BG451" s="34"/>
      <c r="BH451" s="34"/>
    </row>
    <row r="452" spans="1:60">
      <c r="A452" s="34"/>
      <c r="B452" s="35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111"/>
      <c r="BE452" s="34"/>
      <c r="BF452" s="34"/>
      <c r="BG452" s="34"/>
      <c r="BH452" s="34"/>
    </row>
    <row r="453" spans="1:60">
      <c r="A453" s="34"/>
      <c r="B453" s="35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111"/>
      <c r="BE453" s="34"/>
      <c r="BF453" s="34"/>
      <c r="BG453" s="34"/>
      <c r="BH453" s="34"/>
    </row>
    <row r="454" spans="1:60">
      <c r="A454" s="34"/>
      <c r="B454" s="35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111"/>
      <c r="BE454" s="34"/>
      <c r="BF454" s="34"/>
      <c r="BG454" s="34"/>
      <c r="BH454" s="34"/>
    </row>
    <row r="455" spans="1:60">
      <c r="A455" s="34"/>
      <c r="B455" s="35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111"/>
      <c r="BE455" s="34"/>
      <c r="BF455" s="34"/>
      <c r="BG455" s="34"/>
      <c r="BH455" s="34"/>
    </row>
    <row r="456" spans="1:60">
      <c r="A456" s="34"/>
      <c r="B456" s="35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111"/>
      <c r="BE456" s="34"/>
      <c r="BF456" s="34"/>
      <c r="BG456" s="34"/>
      <c r="BH456" s="34"/>
    </row>
    <row r="457" spans="1:60">
      <c r="A457" s="34"/>
      <c r="B457" s="35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111"/>
      <c r="BE457" s="34"/>
      <c r="BF457" s="34"/>
      <c r="BG457" s="34"/>
      <c r="BH457" s="34"/>
    </row>
    <row r="458" spans="1:60">
      <c r="A458" s="34"/>
      <c r="B458" s="35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111"/>
      <c r="BE458" s="34"/>
      <c r="BF458" s="34"/>
      <c r="BG458" s="34"/>
      <c r="BH458" s="34"/>
    </row>
    <row r="459" spans="1:60">
      <c r="A459" s="34"/>
      <c r="B459" s="35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111"/>
      <c r="BE459" s="34"/>
      <c r="BF459" s="34"/>
      <c r="BG459" s="34"/>
      <c r="BH459" s="34"/>
    </row>
    <row r="460" spans="1:60">
      <c r="A460" s="34"/>
      <c r="B460" s="35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111"/>
      <c r="BE460" s="34"/>
      <c r="BF460" s="34"/>
      <c r="BG460" s="34"/>
      <c r="BH460" s="34"/>
    </row>
    <row r="461" spans="1:60">
      <c r="A461" s="34"/>
      <c r="B461" s="35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111"/>
      <c r="BE461" s="34"/>
      <c r="BF461" s="34"/>
      <c r="BG461" s="34"/>
      <c r="BH461" s="34"/>
    </row>
    <row r="462" spans="1:60">
      <c r="A462" s="34"/>
      <c r="B462" s="35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111"/>
      <c r="BE462" s="34"/>
      <c r="BF462" s="34"/>
      <c r="BG462" s="34"/>
      <c r="BH462" s="34"/>
    </row>
    <row r="463" spans="1:60">
      <c r="A463" s="34"/>
      <c r="B463" s="35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111"/>
      <c r="BE463" s="34"/>
      <c r="BF463" s="34"/>
      <c r="BG463" s="34"/>
      <c r="BH463" s="34"/>
    </row>
    <row r="464" spans="1:60">
      <c r="A464" s="34"/>
      <c r="B464" s="35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111"/>
      <c r="BE464" s="34"/>
      <c r="BF464" s="34"/>
      <c r="BG464" s="34"/>
      <c r="BH464" s="34"/>
    </row>
    <row r="465" spans="1:60">
      <c r="A465" s="34"/>
      <c r="B465" s="35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111"/>
      <c r="BE465" s="34"/>
      <c r="BF465" s="34"/>
      <c r="BG465" s="34"/>
      <c r="BH465" s="34"/>
    </row>
    <row r="466" spans="1:60">
      <c r="A466" s="34"/>
      <c r="B466" s="35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111"/>
      <c r="BE466" s="34"/>
      <c r="BF466" s="34"/>
      <c r="BG466" s="34"/>
      <c r="BH466" s="34"/>
    </row>
    <row r="467" spans="1:60">
      <c r="A467" s="34"/>
      <c r="B467" s="35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111"/>
      <c r="BE467" s="34"/>
      <c r="BF467" s="34"/>
      <c r="BG467" s="34"/>
      <c r="BH467" s="34"/>
    </row>
    <row r="468" spans="1:60">
      <c r="A468" s="34"/>
      <c r="B468" s="35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111"/>
      <c r="BE468" s="34"/>
      <c r="BF468" s="34"/>
      <c r="BG468" s="34"/>
      <c r="BH468" s="34"/>
    </row>
    <row r="469" spans="1:60">
      <c r="A469" s="34"/>
      <c r="B469" s="35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111"/>
      <c r="BE469" s="34"/>
      <c r="BF469" s="34"/>
      <c r="BG469" s="34"/>
      <c r="BH469" s="34"/>
    </row>
    <row r="470" spans="1:60">
      <c r="A470" s="34"/>
      <c r="B470" s="35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111"/>
      <c r="BE470" s="34"/>
      <c r="BF470" s="34"/>
      <c r="BG470" s="34"/>
      <c r="BH470" s="34"/>
    </row>
    <row r="471" spans="1:60">
      <c r="A471" s="34"/>
      <c r="B471" s="35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111"/>
      <c r="BE471" s="34"/>
      <c r="BF471" s="34"/>
      <c r="BG471" s="34"/>
      <c r="BH471" s="34"/>
    </row>
    <row r="472" spans="1:60">
      <c r="A472" s="34"/>
      <c r="B472" s="35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111"/>
      <c r="BE472" s="34"/>
      <c r="BF472" s="34"/>
      <c r="BG472" s="34"/>
      <c r="BH472" s="34"/>
    </row>
    <row r="473" spans="1:60">
      <c r="A473" s="34"/>
      <c r="B473" s="35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111"/>
      <c r="BE473" s="34"/>
      <c r="BF473" s="34"/>
      <c r="BG473" s="34"/>
      <c r="BH473" s="34"/>
    </row>
    <row r="474" spans="1:60">
      <c r="A474" s="34"/>
      <c r="B474" s="35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111"/>
      <c r="BE474" s="34"/>
      <c r="BF474" s="34"/>
      <c r="BG474" s="34"/>
      <c r="BH474" s="34"/>
    </row>
    <row r="475" spans="1:60">
      <c r="A475" s="34"/>
      <c r="B475" s="35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111"/>
      <c r="BE475" s="34"/>
      <c r="BF475" s="34"/>
      <c r="BG475" s="34"/>
      <c r="BH475" s="34"/>
    </row>
    <row r="476" spans="1:60">
      <c r="A476" s="34"/>
      <c r="B476" s="35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111"/>
      <c r="BE476" s="34"/>
      <c r="BF476" s="34"/>
      <c r="BG476" s="34"/>
      <c r="BH476" s="34"/>
    </row>
    <row r="477" spans="1:60">
      <c r="A477" s="34"/>
      <c r="B477" s="35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111"/>
      <c r="BE477" s="34"/>
      <c r="BF477" s="34"/>
      <c r="BG477" s="34"/>
      <c r="BH477" s="34"/>
    </row>
    <row r="478" spans="1:60">
      <c r="A478" s="34"/>
      <c r="B478" s="35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111"/>
      <c r="BE478" s="34"/>
      <c r="BF478" s="34"/>
      <c r="BG478" s="34"/>
      <c r="BH478" s="34"/>
    </row>
    <row r="479" spans="1:60">
      <c r="A479" s="34"/>
      <c r="B479" s="35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111"/>
      <c r="BE479" s="34"/>
      <c r="BF479" s="34"/>
      <c r="BG479" s="34"/>
      <c r="BH479" s="34"/>
    </row>
    <row r="480" spans="1:60">
      <c r="A480" s="34"/>
      <c r="B480" s="35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111"/>
      <c r="BE480" s="34"/>
      <c r="BF480" s="34"/>
      <c r="BG480" s="34"/>
      <c r="BH480" s="34"/>
    </row>
    <row r="481" spans="1:60">
      <c r="A481" s="34"/>
      <c r="B481" s="35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111"/>
      <c r="BE481" s="34"/>
      <c r="BF481" s="34"/>
      <c r="BG481" s="34"/>
      <c r="BH481" s="34"/>
    </row>
    <row r="482" spans="1:60">
      <c r="A482" s="34"/>
      <c r="B482" s="35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111"/>
      <c r="BE482" s="34"/>
      <c r="BF482" s="34"/>
      <c r="BG482" s="34"/>
      <c r="BH482" s="34"/>
    </row>
    <row r="483" spans="1:60">
      <c r="A483" s="34"/>
      <c r="B483" s="35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111"/>
      <c r="BE483" s="34"/>
      <c r="BF483" s="34"/>
      <c r="BG483" s="34"/>
      <c r="BH483" s="34"/>
    </row>
    <row r="484" spans="1:60">
      <c r="A484" s="34"/>
      <c r="B484" s="35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111"/>
      <c r="BE484" s="34"/>
      <c r="BF484" s="34"/>
      <c r="BG484" s="34"/>
      <c r="BH484" s="34"/>
    </row>
    <row r="485" spans="1:60">
      <c r="A485" s="34"/>
      <c r="B485" s="35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111"/>
      <c r="BE485" s="34"/>
      <c r="BF485" s="34"/>
      <c r="BG485" s="34"/>
      <c r="BH485" s="34"/>
    </row>
    <row r="486" spans="1:60">
      <c r="A486" s="34"/>
      <c r="B486" s="35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111"/>
      <c r="BE486" s="34"/>
      <c r="BF486" s="34"/>
      <c r="BG486" s="34"/>
      <c r="BH486" s="34"/>
    </row>
    <row r="487" spans="1:60">
      <c r="A487" s="34"/>
      <c r="B487" s="35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111"/>
      <c r="BE487" s="34"/>
      <c r="BF487" s="34"/>
      <c r="BG487" s="34"/>
      <c r="BH487" s="34"/>
    </row>
    <row r="488" spans="1:60">
      <c r="A488" s="34"/>
      <c r="B488" s="35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111"/>
      <c r="BE488" s="34"/>
      <c r="BF488" s="34"/>
      <c r="BG488" s="34"/>
      <c r="BH488" s="34"/>
    </row>
    <row r="489" spans="1:60">
      <c r="A489" s="34"/>
      <c r="B489" s="35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111"/>
      <c r="BE489" s="34"/>
      <c r="BF489" s="34"/>
      <c r="BG489" s="34"/>
      <c r="BH489" s="34"/>
    </row>
    <row r="490" spans="1:60">
      <c r="A490" s="34"/>
      <c r="B490" s="35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111"/>
      <c r="BE490" s="34"/>
      <c r="BF490" s="34"/>
      <c r="BG490" s="34"/>
      <c r="BH490" s="34"/>
    </row>
    <row r="491" spans="1:60">
      <c r="A491" s="34"/>
      <c r="B491" s="35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111"/>
      <c r="BE491" s="34"/>
      <c r="BF491" s="34"/>
      <c r="BG491" s="34"/>
      <c r="BH491" s="34"/>
    </row>
    <row r="492" spans="1:60">
      <c r="A492" s="34"/>
      <c r="B492" s="35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111"/>
      <c r="BE492" s="34"/>
      <c r="BF492" s="34"/>
      <c r="BG492" s="34"/>
      <c r="BH492" s="34"/>
    </row>
    <row r="493" spans="1:60">
      <c r="A493" s="34"/>
      <c r="B493" s="35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111"/>
      <c r="BE493" s="34"/>
      <c r="BF493" s="34"/>
      <c r="BG493" s="34"/>
      <c r="BH493" s="34"/>
    </row>
    <row r="494" spans="1:60">
      <c r="A494" s="34"/>
      <c r="B494" s="35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111"/>
      <c r="BE494" s="34"/>
      <c r="BF494" s="34"/>
      <c r="BG494" s="34"/>
      <c r="BH494" s="34"/>
    </row>
    <row r="495" spans="1:60">
      <c r="A495" s="34"/>
      <c r="B495" s="35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111"/>
      <c r="BE495" s="34"/>
      <c r="BF495" s="34"/>
      <c r="BG495" s="34"/>
      <c r="BH495" s="34"/>
    </row>
    <row r="496" spans="1:60">
      <c r="A496" s="34"/>
      <c r="B496" s="35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111"/>
      <c r="BE496" s="34"/>
      <c r="BF496" s="34"/>
      <c r="BG496" s="34"/>
      <c r="BH496" s="34"/>
    </row>
    <row r="497" spans="1:60">
      <c r="A497" s="34"/>
      <c r="B497" s="35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111"/>
      <c r="BE497" s="34"/>
      <c r="BF497" s="34"/>
      <c r="BG497" s="34"/>
      <c r="BH497" s="34"/>
    </row>
    <row r="498" spans="1:60">
      <c r="A498" s="34"/>
      <c r="B498" s="35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111"/>
      <c r="BE498" s="34"/>
      <c r="BF498" s="34"/>
      <c r="BG498" s="34"/>
      <c r="BH498" s="34"/>
    </row>
    <row r="499" spans="1:60">
      <c r="A499" s="34"/>
      <c r="B499" s="35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111"/>
      <c r="BE499" s="34"/>
      <c r="BF499" s="34"/>
      <c r="BG499" s="34"/>
      <c r="BH499" s="34"/>
    </row>
    <row r="500" spans="1:60">
      <c r="A500" s="34"/>
      <c r="B500" s="35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111"/>
      <c r="BE500" s="34"/>
      <c r="BF500" s="34"/>
      <c r="BG500" s="34"/>
      <c r="BH500" s="34"/>
    </row>
    <row r="501" spans="1:60">
      <c r="A501" s="34"/>
      <c r="B501" s="35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111"/>
      <c r="BE501" s="34"/>
      <c r="BF501" s="34"/>
      <c r="BG501" s="34"/>
      <c r="BH501" s="34"/>
    </row>
    <row r="502" spans="1:60">
      <c r="A502" s="34"/>
      <c r="B502" s="35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111"/>
      <c r="BE502" s="34"/>
      <c r="BF502" s="34"/>
      <c r="BG502" s="34"/>
      <c r="BH502" s="34"/>
    </row>
    <row r="503" spans="1:60">
      <c r="A503" s="34"/>
      <c r="B503" s="35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111"/>
      <c r="BE503" s="34"/>
      <c r="BF503" s="34"/>
      <c r="BG503" s="34"/>
      <c r="BH503" s="34"/>
    </row>
    <row r="504" spans="1:60">
      <c r="A504" s="34"/>
      <c r="B504" s="35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111"/>
      <c r="BE504" s="34"/>
      <c r="BF504" s="34"/>
      <c r="BG504" s="34"/>
      <c r="BH504" s="34"/>
    </row>
    <row r="505" spans="1:60">
      <c r="A505" s="34"/>
      <c r="B505" s="35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111"/>
      <c r="BE505" s="34"/>
      <c r="BF505" s="34"/>
      <c r="BG505" s="34"/>
      <c r="BH505" s="34"/>
    </row>
    <row r="506" spans="1:60">
      <c r="A506" s="34"/>
      <c r="B506" s="35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111"/>
      <c r="BE506" s="34"/>
      <c r="BF506" s="34"/>
      <c r="BG506" s="34"/>
      <c r="BH506" s="34"/>
    </row>
    <row r="507" spans="1:60">
      <c r="A507" s="34"/>
      <c r="B507" s="35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111"/>
      <c r="BE507" s="34"/>
      <c r="BF507" s="34"/>
      <c r="BG507" s="34"/>
      <c r="BH507" s="34"/>
    </row>
    <row r="508" spans="1:60">
      <c r="A508" s="34"/>
      <c r="B508" s="35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111"/>
      <c r="BE508" s="34"/>
      <c r="BF508" s="34"/>
      <c r="BG508" s="34"/>
      <c r="BH508" s="34"/>
    </row>
    <row r="509" spans="1:60">
      <c r="A509" s="34"/>
      <c r="B509" s="35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111"/>
      <c r="BE509" s="34"/>
      <c r="BF509" s="34"/>
      <c r="BG509" s="34"/>
      <c r="BH509" s="34"/>
    </row>
    <row r="510" spans="1:60">
      <c r="A510" s="34"/>
      <c r="B510" s="35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111"/>
      <c r="BE510" s="34"/>
      <c r="BF510" s="34"/>
      <c r="BG510" s="34"/>
      <c r="BH510" s="34"/>
    </row>
    <row r="511" spans="1:60">
      <c r="A511" s="34"/>
      <c r="B511" s="35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111"/>
      <c r="BE511" s="34"/>
      <c r="BF511" s="34"/>
      <c r="BG511" s="34"/>
      <c r="BH511" s="34"/>
    </row>
    <row r="512" spans="1:60">
      <c r="A512" s="34"/>
      <c r="B512" s="35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111"/>
      <c r="BE512" s="34"/>
      <c r="BF512" s="34"/>
      <c r="BG512" s="34"/>
      <c r="BH512" s="34"/>
    </row>
    <row r="513" spans="1:60">
      <c r="A513" s="34"/>
      <c r="B513" s="35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111"/>
      <c r="BE513" s="34"/>
      <c r="BF513" s="34"/>
      <c r="BG513" s="34"/>
      <c r="BH513" s="34"/>
    </row>
    <row r="514" spans="1:60">
      <c r="A514" s="34"/>
      <c r="B514" s="35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111"/>
      <c r="BE514" s="34"/>
      <c r="BF514" s="34"/>
      <c r="BG514" s="34"/>
      <c r="BH514" s="34"/>
    </row>
    <row r="515" spans="1:60">
      <c r="A515" s="34"/>
      <c r="B515" s="35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111"/>
      <c r="BE515" s="34"/>
      <c r="BF515" s="34"/>
      <c r="BG515" s="34"/>
      <c r="BH515" s="34"/>
    </row>
    <row r="516" spans="1:60">
      <c r="A516" s="34"/>
      <c r="B516" s="35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111"/>
      <c r="BE516" s="34"/>
      <c r="BF516" s="34"/>
      <c r="BG516" s="34"/>
      <c r="BH516" s="34"/>
    </row>
    <row r="517" spans="1:60">
      <c r="A517" s="34"/>
      <c r="B517" s="35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111"/>
      <c r="BE517" s="34"/>
      <c r="BF517" s="34"/>
      <c r="BG517" s="34"/>
      <c r="BH517" s="34"/>
    </row>
    <row r="518" spans="1:60">
      <c r="A518" s="34"/>
      <c r="B518" s="35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111"/>
      <c r="BE518" s="34"/>
      <c r="BF518" s="34"/>
      <c r="BG518" s="34"/>
      <c r="BH518" s="34"/>
    </row>
    <row r="519" spans="1:60">
      <c r="A519" s="34"/>
      <c r="B519" s="35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111"/>
      <c r="BE519" s="34"/>
      <c r="BF519" s="34"/>
      <c r="BG519" s="34"/>
      <c r="BH519" s="34"/>
    </row>
    <row r="520" spans="1:60">
      <c r="A520" s="34"/>
      <c r="B520" s="35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111"/>
      <c r="BE520" s="34"/>
      <c r="BF520" s="34"/>
      <c r="BG520" s="34"/>
      <c r="BH520" s="34"/>
    </row>
    <row r="521" spans="1:60">
      <c r="A521" s="34"/>
      <c r="B521" s="35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111"/>
      <c r="BE521" s="34"/>
      <c r="BF521" s="34"/>
      <c r="BG521" s="34"/>
      <c r="BH521" s="34"/>
    </row>
    <row r="522" spans="1:60">
      <c r="A522" s="34"/>
      <c r="B522" s="35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111"/>
      <c r="BE522" s="34"/>
      <c r="BF522" s="34"/>
      <c r="BG522" s="34"/>
      <c r="BH522" s="34"/>
    </row>
    <row r="523" spans="1:60">
      <c r="A523" s="34"/>
      <c r="B523" s="35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111"/>
      <c r="BE523" s="34"/>
      <c r="BF523" s="34"/>
      <c r="BG523" s="34"/>
      <c r="BH523" s="34"/>
    </row>
    <row r="524" spans="1:60">
      <c r="A524" s="34"/>
      <c r="B524" s="35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111"/>
      <c r="BE524" s="34"/>
      <c r="BF524" s="34"/>
      <c r="BG524" s="34"/>
      <c r="BH524" s="34"/>
    </row>
    <row r="525" spans="1:60">
      <c r="A525" s="34"/>
      <c r="B525" s="35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111"/>
      <c r="BE525" s="34"/>
      <c r="BF525" s="34"/>
      <c r="BG525" s="34"/>
      <c r="BH525" s="34"/>
    </row>
    <row r="526" spans="1:60">
      <c r="A526" s="34"/>
      <c r="B526" s="35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111"/>
      <c r="BE526" s="34"/>
      <c r="BF526" s="34"/>
      <c r="BG526" s="34"/>
      <c r="BH526" s="34"/>
    </row>
    <row r="527" spans="1:60">
      <c r="A527" s="34"/>
      <c r="B527" s="35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111"/>
      <c r="BE527" s="34"/>
      <c r="BF527" s="34"/>
      <c r="BG527" s="34"/>
      <c r="BH527" s="34"/>
    </row>
    <row r="528" spans="1:60">
      <c r="A528" s="34"/>
      <c r="B528" s="35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111"/>
      <c r="BE528" s="34"/>
      <c r="BF528" s="34"/>
      <c r="BG528" s="34"/>
      <c r="BH528" s="34"/>
    </row>
    <row r="529" spans="1:60">
      <c r="A529" s="34"/>
      <c r="B529" s="35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111"/>
      <c r="BE529" s="34"/>
      <c r="BF529" s="34"/>
      <c r="BG529" s="34"/>
      <c r="BH529" s="34"/>
    </row>
    <row r="530" spans="1:60">
      <c r="A530" s="34"/>
      <c r="B530" s="35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111"/>
      <c r="BE530" s="34"/>
      <c r="BF530" s="34"/>
      <c r="BG530" s="34"/>
      <c r="BH530" s="34"/>
    </row>
    <row r="531" spans="1:60">
      <c r="A531" s="34"/>
      <c r="B531" s="35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111"/>
      <c r="BE531" s="34"/>
      <c r="BF531" s="34"/>
      <c r="BG531" s="34"/>
      <c r="BH531" s="34"/>
    </row>
    <row r="532" spans="1:60">
      <c r="A532" s="34"/>
      <c r="B532" s="35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111"/>
      <c r="BE532" s="34"/>
      <c r="BF532" s="34"/>
      <c r="BG532" s="34"/>
      <c r="BH532" s="34"/>
    </row>
    <row r="533" spans="1:60">
      <c r="A533" s="34"/>
      <c r="B533" s="35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111"/>
      <c r="BE533" s="34"/>
      <c r="BF533" s="34"/>
      <c r="BG533" s="34"/>
      <c r="BH533" s="34"/>
    </row>
    <row r="534" spans="1:60">
      <c r="A534" s="34"/>
      <c r="B534" s="35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111"/>
      <c r="BE534" s="34"/>
      <c r="BF534" s="34"/>
      <c r="BG534" s="34"/>
      <c r="BH534" s="34"/>
    </row>
    <row r="535" spans="1:60">
      <c r="A535" s="34"/>
      <c r="B535" s="35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111"/>
      <c r="BE535" s="34"/>
      <c r="BF535" s="34"/>
      <c r="BG535" s="34"/>
      <c r="BH535" s="34"/>
    </row>
    <row r="536" spans="1:60">
      <c r="A536" s="34"/>
      <c r="B536" s="35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111"/>
      <c r="BE536" s="34"/>
      <c r="BF536" s="34"/>
      <c r="BG536" s="34"/>
      <c r="BH536" s="34"/>
    </row>
    <row r="537" spans="1:60">
      <c r="A537" s="34"/>
      <c r="B537" s="35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111"/>
      <c r="BE537" s="34"/>
      <c r="BF537" s="34"/>
      <c r="BG537" s="34"/>
      <c r="BH537" s="34"/>
    </row>
    <row r="538" spans="1:60">
      <c r="A538" s="34"/>
      <c r="B538" s="35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111"/>
      <c r="BE538" s="34"/>
      <c r="BF538" s="34"/>
      <c r="BG538" s="34"/>
      <c r="BH538" s="34"/>
    </row>
    <row r="539" spans="1:60">
      <c r="A539" s="34"/>
      <c r="B539" s="35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111"/>
      <c r="BE539" s="34"/>
      <c r="BF539" s="34"/>
      <c r="BG539" s="34"/>
      <c r="BH539" s="34"/>
    </row>
    <row r="540" spans="1:60">
      <c r="A540" s="34"/>
      <c r="B540" s="35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111"/>
      <c r="BE540" s="34"/>
      <c r="BF540" s="34"/>
      <c r="BG540" s="34"/>
      <c r="BH540" s="34"/>
    </row>
    <row r="541" spans="1:60">
      <c r="A541" s="34"/>
      <c r="B541" s="35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111"/>
      <c r="BE541" s="34"/>
      <c r="BF541" s="34"/>
      <c r="BG541" s="34"/>
      <c r="BH541" s="34"/>
    </row>
    <row r="542" spans="1:60">
      <c r="A542" s="34"/>
      <c r="B542" s="35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111"/>
      <c r="BE542" s="34"/>
      <c r="BF542" s="34"/>
      <c r="BG542" s="34"/>
      <c r="BH542" s="34"/>
    </row>
    <row r="543" spans="1:60">
      <c r="A543" s="34"/>
      <c r="B543" s="35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111"/>
      <c r="BE543" s="34"/>
      <c r="BF543" s="34"/>
      <c r="BG543" s="34"/>
      <c r="BH543" s="34"/>
    </row>
    <row r="544" spans="1:60">
      <c r="A544" s="34"/>
      <c r="B544" s="35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111"/>
      <c r="BE544" s="34"/>
      <c r="BF544" s="34"/>
      <c r="BG544" s="34"/>
      <c r="BH544" s="34"/>
    </row>
    <row r="545" spans="1:60">
      <c r="A545" s="34"/>
      <c r="B545" s="35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111"/>
      <c r="BE545" s="34"/>
      <c r="BF545" s="34"/>
      <c r="BG545" s="34"/>
      <c r="BH545" s="34"/>
    </row>
    <row r="546" spans="1:60">
      <c r="A546" s="34"/>
      <c r="B546" s="35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111"/>
      <c r="BE546" s="34"/>
      <c r="BF546" s="34"/>
      <c r="BG546" s="34"/>
      <c r="BH546" s="34"/>
    </row>
    <row r="547" spans="1:60">
      <c r="A547" s="34"/>
      <c r="B547" s="35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111"/>
      <c r="BE547" s="34"/>
      <c r="BF547" s="34"/>
      <c r="BG547" s="34"/>
      <c r="BH547" s="34"/>
    </row>
    <row r="548" spans="1:60">
      <c r="A548" s="34"/>
      <c r="B548" s="35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111"/>
      <c r="BE548" s="34"/>
      <c r="BF548" s="34"/>
      <c r="BG548" s="34"/>
      <c r="BH548" s="34"/>
    </row>
    <row r="549" spans="1:60">
      <c r="A549" s="34"/>
      <c r="B549" s="35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111"/>
      <c r="BE549" s="34"/>
      <c r="BF549" s="34"/>
      <c r="BG549" s="34"/>
      <c r="BH549" s="34"/>
    </row>
    <row r="550" spans="1:60">
      <c r="A550" s="34"/>
      <c r="B550" s="35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111"/>
      <c r="BE550" s="34"/>
      <c r="BF550" s="34"/>
      <c r="BG550" s="34"/>
      <c r="BH550" s="34"/>
    </row>
    <row r="551" spans="1:60">
      <c r="A551" s="34"/>
      <c r="B551" s="35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111"/>
      <c r="BE551" s="34"/>
      <c r="BF551" s="34"/>
      <c r="BG551" s="34"/>
      <c r="BH551" s="34"/>
    </row>
    <row r="552" spans="1:60">
      <c r="A552" s="34"/>
      <c r="B552" s="35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111"/>
      <c r="BE552" s="34"/>
      <c r="BF552" s="34"/>
      <c r="BG552" s="34"/>
      <c r="BH552" s="34"/>
    </row>
    <row r="553" spans="1:60">
      <c r="A553" s="34"/>
      <c r="B553" s="35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111"/>
      <c r="BE553" s="34"/>
      <c r="BF553" s="34"/>
      <c r="BG553" s="34"/>
      <c r="BH553" s="34"/>
    </row>
    <row r="554" spans="1:60">
      <c r="A554" s="34"/>
      <c r="B554" s="35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111"/>
      <c r="BE554" s="34"/>
      <c r="BF554" s="34"/>
      <c r="BG554" s="34"/>
      <c r="BH554" s="34"/>
    </row>
    <row r="555" spans="1:60">
      <c r="A555" s="34"/>
      <c r="B555" s="35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111"/>
      <c r="BE555" s="34"/>
      <c r="BF555" s="34"/>
      <c r="BG555" s="34"/>
      <c r="BH555" s="34"/>
    </row>
    <row r="556" spans="1:60">
      <c r="A556" s="34"/>
      <c r="B556" s="35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111"/>
      <c r="BE556" s="34"/>
      <c r="BF556" s="34"/>
      <c r="BG556" s="34"/>
      <c r="BH556" s="34"/>
    </row>
    <row r="557" spans="1:60">
      <c r="A557" s="34"/>
      <c r="B557" s="35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111"/>
      <c r="BE557" s="34"/>
      <c r="BF557" s="34"/>
      <c r="BG557" s="34"/>
      <c r="BH557" s="34"/>
    </row>
    <row r="558" spans="1:60">
      <c r="A558" s="34"/>
      <c r="B558" s="35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111"/>
      <c r="BE558" s="34"/>
      <c r="BF558" s="34"/>
      <c r="BG558" s="34"/>
      <c r="BH558" s="34"/>
    </row>
    <row r="559" spans="1:60">
      <c r="A559" s="34"/>
      <c r="B559" s="35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111"/>
      <c r="BE559" s="34"/>
      <c r="BF559" s="34"/>
      <c r="BG559" s="34"/>
      <c r="BH559" s="34"/>
    </row>
    <row r="560" spans="1:60">
      <c r="A560" s="34"/>
      <c r="B560" s="35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111"/>
      <c r="BE560" s="34"/>
      <c r="BF560" s="34"/>
      <c r="BG560" s="34"/>
      <c r="BH560" s="34"/>
    </row>
    <row r="561" spans="1:60">
      <c r="A561" s="34"/>
      <c r="B561" s="35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111"/>
      <c r="BE561" s="34"/>
      <c r="BF561" s="34"/>
      <c r="BG561" s="34"/>
      <c r="BH561" s="34"/>
    </row>
    <row r="562" spans="1:60">
      <c r="A562" s="34"/>
      <c r="B562" s="35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111"/>
      <c r="BE562" s="34"/>
      <c r="BF562" s="34"/>
      <c r="BG562" s="34"/>
      <c r="BH562" s="34"/>
    </row>
    <row r="563" spans="1:60">
      <c r="A563" s="34"/>
      <c r="B563" s="35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111"/>
      <c r="BE563" s="34"/>
      <c r="BF563" s="34"/>
      <c r="BG563" s="34"/>
      <c r="BH563" s="34"/>
    </row>
    <row r="564" spans="1:60">
      <c r="A564" s="34"/>
      <c r="B564" s="35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111"/>
      <c r="BE564" s="34"/>
      <c r="BF564" s="34"/>
      <c r="BG564" s="34"/>
      <c r="BH564" s="34"/>
    </row>
    <row r="565" spans="1:60">
      <c r="A565" s="34"/>
      <c r="B565" s="35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111"/>
      <c r="BE565" s="34"/>
      <c r="BF565" s="34"/>
      <c r="BG565" s="34"/>
      <c r="BH565" s="34"/>
    </row>
    <row r="566" spans="1:60">
      <c r="A566" s="34"/>
      <c r="B566" s="35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111"/>
      <c r="BE566" s="34"/>
      <c r="BF566" s="34"/>
      <c r="BG566" s="34"/>
      <c r="BH566" s="34"/>
    </row>
    <row r="567" spans="1:60">
      <c r="A567" s="34"/>
      <c r="B567" s="35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111"/>
      <c r="BE567" s="34"/>
      <c r="BF567" s="34"/>
      <c r="BG567" s="34"/>
      <c r="BH567" s="34"/>
    </row>
    <row r="568" spans="1:60">
      <c r="A568" s="34"/>
      <c r="B568" s="35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111"/>
      <c r="BE568" s="34"/>
      <c r="BF568" s="34"/>
      <c r="BG568" s="34"/>
      <c r="BH568" s="34"/>
    </row>
    <row r="569" spans="1:60">
      <c r="A569" s="34"/>
      <c r="B569" s="35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111"/>
      <c r="BE569" s="34"/>
      <c r="BF569" s="34"/>
      <c r="BG569" s="34"/>
      <c r="BH569" s="34"/>
    </row>
    <row r="570" spans="1:60">
      <c r="A570" s="34"/>
      <c r="B570" s="35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111"/>
      <c r="BE570" s="34"/>
      <c r="BF570" s="34"/>
      <c r="BG570" s="34"/>
      <c r="BH570" s="34"/>
    </row>
    <row r="571" spans="1:60">
      <c r="A571" s="34"/>
      <c r="B571" s="35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111"/>
      <c r="BE571" s="34"/>
      <c r="BF571" s="34"/>
      <c r="BG571" s="34"/>
      <c r="BH571" s="34"/>
    </row>
    <row r="572" spans="1:60">
      <c r="A572" s="34"/>
      <c r="B572" s="35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111"/>
      <c r="BE572" s="34"/>
      <c r="BF572" s="34"/>
      <c r="BG572" s="34"/>
      <c r="BH572" s="34"/>
    </row>
    <row r="573" spans="1:60">
      <c r="A573" s="34"/>
      <c r="B573" s="35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111"/>
      <c r="BE573" s="34"/>
      <c r="BF573" s="34"/>
      <c r="BG573" s="34"/>
      <c r="BH573" s="34"/>
    </row>
    <row r="574" spans="1:60">
      <c r="A574" s="34"/>
      <c r="B574" s="35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111"/>
      <c r="BE574" s="34"/>
      <c r="BF574" s="34"/>
      <c r="BG574" s="34"/>
      <c r="BH574" s="34"/>
    </row>
    <row r="575" spans="1:60">
      <c r="A575" s="34"/>
      <c r="B575" s="35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111"/>
      <c r="BE575" s="34"/>
      <c r="BF575" s="34"/>
      <c r="BG575" s="34"/>
      <c r="BH575" s="34"/>
    </row>
    <row r="576" spans="1:60">
      <c r="A576" s="34"/>
      <c r="B576" s="35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111"/>
      <c r="BE576" s="34"/>
      <c r="BF576" s="34"/>
      <c r="BG576" s="34"/>
      <c r="BH576" s="34"/>
    </row>
    <row r="577" spans="1:60">
      <c r="A577" s="34"/>
      <c r="B577" s="35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111"/>
      <c r="BE577" s="34"/>
      <c r="BF577" s="34"/>
      <c r="BG577" s="34"/>
      <c r="BH577" s="34"/>
    </row>
    <row r="578" spans="1:60">
      <c r="A578" s="34"/>
      <c r="B578" s="35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111"/>
      <c r="BE578" s="34"/>
      <c r="BF578" s="34"/>
      <c r="BG578" s="34"/>
      <c r="BH578" s="34"/>
    </row>
    <row r="579" spans="1:60">
      <c r="A579" s="34"/>
      <c r="B579" s="35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111"/>
      <c r="BE579" s="34"/>
      <c r="BF579" s="34"/>
      <c r="BG579" s="34"/>
      <c r="BH579" s="34"/>
    </row>
    <row r="580" spans="1:60">
      <c r="A580" s="34"/>
      <c r="B580" s="35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111"/>
      <c r="BE580" s="34"/>
      <c r="BF580" s="34"/>
      <c r="BG580" s="34"/>
      <c r="BH580" s="34"/>
    </row>
    <row r="581" spans="1:60">
      <c r="A581" s="34"/>
      <c r="B581" s="35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111"/>
      <c r="BE581" s="34"/>
      <c r="BF581" s="34"/>
      <c r="BG581" s="34"/>
      <c r="BH581" s="34"/>
    </row>
    <row r="582" spans="1:60">
      <c r="A582" s="34"/>
      <c r="B582" s="35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111"/>
      <c r="BE582" s="34"/>
      <c r="BF582" s="34"/>
      <c r="BG582" s="34"/>
      <c r="BH582" s="34"/>
    </row>
    <row r="583" spans="1:60">
      <c r="A583" s="34"/>
      <c r="B583" s="35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111"/>
      <c r="BE583" s="34"/>
      <c r="BF583" s="34"/>
      <c r="BG583" s="34"/>
      <c r="BH583" s="34"/>
    </row>
    <row r="584" spans="1:60">
      <c r="A584" s="34"/>
      <c r="B584" s="35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111"/>
      <c r="BE584" s="34"/>
      <c r="BF584" s="34"/>
      <c r="BG584" s="34"/>
      <c r="BH584" s="34"/>
    </row>
    <row r="585" spans="1:60">
      <c r="A585" s="34"/>
      <c r="B585" s="35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111"/>
      <c r="BE585" s="34"/>
      <c r="BF585" s="34"/>
      <c r="BG585" s="34"/>
      <c r="BH585" s="34"/>
    </row>
    <row r="586" spans="1:60">
      <c r="A586" s="34"/>
      <c r="B586" s="35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111"/>
      <c r="BE586" s="34"/>
      <c r="BF586" s="34"/>
      <c r="BG586" s="34"/>
      <c r="BH586" s="34"/>
    </row>
    <row r="587" spans="1:60">
      <c r="A587" s="34"/>
      <c r="B587" s="35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111"/>
      <c r="BE587" s="34"/>
      <c r="BF587" s="34"/>
      <c r="BG587" s="34"/>
      <c r="BH587" s="34"/>
    </row>
    <row r="588" spans="1:60">
      <c r="A588" s="34"/>
      <c r="B588" s="35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111"/>
      <c r="BE588" s="34"/>
      <c r="BF588" s="34"/>
      <c r="BG588" s="34"/>
      <c r="BH588" s="34"/>
    </row>
    <row r="589" spans="1:60">
      <c r="A589" s="34"/>
      <c r="B589" s="35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111"/>
      <c r="BE589" s="34"/>
      <c r="BF589" s="34"/>
      <c r="BG589" s="34"/>
      <c r="BH589" s="34"/>
    </row>
    <row r="590" spans="1:60">
      <c r="A590" s="34"/>
      <c r="B590" s="35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111"/>
      <c r="BE590" s="34"/>
      <c r="BF590" s="34"/>
      <c r="BG590" s="34"/>
      <c r="BH590" s="34"/>
    </row>
    <row r="591" spans="1:60">
      <c r="A591" s="34"/>
      <c r="B591" s="35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111"/>
      <c r="BE591" s="34"/>
      <c r="BF591" s="34"/>
      <c r="BG591" s="34"/>
      <c r="BH591" s="34"/>
    </row>
    <row r="592" spans="1:60">
      <c r="A592" s="34"/>
      <c r="B592" s="35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111"/>
      <c r="BE592" s="34"/>
      <c r="BF592" s="34"/>
      <c r="BG592" s="34"/>
      <c r="BH592" s="34"/>
    </row>
    <row r="593" spans="1:60">
      <c r="A593" s="34"/>
      <c r="B593" s="35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111"/>
      <c r="BE593" s="34"/>
      <c r="BF593" s="34"/>
      <c r="BG593" s="34"/>
      <c r="BH593" s="34"/>
    </row>
    <row r="594" spans="1:60">
      <c r="A594" s="34"/>
      <c r="B594" s="35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111"/>
      <c r="BE594" s="34"/>
      <c r="BF594" s="34"/>
      <c r="BG594" s="34"/>
      <c r="BH594" s="34"/>
    </row>
    <row r="595" spans="1:60">
      <c r="A595" s="34"/>
      <c r="B595" s="35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111"/>
      <c r="BE595" s="34"/>
      <c r="BF595" s="34"/>
      <c r="BG595" s="34"/>
      <c r="BH595" s="34"/>
    </row>
    <row r="596" spans="1:60">
      <c r="A596" s="34"/>
      <c r="B596" s="35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111"/>
      <c r="BE596" s="34"/>
      <c r="BF596" s="34"/>
      <c r="BG596" s="34"/>
      <c r="BH596" s="34"/>
    </row>
    <row r="597" spans="1:60">
      <c r="A597" s="34"/>
      <c r="B597" s="35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111"/>
      <c r="BE597" s="34"/>
      <c r="BF597" s="34"/>
      <c r="BG597" s="34"/>
      <c r="BH597" s="34"/>
    </row>
    <row r="598" spans="1:60">
      <c r="A598" s="34"/>
      <c r="B598" s="35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111"/>
      <c r="BE598" s="34"/>
      <c r="BF598" s="34"/>
      <c r="BG598" s="34"/>
      <c r="BH598" s="34"/>
    </row>
    <row r="599" spans="1:60">
      <c r="A599" s="34"/>
      <c r="B599" s="35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111"/>
      <c r="BE599" s="34"/>
      <c r="BF599" s="34"/>
      <c r="BG599" s="34"/>
      <c r="BH599" s="34"/>
    </row>
    <row r="600" spans="1:60">
      <c r="A600" s="34"/>
      <c r="B600" s="35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111"/>
      <c r="BE600" s="34"/>
      <c r="BF600" s="34"/>
      <c r="BG600" s="34"/>
      <c r="BH600" s="34"/>
    </row>
    <row r="601" spans="1:60">
      <c r="A601" s="34"/>
      <c r="B601" s="35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111"/>
      <c r="BE601" s="34"/>
      <c r="BF601" s="34"/>
      <c r="BG601" s="34"/>
      <c r="BH601" s="34"/>
    </row>
    <row r="602" spans="1:60">
      <c r="A602" s="34"/>
      <c r="B602" s="35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111"/>
      <c r="BE602" s="34"/>
      <c r="BF602" s="34"/>
      <c r="BG602" s="34"/>
      <c r="BH602" s="34"/>
    </row>
    <row r="603" spans="1:60">
      <c r="A603" s="34"/>
      <c r="B603" s="35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111"/>
      <c r="BE603" s="34"/>
      <c r="BF603" s="34"/>
      <c r="BG603" s="34"/>
      <c r="BH603" s="34"/>
    </row>
    <row r="604" spans="1:60">
      <c r="A604" s="34"/>
      <c r="B604" s="35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111"/>
      <c r="BE604" s="34"/>
      <c r="BF604" s="34"/>
      <c r="BG604" s="34"/>
      <c r="BH604" s="34"/>
    </row>
    <row r="605" spans="1:60">
      <c r="A605" s="34"/>
      <c r="B605" s="35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111"/>
      <c r="BE605" s="34"/>
      <c r="BF605" s="34"/>
      <c r="BG605" s="34"/>
      <c r="BH605" s="34"/>
    </row>
    <row r="606" spans="1:60">
      <c r="A606" s="34"/>
      <c r="B606" s="35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111"/>
      <c r="BE606" s="34"/>
      <c r="BF606" s="34"/>
      <c r="BG606" s="34"/>
      <c r="BH606" s="34"/>
    </row>
    <row r="607" spans="1:60">
      <c r="A607" s="34"/>
      <c r="B607" s="35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111"/>
      <c r="BE607" s="34"/>
      <c r="BF607" s="34"/>
      <c r="BG607" s="34"/>
      <c r="BH607" s="34"/>
    </row>
    <row r="608" spans="1:60">
      <c r="A608" s="34"/>
      <c r="B608" s="35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111"/>
      <c r="BE608" s="34"/>
      <c r="BF608" s="34"/>
      <c r="BG608" s="34"/>
      <c r="BH608" s="34"/>
    </row>
    <row r="609" spans="1:60">
      <c r="A609" s="34"/>
      <c r="B609" s="35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111"/>
      <c r="BE609" s="34"/>
      <c r="BF609" s="34"/>
      <c r="BG609" s="34"/>
      <c r="BH609" s="34"/>
    </row>
    <row r="610" spans="1:60">
      <c r="A610" s="34"/>
      <c r="B610" s="35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111"/>
      <c r="BE610" s="34"/>
      <c r="BF610" s="34"/>
      <c r="BG610" s="34"/>
      <c r="BH610" s="34"/>
    </row>
    <row r="611" spans="1:60">
      <c r="A611" s="34"/>
      <c r="B611" s="35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111"/>
      <c r="BE611" s="34"/>
      <c r="BF611" s="34"/>
      <c r="BG611" s="34"/>
      <c r="BH611" s="34"/>
    </row>
    <row r="612" spans="1:60">
      <c r="A612" s="34"/>
      <c r="B612" s="35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111"/>
      <c r="BE612" s="34"/>
      <c r="BF612" s="34"/>
      <c r="BG612" s="34"/>
      <c r="BH612" s="34"/>
    </row>
    <row r="613" spans="1:60">
      <c r="A613" s="34"/>
      <c r="B613" s="35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111"/>
      <c r="BE613" s="34"/>
      <c r="BF613" s="34"/>
      <c r="BG613" s="34"/>
      <c r="BH613" s="34"/>
    </row>
    <row r="614" spans="1:60">
      <c r="A614" s="34"/>
      <c r="B614" s="35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111"/>
      <c r="BE614" s="34"/>
      <c r="BF614" s="34"/>
      <c r="BG614" s="34"/>
      <c r="BH614" s="34"/>
    </row>
    <row r="615" spans="1:60">
      <c r="A615" s="34"/>
      <c r="B615" s="35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111"/>
      <c r="BE615" s="34"/>
      <c r="BF615" s="34"/>
      <c r="BG615" s="34"/>
      <c r="BH615" s="34"/>
    </row>
    <row r="616" spans="1:60">
      <c r="A616" s="34"/>
      <c r="B616" s="35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111"/>
      <c r="BE616" s="34"/>
      <c r="BF616" s="34"/>
      <c r="BG616" s="34"/>
      <c r="BH616" s="34"/>
    </row>
    <row r="617" spans="1:60">
      <c r="A617" s="34"/>
      <c r="B617" s="35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111"/>
      <c r="BE617" s="34"/>
      <c r="BF617" s="34"/>
      <c r="BG617" s="34"/>
      <c r="BH617" s="34"/>
    </row>
    <row r="618" spans="1:60">
      <c r="A618" s="34"/>
      <c r="B618" s="35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111"/>
      <c r="BE618" s="34"/>
      <c r="BF618" s="34"/>
      <c r="BG618" s="34"/>
      <c r="BH618" s="34"/>
    </row>
    <row r="619" spans="1:60">
      <c r="A619" s="34"/>
      <c r="B619" s="35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111"/>
      <c r="BE619" s="34"/>
      <c r="BF619" s="34"/>
      <c r="BG619" s="34"/>
      <c r="BH619" s="34"/>
    </row>
    <row r="620" spans="1:60">
      <c r="A620" s="34"/>
      <c r="B620" s="35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111"/>
      <c r="BE620" s="34"/>
      <c r="BF620" s="34"/>
      <c r="BG620" s="34"/>
      <c r="BH620" s="34"/>
    </row>
    <row r="621" spans="1:60">
      <c r="A621" s="34"/>
      <c r="B621" s="35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111"/>
      <c r="BE621" s="34"/>
      <c r="BF621" s="34"/>
      <c r="BG621" s="34"/>
      <c r="BH621" s="34"/>
    </row>
    <row r="622" spans="1:60">
      <c r="A622" s="34"/>
      <c r="B622" s="35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111"/>
      <c r="BE622" s="34"/>
      <c r="BF622" s="34"/>
      <c r="BG622" s="34"/>
      <c r="BH622" s="34"/>
    </row>
    <row r="623" spans="1:60">
      <c r="A623" s="34"/>
      <c r="B623" s="35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111"/>
      <c r="BE623" s="34"/>
      <c r="BF623" s="34"/>
      <c r="BG623" s="34"/>
      <c r="BH623" s="34"/>
    </row>
    <row r="624" spans="1:60">
      <c r="A624" s="34"/>
      <c r="B624" s="35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111"/>
      <c r="BE624" s="34"/>
      <c r="BF624" s="34"/>
      <c r="BG624" s="34"/>
      <c r="BH624" s="34"/>
    </row>
    <row r="625" spans="1:60">
      <c r="A625" s="34"/>
      <c r="B625" s="35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111"/>
      <c r="BE625" s="34"/>
      <c r="BF625" s="34"/>
      <c r="BG625" s="34"/>
      <c r="BH625" s="34"/>
    </row>
    <row r="626" spans="1:60">
      <c r="A626" s="34"/>
      <c r="B626" s="35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111"/>
      <c r="BE626" s="34"/>
      <c r="BF626" s="34"/>
      <c r="BG626" s="34"/>
      <c r="BH626" s="34"/>
    </row>
    <row r="627" spans="1:60">
      <c r="A627" s="34"/>
      <c r="B627" s="35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111"/>
      <c r="BE627" s="34"/>
      <c r="BF627" s="34"/>
      <c r="BG627" s="34"/>
      <c r="BH627" s="34"/>
    </row>
    <row r="628" spans="1:60">
      <c r="A628" s="34"/>
      <c r="B628" s="35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111"/>
      <c r="BE628" s="34"/>
      <c r="BF628" s="34"/>
      <c r="BG628" s="34"/>
      <c r="BH628" s="34"/>
    </row>
    <row r="629" spans="1:60">
      <c r="A629" s="34"/>
      <c r="B629" s="35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111"/>
      <c r="BE629" s="34"/>
      <c r="BF629" s="34"/>
      <c r="BG629" s="34"/>
      <c r="BH629" s="34"/>
    </row>
    <row r="630" spans="1:60">
      <c r="A630" s="34"/>
      <c r="B630" s="35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111"/>
      <c r="BE630" s="34"/>
      <c r="BF630" s="34"/>
      <c r="BG630" s="34"/>
      <c r="BH630" s="34"/>
    </row>
    <row r="631" spans="1:60">
      <c r="A631" s="34"/>
      <c r="B631" s="35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111"/>
      <c r="BE631" s="34"/>
      <c r="BF631" s="34"/>
      <c r="BG631" s="34"/>
      <c r="BH631" s="34"/>
    </row>
    <row r="632" spans="1:60">
      <c r="A632" s="34"/>
      <c r="B632" s="35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111"/>
      <c r="BE632" s="34"/>
      <c r="BF632" s="34"/>
      <c r="BG632" s="34"/>
      <c r="BH632" s="34"/>
    </row>
    <row r="633" spans="1:60">
      <c r="A633" s="34"/>
      <c r="B633" s="35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111"/>
      <c r="BE633" s="34"/>
      <c r="BF633" s="34"/>
      <c r="BG633" s="34"/>
      <c r="BH633" s="34"/>
    </row>
    <row r="634" spans="1:60">
      <c r="A634" s="34"/>
      <c r="B634" s="35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111"/>
      <c r="BE634" s="34"/>
      <c r="BF634" s="34"/>
      <c r="BG634" s="34"/>
      <c r="BH634" s="34"/>
    </row>
    <row r="635" spans="1:60">
      <c r="A635" s="34"/>
      <c r="B635" s="35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111"/>
      <c r="BE635" s="34"/>
      <c r="BF635" s="34"/>
      <c r="BG635" s="34"/>
      <c r="BH635" s="34"/>
    </row>
    <row r="636" spans="1:60">
      <c r="A636" s="34"/>
      <c r="B636" s="35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111"/>
      <c r="BE636" s="34"/>
      <c r="BF636" s="34"/>
      <c r="BG636" s="34"/>
      <c r="BH636" s="34"/>
    </row>
    <row r="637" spans="1:60">
      <c r="A637" s="34"/>
      <c r="B637" s="35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111"/>
      <c r="BE637" s="34"/>
      <c r="BF637" s="34"/>
      <c r="BG637" s="34"/>
      <c r="BH637" s="34"/>
    </row>
    <row r="638" spans="1:60">
      <c r="A638" s="34"/>
      <c r="B638" s="35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111"/>
      <c r="BE638" s="34"/>
      <c r="BF638" s="34"/>
      <c r="BG638" s="34"/>
      <c r="BH638" s="34"/>
    </row>
    <row r="639" spans="1:60">
      <c r="A639" s="34"/>
      <c r="B639" s="35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111"/>
      <c r="BE639" s="34"/>
      <c r="BF639" s="34"/>
      <c r="BG639" s="34"/>
      <c r="BH639" s="34"/>
    </row>
    <row r="640" spans="1:60">
      <c r="A640" s="34"/>
      <c r="B640" s="35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111"/>
      <c r="BE640" s="34"/>
      <c r="BF640" s="34"/>
      <c r="BG640" s="34"/>
      <c r="BH640" s="34"/>
    </row>
    <row r="641" spans="1:60">
      <c r="A641" s="34"/>
      <c r="B641" s="35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111"/>
      <c r="BE641" s="34"/>
      <c r="BF641" s="34"/>
      <c r="BG641" s="34"/>
      <c r="BH641" s="34"/>
    </row>
    <row r="642" spans="1:60">
      <c r="A642" s="34"/>
      <c r="B642" s="35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111"/>
      <c r="BE642" s="34"/>
      <c r="BF642" s="34"/>
      <c r="BG642" s="34"/>
      <c r="BH642" s="34"/>
    </row>
    <row r="643" spans="1:60">
      <c r="A643" s="34"/>
      <c r="B643" s="35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111"/>
      <c r="BE643" s="34"/>
      <c r="BF643" s="34"/>
      <c r="BG643" s="34"/>
      <c r="BH643" s="34"/>
    </row>
    <row r="644" spans="1:60">
      <c r="A644" s="34"/>
      <c r="B644" s="35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111"/>
      <c r="BE644" s="34"/>
      <c r="BF644" s="34"/>
      <c r="BG644" s="34"/>
      <c r="BH644" s="34"/>
    </row>
    <row r="645" spans="1:60">
      <c r="A645" s="34"/>
      <c r="B645" s="35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111"/>
      <c r="BE645" s="34"/>
      <c r="BF645" s="34"/>
      <c r="BG645" s="34"/>
      <c r="BH645" s="34"/>
    </row>
    <row r="646" spans="1:60">
      <c r="A646" s="34"/>
      <c r="B646" s="35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111"/>
      <c r="BE646" s="34"/>
      <c r="BF646" s="34"/>
      <c r="BG646" s="34"/>
      <c r="BH646" s="34"/>
    </row>
    <row r="647" spans="1:60">
      <c r="A647" s="34"/>
      <c r="B647" s="35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111"/>
      <c r="BE647" s="34"/>
      <c r="BF647" s="34"/>
      <c r="BG647" s="34"/>
      <c r="BH647" s="34"/>
    </row>
    <row r="648" spans="1:60">
      <c r="A648" s="34"/>
      <c r="B648" s="35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111"/>
      <c r="BE648" s="34"/>
      <c r="BF648" s="34"/>
      <c r="BG648" s="34"/>
      <c r="BH648" s="34"/>
    </row>
    <row r="649" spans="1:60">
      <c r="A649" s="34"/>
      <c r="B649" s="35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111"/>
      <c r="BE649" s="34"/>
      <c r="BF649" s="34"/>
      <c r="BG649" s="34"/>
      <c r="BH649" s="34"/>
    </row>
    <row r="650" spans="1:60">
      <c r="A650" s="34"/>
      <c r="B650" s="35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111"/>
      <c r="BE650" s="34"/>
      <c r="BF650" s="34"/>
      <c r="BG650" s="34"/>
      <c r="BH650" s="34"/>
    </row>
    <row r="651" spans="1:60">
      <c r="A651" s="34"/>
      <c r="B651" s="35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111"/>
      <c r="BE651" s="34"/>
      <c r="BF651" s="34"/>
      <c r="BG651" s="34"/>
      <c r="BH651" s="34"/>
    </row>
    <row r="652" spans="1:60">
      <c r="A652" s="34"/>
      <c r="B652" s="35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111"/>
      <c r="BE652" s="34"/>
      <c r="BF652" s="34"/>
      <c r="BG652" s="34"/>
      <c r="BH652" s="34"/>
    </row>
    <row r="653" spans="1:60">
      <c r="A653" s="34"/>
      <c r="B653" s="35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111"/>
      <c r="BE653" s="34"/>
      <c r="BF653" s="34"/>
      <c r="BG653" s="34"/>
      <c r="BH653" s="34"/>
    </row>
    <row r="654" spans="1:60">
      <c r="A654" s="34"/>
      <c r="B654" s="35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111"/>
      <c r="BE654" s="34"/>
      <c r="BF654" s="34"/>
      <c r="BG654" s="34"/>
      <c r="BH654" s="34"/>
    </row>
    <row r="655" spans="1:60">
      <c r="A655" s="34"/>
      <c r="B655" s="35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111"/>
      <c r="BE655" s="34"/>
      <c r="BF655" s="34"/>
      <c r="BG655" s="34"/>
      <c r="BH655" s="34"/>
    </row>
    <row r="656" spans="1:60">
      <c r="A656" s="34"/>
      <c r="B656" s="35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111"/>
      <c r="BE656" s="34"/>
      <c r="BF656" s="34"/>
      <c r="BG656" s="34"/>
      <c r="BH656" s="34"/>
    </row>
    <row r="657" spans="1:60">
      <c r="A657" s="34"/>
      <c r="B657" s="35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111"/>
      <c r="BE657" s="34"/>
      <c r="BF657" s="34"/>
      <c r="BG657" s="34"/>
      <c r="BH657" s="34"/>
    </row>
    <row r="658" spans="1:60">
      <c r="A658" s="34"/>
      <c r="B658" s="35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111"/>
      <c r="BE658" s="34"/>
      <c r="BF658" s="34"/>
      <c r="BG658" s="34"/>
      <c r="BH658" s="34"/>
    </row>
    <row r="659" spans="1:60">
      <c r="A659" s="34"/>
      <c r="B659" s="35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111"/>
      <c r="BE659" s="34"/>
      <c r="BF659" s="34"/>
      <c r="BG659" s="34"/>
      <c r="BH659" s="34"/>
    </row>
    <row r="660" spans="1:60">
      <c r="A660" s="34"/>
      <c r="B660" s="35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111"/>
      <c r="BE660" s="34"/>
      <c r="BF660" s="34"/>
      <c r="BG660" s="34"/>
      <c r="BH660" s="34"/>
    </row>
    <row r="661" spans="1:60">
      <c r="A661" s="34"/>
      <c r="B661" s="35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111"/>
      <c r="BE661" s="34"/>
      <c r="BF661" s="34"/>
      <c r="BG661" s="34"/>
      <c r="BH661" s="34"/>
    </row>
    <row r="662" spans="1:60">
      <c r="A662" s="34"/>
      <c r="B662" s="35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111"/>
      <c r="BE662" s="34"/>
      <c r="BF662" s="34"/>
      <c r="BG662" s="34"/>
      <c r="BH662" s="34"/>
    </row>
    <row r="663" spans="1:60">
      <c r="A663" s="34"/>
      <c r="B663" s="35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111"/>
      <c r="BE663" s="34"/>
      <c r="BF663" s="34"/>
      <c r="BG663" s="34"/>
      <c r="BH663" s="34"/>
    </row>
    <row r="664" spans="1:60">
      <c r="A664" s="34"/>
      <c r="B664" s="35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111"/>
      <c r="BE664" s="34"/>
      <c r="BF664" s="34"/>
      <c r="BG664" s="34"/>
      <c r="BH664" s="34"/>
    </row>
    <row r="665" spans="1:60">
      <c r="A665" s="34"/>
      <c r="B665" s="35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111"/>
      <c r="BE665" s="34"/>
      <c r="BF665" s="34"/>
      <c r="BG665" s="34"/>
      <c r="BH665" s="34"/>
    </row>
    <row r="666" spans="1:60">
      <c r="A666" s="34"/>
      <c r="B666" s="35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111"/>
      <c r="BE666" s="34"/>
      <c r="BF666" s="34"/>
      <c r="BG666" s="34"/>
      <c r="BH666" s="34"/>
    </row>
    <row r="667" spans="1:60">
      <c r="A667" s="34"/>
      <c r="B667" s="35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111"/>
      <c r="BE667" s="34"/>
      <c r="BF667" s="34"/>
      <c r="BG667" s="34"/>
      <c r="BH667" s="34"/>
    </row>
    <row r="668" spans="1:60">
      <c r="A668" s="34"/>
      <c r="B668" s="35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111"/>
      <c r="BE668" s="34"/>
      <c r="BF668" s="34"/>
      <c r="BG668" s="34"/>
      <c r="BH668" s="34"/>
    </row>
    <row r="669" spans="1:60">
      <c r="A669" s="34"/>
      <c r="B669" s="35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111"/>
      <c r="BE669" s="34"/>
      <c r="BF669" s="34"/>
      <c r="BG669" s="34"/>
      <c r="BH669" s="34"/>
    </row>
    <row r="670" spans="1:60">
      <c r="A670" s="34"/>
      <c r="B670" s="35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111"/>
      <c r="BE670" s="34"/>
      <c r="BF670" s="34"/>
      <c r="BG670" s="34"/>
      <c r="BH670" s="34"/>
    </row>
    <row r="671" spans="1:60">
      <c r="A671" s="34"/>
      <c r="B671" s="35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111"/>
      <c r="BE671" s="34"/>
      <c r="BF671" s="34"/>
      <c r="BG671" s="34"/>
      <c r="BH671" s="34"/>
    </row>
    <row r="672" spans="1:60">
      <c r="A672" s="34"/>
      <c r="B672" s="35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111"/>
      <c r="BE672" s="34"/>
      <c r="BF672" s="34"/>
      <c r="BG672" s="34"/>
      <c r="BH672" s="34"/>
    </row>
    <row r="673" spans="1:60">
      <c r="A673" s="34"/>
      <c r="B673" s="35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111"/>
      <c r="BE673" s="34"/>
      <c r="BF673" s="34"/>
      <c r="BG673" s="34"/>
      <c r="BH673" s="34"/>
    </row>
    <row r="674" spans="1:60">
      <c r="A674" s="34"/>
      <c r="B674" s="35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111"/>
      <c r="BE674" s="34"/>
      <c r="BF674" s="34"/>
      <c r="BG674" s="34"/>
      <c r="BH674" s="34"/>
    </row>
    <row r="675" spans="1:60">
      <c r="A675" s="34"/>
      <c r="B675" s="35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111"/>
      <c r="BE675" s="34"/>
      <c r="BF675" s="34"/>
      <c r="BG675" s="34"/>
      <c r="BH675" s="34"/>
    </row>
    <row r="676" spans="1:60">
      <c r="A676" s="34"/>
      <c r="B676" s="35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111"/>
      <c r="BE676" s="34"/>
      <c r="BF676" s="34"/>
      <c r="BG676" s="34"/>
      <c r="BH676" s="34"/>
    </row>
    <row r="677" spans="1:60">
      <c r="A677" s="34"/>
      <c r="B677" s="35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111"/>
      <c r="BE677" s="34"/>
      <c r="BF677" s="34"/>
      <c r="BG677" s="34"/>
      <c r="BH677" s="34"/>
    </row>
    <row r="678" spans="1:60">
      <c r="A678" s="34"/>
      <c r="B678" s="35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111"/>
      <c r="BE678" s="34"/>
      <c r="BF678" s="34"/>
      <c r="BG678" s="34"/>
      <c r="BH678" s="34"/>
    </row>
    <row r="679" spans="1:60">
      <c r="A679" s="34"/>
      <c r="B679" s="35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111"/>
      <c r="BE679" s="34"/>
      <c r="BF679" s="34"/>
      <c r="BG679" s="34"/>
      <c r="BH679" s="34"/>
    </row>
    <row r="680" spans="1:60">
      <c r="A680" s="34"/>
      <c r="B680" s="35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111"/>
      <c r="BE680" s="34"/>
      <c r="BF680" s="34"/>
      <c r="BG680" s="34"/>
      <c r="BH680" s="34"/>
    </row>
    <row r="681" spans="1:60">
      <c r="A681" s="34"/>
      <c r="B681" s="35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111"/>
      <c r="BE681" s="34"/>
      <c r="BF681" s="34"/>
      <c r="BG681" s="34"/>
      <c r="BH681" s="34"/>
    </row>
    <row r="682" spans="1:60">
      <c r="A682" s="34"/>
      <c r="B682" s="35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111"/>
      <c r="BE682" s="34"/>
      <c r="BF682" s="34"/>
      <c r="BG682" s="34"/>
      <c r="BH682" s="34"/>
    </row>
    <row r="683" spans="1:60">
      <c r="A683" s="34"/>
      <c r="B683" s="35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111"/>
      <c r="BE683" s="34"/>
      <c r="BF683" s="34"/>
      <c r="BG683" s="34"/>
      <c r="BH683" s="34"/>
    </row>
    <row r="684" spans="1:60">
      <c r="A684" s="34"/>
      <c r="B684" s="35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111"/>
      <c r="BE684" s="34"/>
      <c r="BF684" s="34"/>
      <c r="BG684" s="34"/>
      <c r="BH684" s="34"/>
    </row>
    <row r="685" spans="1:60">
      <c r="A685" s="34"/>
      <c r="B685" s="35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111"/>
      <c r="BE685" s="34"/>
      <c r="BF685" s="34"/>
      <c r="BG685" s="34"/>
      <c r="BH685" s="34"/>
    </row>
    <row r="686" spans="1:60">
      <c r="A686" s="34"/>
      <c r="B686" s="35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111"/>
      <c r="BE686" s="34"/>
      <c r="BF686" s="34"/>
      <c r="BG686" s="34"/>
      <c r="BH686" s="34"/>
    </row>
    <row r="687" spans="1:60">
      <c r="A687" s="34"/>
      <c r="B687" s="35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111"/>
      <c r="BE687" s="34"/>
      <c r="BF687" s="34"/>
      <c r="BG687" s="34"/>
      <c r="BH687" s="34"/>
    </row>
    <row r="688" spans="1:60">
      <c r="A688" s="34"/>
      <c r="B688" s="35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111"/>
      <c r="BE688" s="34"/>
      <c r="BF688" s="34"/>
      <c r="BG688" s="34"/>
      <c r="BH688" s="34"/>
    </row>
    <row r="689" spans="1:60">
      <c r="A689" s="34"/>
      <c r="B689" s="35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111"/>
      <c r="BE689" s="34"/>
      <c r="BF689" s="34"/>
      <c r="BG689" s="34"/>
      <c r="BH689" s="34"/>
    </row>
    <row r="690" spans="1:60">
      <c r="A690" s="34"/>
      <c r="B690" s="35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111"/>
      <c r="BE690" s="34"/>
      <c r="BF690" s="34"/>
      <c r="BG690" s="34"/>
      <c r="BH690" s="34"/>
    </row>
    <row r="691" spans="1:60">
      <c r="A691" s="34"/>
      <c r="B691" s="35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111"/>
      <c r="BE691" s="34"/>
      <c r="BF691" s="34"/>
      <c r="BG691" s="34"/>
      <c r="BH691" s="34"/>
    </row>
    <row r="692" spans="1:60">
      <c r="A692" s="34"/>
      <c r="B692" s="35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111"/>
      <c r="BE692" s="34"/>
      <c r="BF692" s="34"/>
      <c r="BG692" s="34"/>
      <c r="BH692" s="34"/>
    </row>
    <row r="693" spans="1:60">
      <c r="A693" s="34"/>
      <c r="B693" s="35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111"/>
      <c r="BE693" s="34"/>
      <c r="BF693" s="34"/>
      <c r="BG693" s="34"/>
      <c r="BH693" s="34"/>
    </row>
    <row r="694" spans="1:60">
      <c r="A694" s="34"/>
      <c r="B694" s="35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111"/>
      <c r="BE694" s="34"/>
      <c r="BF694" s="34"/>
      <c r="BG694" s="34"/>
      <c r="BH694" s="34"/>
    </row>
    <row r="695" spans="1:60">
      <c r="A695" s="34"/>
      <c r="B695" s="35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111"/>
      <c r="BE695" s="34"/>
      <c r="BF695" s="34"/>
      <c r="BG695" s="34"/>
      <c r="BH695" s="34"/>
    </row>
    <row r="696" spans="1:60">
      <c r="A696" s="34"/>
      <c r="B696" s="35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111"/>
      <c r="BE696" s="34"/>
      <c r="BF696" s="34"/>
      <c r="BG696" s="34"/>
      <c r="BH696" s="34"/>
    </row>
    <row r="697" spans="1:60">
      <c r="A697" s="34"/>
      <c r="B697" s="35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111"/>
      <c r="BE697" s="34"/>
      <c r="BF697" s="34"/>
      <c r="BG697" s="34"/>
      <c r="BH697" s="34"/>
    </row>
    <row r="698" spans="1:60">
      <c r="A698" s="34"/>
      <c r="B698" s="35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111"/>
      <c r="BE698" s="34"/>
      <c r="BF698" s="34"/>
      <c r="BG698" s="34"/>
      <c r="BH698" s="34"/>
    </row>
    <row r="699" spans="1:60">
      <c r="A699" s="34"/>
      <c r="B699" s="35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111"/>
      <c r="BE699" s="34"/>
      <c r="BF699" s="34"/>
      <c r="BG699" s="34"/>
      <c r="BH699" s="34"/>
    </row>
    <row r="700" spans="1:60">
      <c r="A700" s="34"/>
      <c r="B700" s="35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111"/>
      <c r="BE700" s="34"/>
      <c r="BF700" s="34"/>
      <c r="BG700" s="34"/>
      <c r="BH700" s="34"/>
    </row>
    <row r="701" spans="1:60">
      <c r="A701" s="34"/>
      <c r="B701" s="35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111"/>
      <c r="BE701" s="34"/>
      <c r="BF701" s="34"/>
      <c r="BG701" s="34"/>
      <c r="BH701" s="34"/>
    </row>
    <row r="702" spans="1:60">
      <c r="A702" s="34"/>
      <c r="B702" s="35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111"/>
      <c r="BE702" s="34"/>
      <c r="BF702" s="34"/>
      <c r="BG702" s="34"/>
      <c r="BH702" s="34"/>
    </row>
    <row r="703" spans="1:60">
      <c r="A703" s="34"/>
      <c r="B703" s="35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111"/>
      <c r="BE703" s="34"/>
      <c r="BF703" s="34"/>
      <c r="BG703" s="34"/>
      <c r="BH703" s="34"/>
    </row>
    <row r="704" spans="1:60">
      <c r="A704" s="34"/>
      <c r="B704" s="35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111"/>
      <c r="BE704" s="34"/>
      <c r="BF704" s="34"/>
      <c r="BG704" s="34"/>
      <c r="BH704" s="34"/>
    </row>
    <row r="705" spans="1:60">
      <c r="A705" s="34"/>
      <c r="B705" s="35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111"/>
      <c r="BE705" s="34"/>
      <c r="BF705" s="34"/>
      <c r="BG705" s="34"/>
      <c r="BH705" s="34"/>
    </row>
    <row r="706" spans="1:60">
      <c r="A706" s="34"/>
      <c r="B706" s="35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111"/>
      <c r="BE706" s="34"/>
      <c r="BF706" s="34"/>
      <c r="BG706" s="34"/>
      <c r="BH706" s="34"/>
    </row>
    <row r="707" spans="1:60">
      <c r="A707" s="34"/>
      <c r="B707" s="35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111"/>
      <c r="BE707" s="34"/>
      <c r="BF707" s="34"/>
      <c r="BG707" s="34"/>
      <c r="BH707" s="34"/>
    </row>
    <row r="708" spans="1:60">
      <c r="A708" s="34"/>
      <c r="B708" s="35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111"/>
      <c r="BE708" s="34"/>
      <c r="BF708" s="34"/>
      <c r="BG708" s="34"/>
      <c r="BH708" s="34"/>
    </row>
    <row r="709" spans="1:60">
      <c r="A709" s="34"/>
      <c r="B709" s="35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111"/>
      <c r="BE709" s="34"/>
      <c r="BF709" s="34"/>
      <c r="BG709" s="34"/>
      <c r="BH709" s="34"/>
    </row>
    <row r="710" spans="1:60">
      <c r="A710" s="34"/>
      <c r="B710" s="35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111"/>
      <c r="BE710" s="34"/>
      <c r="BF710" s="34"/>
      <c r="BG710" s="34"/>
      <c r="BH710" s="34"/>
    </row>
    <row r="711" spans="1:60">
      <c r="A711" s="34"/>
      <c r="B711" s="35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111"/>
      <c r="BE711" s="34"/>
      <c r="BF711" s="34"/>
      <c r="BG711" s="34"/>
      <c r="BH711" s="34"/>
    </row>
    <row r="712" spans="1:60">
      <c r="A712" s="34"/>
      <c r="B712" s="35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111"/>
      <c r="BE712" s="34"/>
      <c r="BF712" s="34"/>
      <c r="BG712" s="34"/>
      <c r="BH712" s="34"/>
    </row>
    <row r="713" spans="1:60">
      <c r="A713" s="34"/>
      <c r="B713" s="35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111"/>
      <c r="BE713" s="34"/>
      <c r="BF713" s="34"/>
      <c r="BG713" s="34"/>
      <c r="BH713" s="34"/>
    </row>
    <row r="714" spans="1:60">
      <c r="A714" s="34"/>
      <c r="B714" s="35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111"/>
      <c r="BE714" s="34"/>
      <c r="BF714" s="34"/>
      <c r="BG714" s="34"/>
      <c r="BH714" s="34"/>
    </row>
    <row r="715" spans="1:60">
      <c r="A715" s="34"/>
      <c r="B715" s="35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111"/>
      <c r="BE715" s="34"/>
      <c r="BF715" s="34"/>
      <c r="BG715" s="34"/>
      <c r="BH715" s="34"/>
    </row>
    <row r="716" spans="1:60">
      <c r="A716" s="34"/>
      <c r="B716" s="35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111"/>
      <c r="BE716" s="34"/>
      <c r="BF716" s="34"/>
      <c r="BG716" s="34"/>
      <c r="BH716" s="34"/>
    </row>
    <row r="717" spans="1:60">
      <c r="A717" s="34"/>
      <c r="B717" s="35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111"/>
      <c r="BE717" s="34"/>
      <c r="BF717" s="34"/>
      <c r="BG717" s="34"/>
      <c r="BH717" s="34"/>
    </row>
    <row r="718" spans="1:60">
      <c r="A718" s="34"/>
      <c r="B718" s="35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111"/>
      <c r="BE718" s="34"/>
      <c r="BF718" s="34"/>
      <c r="BG718" s="34"/>
      <c r="BH718" s="34"/>
    </row>
    <row r="719" spans="1:60">
      <c r="A719" s="34"/>
      <c r="B719" s="35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111"/>
      <c r="BE719" s="34"/>
      <c r="BF719" s="34"/>
      <c r="BG719" s="34"/>
      <c r="BH719" s="34"/>
    </row>
    <row r="720" spans="1:60">
      <c r="A720" s="34"/>
      <c r="B720" s="35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111"/>
      <c r="BE720" s="34"/>
      <c r="BF720" s="34"/>
      <c r="BG720" s="34"/>
      <c r="BH720" s="34"/>
    </row>
    <row r="721" spans="1:60">
      <c r="A721" s="34"/>
      <c r="B721" s="35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111"/>
      <c r="BE721" s="34"/>
      <c r="BF721" s="34"/>
      <c r="BG721" s="34"/>
      <c r="BH721" s="34"/>
    </row>
    <row r="722" spans="1:60">
      <c r="A722" s="34"/>
      <c r="B722" s="35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111"/>
      <c r="BE722" s="34"/>
      <c r="BF722" s="34"/>
      <c r="BG722" s="34"/>
      <c r="BH722" s="34"/>
    </row>
    <row r="723" spans="1:60">
      <c r="A723" s="34"/>
      <c r="B723" s="35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111"/>
      <c r="BE723" s="34"/>
      <c r="BF723" s="34"/>
      <c r="BG723" s="34"/>
      <c r="BH723" s="34"/>
    </row>
    <row r="724" spans="1:60">
      <c r="A724" s="34"/>
      <c r="B724" s="35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111"/>
      <c r="BE724" s="34"/>
      <c r="BF724" s="34"/>
      <c r="BG724" s="34"/>
      <c r="BH724" s="34"/>
    </row>
    <row r="725" spans="1:60">
      <c r="A725" s="34"/>
      <c r="B725" s="35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111"/>
      <c r="BE725" s="34"/>
      <c r="BF725" s="34"/>
      <c r="BG725" s="34"/>
      <c r="BH725" s="34"/>
    </row>
    <row r="726" spans="1:60">
      <c r="A726" s="34"/>
      <c r="B726" s="35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111"/>
      <c r="BE726" s="34"/>
      <c r="BF726" s="34"/>
      <c r="BG726" s="34"/>
      <c r="BH726" s="34"/>
    </row>
    <row r="727" spans="1:60">
      <c r="A727" s="34"/>
      <c r="B727" s="35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111"/>
      <c r="BE727" s="34"/>
      <c r="BF727" s="34"/>
      <c r="BG727" s="34"/>
      <c r="BH727" s="34"/>
    </row>
    <row r="728" spans="1:60">
      <c r="A728" s="34"/>
      <c r="B728" s="35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111"/>
      <c r="BE728" s="34"/>
      <c r="BF728" s="34"/>
      <c r="BG728" s="34"/>
      <c r="BH728" s="34"/>
    </row>
    <row r="729" spans="1:60">
      <c r="A729" s="34"/>
      <c r="B729" s="35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111"/>
      <c r="BE729" s="34"/>
      <c r="BF729" s="34"/>
      <c r="BG729" s="34"/>
      <c r="BH729" s="34"/>
    </row>
    <row r="730" spans="1:60">
      <c r="A730" s="34"/>
      <c r="B730" s="35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111"/>
      <c r="BE730" s="34"/>
      <c r="BF730" s="34"/>
      <c r="BG730" s="34"/>
      <c r="BH730" s="34"/>
    </row>
    <row r="731" spans="1:60">
      <c r="A731" s="34"/>
      <c r="B731" s="35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111"/>
      <c r="BE731" s="34"/>
      <c r="BF731" s="34"/>
      <c r="BG731" s="34"/>
      <c r="BH731" s="34"/>
    </row>
    <row r="732" spans="1:60">
      <c r="A732" s="34"/>
      <c r="B732" s="35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111"/>
      <c r="BE732" s="34"/>
      <c r="BF732" s="34"/>
      <c r="BG732" s="34"/>
      <c r="BH732" s="34"/>
    </row>
    <row r="733" spans="1:60">
      <c r="A733" s="34"/>
      <c r="B733" s="35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111"/>
      <c r="BE733" s="34"/>
      <c r="BF733" s="34"/>
      <c r="BG733" s="34"/>
      <c r="BH733" s="34"/>
    </row>
    <row r="734" spans="1:60">
      <c r="A734" s="34"/>
      <c r="B734" s="35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111"/>
      <c r="BE734" s="34"/>
      <c r="BF734" s="34"/>
      <c r="BG734" s="34"/>
      <c r="BH734" s="34"/>
    </row>
    <row r="735" spans="1:60">
      <c r="A735" s="34"/>
      <c r="B735" s="35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111"/>
      <c r="BE735" s="34"/>
      <c r="BF735" s="34"/>
      <c r="BG735" s="34"/>
      <c r="BH735" s="34"/>
    </row>
    <row r="736" spans="1:60">
      <c r="A736" s="34"/>
      <c r="B736" s="35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111"/>
      <c r="BE736" s="34"/>
      <c r="BF736" s="34"/>
      <c r="BG736" s="34"/>
      <c r="BH736" s="34"/>
    </row>
    <row r="737" spans="1:60">
      <c r="A737" s="34"/>
      <c r="B737" s="35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111"/>
      <c r="BE737" s="34"/>
      <c r="BF737" s="34"/>
      <c r="BG737" s="34"/>
      <c r="BH737" s="34"/>
    </row>
    <row r="738" spans="1:60">
      <c r="A738" s="34"/>
      <c r="B738" s="35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111"/>
      <c r="BE738" s="34"/>
      <c r="BF738" s="34"/>
      <c r="BG738" s="34"/>
      <c r="BH738" s="34"/>
    </row>
    <row r="739" spans="1:60">
      <c r="A739" s="34"/>
      <c r="B739" s="35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111"/>
      <c r="BE739" s="34"/>
      <c r="BF739" s="34"/>
      <c r="BG739" s="34"/>
      <c r="BH739" s="34"/>
    </row>
    <row r="740" spans="1:60">
      <c r="A740" s="34"/>
      <c r="B740" s="35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111"/>
      <c r="BE740" s="34"/>
      <c r="BF740" s="34"/>
      <c r="BG740" s="34"/>
      <c r="BH740" s="34"/>
    </row>
    <row r="741" spans="1:60">
      <c r="A741" s="34"/>
      <c r="B741" s="35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111"/>
      <c r="BE741" s="34"/>
      <c r="BF741" s="34"/>
      <c r="BG741" s="34"/>
      <c r="BH741" s="34"/>
    </row>
    <row r="742" spans="1:60">
      <c r="A742" s="34"/>
      <c r="B742" s="35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111"/>
      <c r="BE742" s="34"/>
      <c r="BF742" s="34"/>
      <c r="BG742" s="34"/>
      <c r="BH742" s="34"/>
    </row>
    <row r="743" spans="1:60">
      <c r="A743" s="34"/>
      <c r="B743" s="35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111"/>
      <c r="BE743" s="34"/>
      <c r="BF743" s="34"/>
      <c r="BG743" s="34"/>
      <c r="BH743" s="34"/>
    </row>
    <row r="744" spans="1:60">
      <c r="A744" s="34"/>
      <c r="B744" s="35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111"/>
      <c r="BE744" s="34"/>
      <c r="BF744" s="34"/>
      <c r="BG744" s="34"/>
      <c r="BH744" s="34"/>
    </row>
    <row r="745" spans="1:60">
      <c r="A745" s="34"/>
      <c r="B745" s="35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111"/>
      <c r="BE745" s="34"/>
      <c r="BF745" s="34"/>
      <c r="BG745" s="34"/>
      <c r="BH745" s="34"/>
    </row>
    <row r="746" spans="1:60">
      <c r="A746" s="34"/>
      <c r="B746" s="35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111"/>
      <c r="BE746" s="34"/>
      <c r="BF746" s="34"/>
      <c r="BG746" s="34"/>
      <c r="BH746" s="34"/>
    </row>
    <row r="747" spans="1:60">
      <c r="A747" s="34"/>
      <c r="B747" s="35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111"/>
      <c r="BE747" s="34"/>
      <c r="BF747" s="34"/>
      <c r="BG747" s="34"/>
      <c r="BH747" s="34"/>
    </row>
    <row r="748" spans="1:60">
      <c r="A748" s="34"/>
      <c r="B748" s="35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111"/>
      <c r="BE748" s="34"/>
      <c r="BF748" s="34"/>
      <c r="BG748" s="34"/>
      <c r="BH748" s="34"/>
    </row>
    <row r="749" spans="1:60">
      <c r="A749" s="34"/>
      <c r="B749" s="35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111"/>
      <c r="BE749" s="34"/>
      <c r="BF749" s="34"/>
      <c r="BG749" s="34"/>
      <c r="BH749" s="34"/>
    </row>
    <row r="750" spans="1:60">
      <c r="A750" s="34"/>
      <c r="B750" s="35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111"/>
      <c r="BE750" s="34"/>
      <c r="BF750" s="34"/>
      <c r="BG750" s="34"/>
      <c r="BH750" s="34"/>
    </row>
    <row r="751" spans="1:60">
      <c r="A751" s="34"/>
      <c r="B751" s="35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111"/>
      <c r="BE751" s="34"/>
      <c r="BF751" s="34"/>
      <c r="BG751" s="34"/>
      <c r="BH751" s="34"/>
    </row>
    <row r="752" spans="1:60">
      <c r="A752" s="34"/>
      <c r="B752" s="35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111"/>
      <c r="BE752" s="34"/>
      <c r="BF752" s="34"/>
      <c r="BG752" s="34"/>
      <c r="BH752" s="34"/>
    </row>
    <row r="753" spans="1:60">
      <c r="A753" s="34"/>
      <c r="B753" s="35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111"/>
      <c r="BE753" s="34"/>
      <c r="BF753" s="34"/>
      <c r="BG753" s="34"/>
      <c r="BH753" s="34"/>
    </row>
    <row r="754" spans="1:60">
      <c r="A754" s="34"/>
      <c r="B754" s="35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111"/>
      <c r="BE754" s="34"/>
      <c r="BF754" s="34"/>
      <c r="BG754" s="34"/>
      <c r="BH754" s="34"/>
    </row>
    <row r="755" spans="1:60">
      <c r="A755" s="34"/>
      <c r="B755" s="35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111"/>
      <c r="BE755" s="34"/>
      <c r="BF755" s="34"/>
      <c r="BG755" s="34"/>
      <c r="BH755" s="34"/>
    </row>
    <row r="756" spans="1:60">
      <c r="A756" s="34"/>
      <c r="B756" s="35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111"/>
      <c r="BE756" s="34"/>
      <c r="BF756" s="34"/>
      <c r="BG756" s="34"/>
      <c r="BH756" s="34"/>
    </row>
    <row r="757" spans="1:60">
      <c r="A757" s="34"/>
      <c r="B757" s="35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111"/>
      <c r="BE757" s="34"/>
      <c r="BF757" s="34"/>
      <c r="BG757" s="34"/>
      <c r="BH757" s="34"/>
    </row>
    <row r="758" spans="1:60">
      <c r="A758" s="34"/>
      <c r="B758" s="35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111"/>
      <c r="BE758" s="34"/>
      <c r="BF758" s="34"/>
      <c r="BG758" s="34"/>
      <c r="BH758" s="34"/>
    </row>
    <row r="759" spans="1:60">
      <c r="A759" s="34"/>
      <c r="B759" s="35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111"/>
      <c r="BE759" s="34"/>
      <c r="BF759" s="34"/>
      <c r="BG759" s="34"/>
      <c r="BH759" s="34"/>
    </row>
    <row r="760" spans="1:60">
      <c r="A760" s="34"/>
      <c r="B760" s="35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111"/>
      <c r="BE760" s="34"/>
      <c r="BF760" s="34"/>
      <c r="BG760" s="34"/>
      <c r="BH760" s="34"/>
    </row>
    <row r="761" spans="1:60">
      <c r="A761" s="34"/>
      <c r="B761" s="35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111"/>
      <c r="BE761" s="34"/>
      <c r="BF761" s="34"/>
      <c r="BG761" s="34"/>
      <c r="BH761" s="34"/>
    </row>
    <row r="762" spans="1:60">
      <c r="A762" s="34"/>
      <c r="B762" s="35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111"/>
      <c r="BE762" s="34"/>
      <c r="BF762" s="34"/>
      <c r="BG762" s="34"/>
      <c r="BH762" s="34"/>
    </row>
    <row r="763" spans="1:60">
      <c r="A763" s="34"/>
      <c r="B763" s="35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111"/>
      <c r="BE763" s="34"/>
      <c r="BF763" s="34"/>
      <c r="BG763" s="34"/>
      <c r="BH763" s="34"/>
    </row>
    <row r="764" spans="1:60">
      <c r="A764" s="34"/>
      <c r="B764" s="35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111"/>
      <c r="BE764" s="34"/>
      <c r="BF764" s="34"/>
      <c r="BG764" s="34"/>
      <c r="BH764" s="34"/>
    </row>
    <row r="765" spans="1:60">
      <c r="A765" s="34"/>
      <c r="B765" s="35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111"/>
      <c r="BE765" s="34"/>
      <c r="BF765" s="34"/>
      <c r="BG765" s="34"/>
      <c r="BH765" s="34"/>
    </row>
    <row r="766" spans="1:60">
      <c r="A766" s="34"/>
      <c r="B766" s="35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111"/>
      <c r="BE766" s="34"/>
      <c r="BF766" s="34"/>
      <c r="BG766" s="34"/>
      <c r="BH766" s="34"/>
    </row>
    <row r="767" spans="1:60">
      <c r="A767" s="34"/>
      <c r="B767" s="35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111"/>
      <c r="BE767" s="34"/>
      <c r="BF767" s="34"/>
      <c r="BG767" s="34"/>
      <c r="BH767" s="34"/>
    </row>
    <row r="768" spans="1:60">
      <c r="A768" s="34"/>
      <c r="B768" s="35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111"/>
      <c r="BE768" s="34"/>
      <c r="BF768" s="34"/>
      <c r="BG768" s="34"/>
      <c r="BH768" s="34"/>
    </row>
    <row r="769" spans="1:60">
      <c r="A769" s="34"/>
      <c r="B769" s="35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111"/>
      <c r="BE769" s="34"/>
      <c r="BF769" s="34"/>
      <c r="BG769" s="34"/>
      <c r="BH769" s="34"/>
    </row>
    <row r="770" spans="1:60">
      <c r="A770" s="34"/>
      <c r="B770" s="35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111"/>
      <c r="BE770" s="34"/>
      <c r="BF770" s="34"/>
      <c r="BG770" s="34"/>
      <c r="BH770" s="34"/>
    </row>
    <row r="771" spans="1:60">
      <c r="A771" s="34"/>
      <c r="B771" s="35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111"/>
      <c r="BE771" s="34"/>
      <c r="BF771" s="34"/>
      <c r="BG771" s="34"/>
      <c r="BH771" s="34"/>
    </row>
    <row r="772" spans="1:60">
      <c r="A772" s="34"/>
      <c r="B772" s="35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111"/>
      <c r="BE772" s="34"/>
      <c r="BF772" s="34"/>
      <c r="BG772" s="34"/>
      <c r="BH772" s="34"/>
    </row>
    <row r="773" spans="1:60">
      <c r="A773" s="34"/>
      <c r="B773" s="35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111"/>
      <c r="BE773" s="34"/>
      <c r="BF773" s="34"/>
      <c r="BG773" s="34"/>
      <c r="BH773" s="34"/>
    </row>
    <row r="774" spans="1:60">
      <c r="A774" s="34"/>
      <c r="B774" s="35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111"/>
      <c r="BE774" s="34"/>
      <c r="BF774" s="34"/>
      <c r="BG774" s="34"/>
      <c r="BH774" s="34"/>
    </row>
    <row r="775" spans="1:60">
      <c r="A775" s="34"/>
      <c r="B775" s="35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111"/>
      <c r="BE775" s="34"/>
      <c r="BF775" s="34"/>
      <c r="BG775" s="34"/>
      <c r="BH775" s="34"/>
    </row>
    <row r="776" spans="1:60">
      <c r="A776" s="34"/>
      <c r="B776" s="35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111"/>
      <c r="BE776" s="34"/>
      <c r="BF776" s="34"/>
      <c r="BG776" s="34"/>
      <c r="BH776" s="34"/>
    </row>
    <row r="777" spans="1:60">
      <c r="A777" s="34"/>
      <c r="B777" s="35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111"/>
      <c r="BE777" s="34"/>
      <c r="BF777" s="34"/>
      <c r="BG777" s="34"/>
      <c r="BH777" s="34"/>
    </row>
    <row r="778" spans="1:60">
      <c r="A778" s="34"/>
      <c r="B778" s="35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111"/>
      <c r="BE778" s="34"/>
      <c r="BF778" s="34"/>
      <c r="BG778" s="34"/>
      <c r="BH778" s="34"/>
    </row>
    <row r="779" spans="1:60">
      <c r="A779" s="34"/>
      <c r="B779" s="35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111"/>
      <c r="BE779" s="34"/>
      <c r="BF779" s="34"/>
      <c r="BG779" s="34"/>
      <c r="BH779" s="34"/>
    </row>
    <row r="780" spans="1:60">
      <c r="A780" s="34"/>
      <c r="B780" s="35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111"/>
      <c r="BE780" s="34"/>
      <c r="BF780" s="34"/>
      <c r="BG780" s="34"/>
      <c r="BH780" s="34"/>
    </row>
    <row r="781" spans="1:60">
      <c r="A781" s="34"/>
      <c r="B781" s="35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111"/>
      <c r="BE781" s="34"/>
      <c r="BF781" s="34"/>
      <c r="BG781" s="34"/>
      <c r="BH781" s="34"/>
    </row>
    <row r="782" spans="1:60">
      <c r="A782" s="34"/>
      <c r="B782" s="35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111"/>
      <c r="BE782" s="34"/>
      <c r="BF782" s="34"/>
      <c r="BG782" s="34"/>
      <c r="BH782" s="34"/>
    </row>
    <row r="783" spans="1:60">
      <c r="A783" s="34"/>
      <c r="B783" s="35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111"/>
      <c r="BE783" s="34"/>
      <c r="BF783" s="34"/>
      <c r="BG783" s="34"/>
      <c r="BH783" s="34"/>
    </row>
    <row r="784" spans="1:60">
      <c r="A784" s="34"/>
      <c r="B784" s="35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111"/>
      <c r="BE784" s="34"/>
      <c r="BF784" s="34"/>
      <c r="BG784" s="34"/>
      <c r="BH784" s="34"/>
    </row>
    <row r="785" spans="1:60">
      <c r="A785" s="34"/>
      <c r="B785" s="35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111"/>
      <c r="BE785" s="34"/>
      <c r="BF785" s="34"/>
      <c r="BG785" s="34"/>
      <c r="BH785" s="34"/>
    </row>
    <row r="786" spans="1:60">
      <c r="A786" s="34"/>
      <c r="B786" s="35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111"/>
      <c r="BE786" s="34"/>
      <c r="BF786" s="34"/>
      <c r="BG786" s="34"/>
      <c r="BH786" s="34"/>
    </row>
    <row r="787" spans="1:60">
      <c r="A787" s="34"/>
      <c r="B787" s="35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111"/>
      <c r="BE787" s="34"/>
      <c r="BF787" s="34"/>
      <c r="BG787" s="34"/>
      <c r="BH787" s="34"/>
    </row>
    <row r="788" spans="1:60">
      <c r="A788" s="34"/>
      <c r="B788" s="35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111"/>
      <c r="BE788" s="34"/>
      <c r="BF788" s="34"/>
      <c r="BG788" s="34"/>
      <c r="BH788" s="34"/>
    </row>
    <row r="789" spans="1:60">
      <c r="A789" s="34"/>
      <c r="B789" s="35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111"/>
      <c r="BE789" s="34"/>
      <c r="BF789" s="34"/>
      <c r="BG789" s="34"/>
      <c r="BH789" s="34"/>
    </row>
    <row r="790" spans="1:60">
      <c r="A790" s="34"/>
      <c r="B790" s="35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111"/>
      <c r="BE790" s="34"/>
      <c r="BF790" s="34"/>
      <c r="BG790" s="34"/>
      <c r="BH790" s="34"/>
    </row>
    <row r="791" spans="1:60">
      <c r="A791" s="34"/>
      <c r="B791" s="35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111"/>
      <c r="BE791" s="34"/>
      <c r="BF791" s="34"/>
      <c r="BG791" s="34"/>
      <c r="BH791" s="34"/>
    </row>
    <row r="792" spans="1:60">
      <c r="A792" s="34"/>
      <c r="B792" s="35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111"/>
      <c r="BE792" s="34"/>
      <c r="BF792" s="34"/>
      <c r="BG792" s="34"/>
      <c r="BH792" s="34"/>
    </row>
    <row r="793" spans="1:60">
      <c r="A793" s="34"/>
      <c r="B793" s="35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111"/>
      <c r="BE793" s="34"/>
      <c r="BF793" s="34"/>
      <c r="BG793" s="34"/>
      <c r="BH793" s="34"/>
    </row>
    <row r="794" spans="1:60">
      <c r="A794" s="34"/>
      <c r="B794" s="35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111"/>
      <c r="BE794" s="34"/>
      <c r="BF794" s="34"/>
      <c r="BG794" s="34"/>
      <c r="BH794" s="34"/>
    </row>
    <row r="795" spans="1:60">
      <c r="A795" s="34"/>
      <c r="B795" s="35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111"/>
      <c r="BE795" s="34"/>
      <c r="BF795" s="34"/>
      <c r="BG795" s="34"/>
      <c r="BH795" s="34"/>
    </row>
    <row r="796" spans="1:60">
      <c r="A796" s="34"/>
      <c r="B796" s="35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111"/>
      <c r="BE796" s="34"/>
      <c r="BF796" s="34"/>
      <c r="BG796" s="34"/>
      <c r="BH796" s="34"/>
    </row>
    <row r="797" spans="1:60">
      <c r="A797" s="34"/>
      <c r="B797" s="35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111"/>
      <c r="BE797" s="34"/>
      <c r="BF797" s="34"/>
      <c r="BG797" s="34"/>
      <c r="BH797" s="34"/>
    </row>
    <row r="798" spans="1:60">
      <c r="A798" s="34"/>
      <c r="B798" s="35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111"/>
      <c r="BE798" s="34"/>
      <c r="BF798" s="34"/>
      <c r="BG798" s="34"/>
      <c r="BH798" s="34"/>
    </row>
    <row r="799" spans="1:60">
      <c r="A799" s="34"/>
      <c r="B799" s="35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111"/>
      <c r="BE799" s="34"/>
      <c r="BF799" s="34"/>
      <c r="BG799" s="34"/>
      <c r="BH799" s="34"/>
    </row>
    <row r="800" spans="1:60">
      <c r="A800" s="34"/>
      <c r="B800" s="35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111"/>
      <c r="BE800" s="34"/>
      <c r="BF800" s="34"/>
      <c r="BG800" s="34"/>
      <c r="BH800" s="34"/>
    </row>
    <row r="801" spans="1:60">
      <c r="A801" s="34"/>
      <c r="B801" s="35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111"/>
      <c r="BE801" s="34"/>
      <c r="BF801" s="34"/>
      <c r="BG801" s="34"/>
      <c r="BH801" s="34"/>
    </row>
    <row r="802" spans="1:60">
      <c r="A802" s="34"/>
      <c r="B802" s="35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111"/>
      <c r="BE802" s="34"/>
      <c r="BF802" s="34"/>
      <c r="BG802" s="34"/>
      <c r="BH802" s="34"/>
    </row>
    <row r="803" spans="1:60">
      <c r="A803" s="34"/>
      <c r="B803" s="35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111"/>
      <c r="BE803" s="34"/>
      <c r="BF803" s="34"/>
      <c r="BG803" s="34"/>
      <c r="BH803" s="34"/>
    </row>
    <row r="804" spans="1:60">
      <c r="A804" s="34"/>
      <c r="B804" s="35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111"/>
      <c r="BE804" s="34"/>
      <c r="BF804" s="34"/>
      <c r="BG804" s="34"/>
      <c r="BH804" s="34"/>
    </row>
    <row r="805" spans="1:60">
      <c r="A805" s="34"/>
      <c r="B805" s="35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111"/>
      <c r="BE805" s="34"/>
      <c r="BF805" s="34"/>
      <c r="BG805" s="34"/>
      <c r="BH805" s="34"/>
    </row>
    <row r="806" spans="1:60">
      <c r="A806" s="34"/>
      <c r="B806" s="35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111"/>
      <c r="BE806" s="34"/>
      <c r="BF806" s="34"/>
      <c r="BG806" s="34"/>
      <c r="BH806" s="34"/>
    </row>
    <row r="807" spans="1:60">
      <c r="A807" s="34"/>
      <c r="B807" s="35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111"/>
      <c r="BE807" s="34"/>
      <c r="BF807" s="34"/>
      <c r="BG807" s="34"/>
      <c r="BH807" s="34"/>
    </row>
    <row r="808" spans="1:60">
      <c r="A808" s="34"/>
      <c r="B808" s="35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111"/>
      <c r="BE808" s="34"/>
      <c r="BF808" s="34"/>
      <c r="BG808" s="34"/>
      <c r="BH808" s="34"/>
    </row>
    <row r="809" spans="1:60">
      <c r="A809" s="34"/>
      <c r="B809" s="35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111"/>
      <c r="BE809" s="34"/>
      <c r="BF809" s="34"/>
      <c r="BG809" s="34"/>
      <c r="BH809" s="34"/>
    </row>
    <row r="810" spans="1:60">
      <c r="A810" s="34"/>
      <c r="B810" s="35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111"/>
      <c r="BE810" s="34"/>
      <c r="BF810" s="34"/>
      <c r="BG810" s="34"/>
      <c r="BH810" s="34"/>
    </row>
    <row r="811" spans="1:60">
      <c r="A811" s="34"/>
      <c r="B811" s="35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111"/>
      <c r="BE811" s="34"/>
      <c r="BF811" s="34"/>
      <c r="BG811" s="34"/>
      <c r="BH811" s="34"/>
    </row>
    <row r="812" spans="1:60">
      <c r="A812" s="34"/>
      <c r="B812" s="35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111"/>
      <c r="BE812" s="34"/>
      <c r="BF812" s="34"/>
      <c r="BG812" s="34"/>
      <c r="BH812" s="34"/>
    </row>
    <row r="813" spans="1:60">
      <c r="A813" s="34"/>
      <c r="B813" s="35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111"/>
      <c r="BE813" s="34"/>
      <c r="BF813" s="34"/>
      <c r="BG813" s="34"/>
      <c r="BH813" s="34"/>
    </row>
    <row r="814" spans="1:60">
      <c r="A814" s="34"/>
      <c r="B814" s="35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111"/>
      <c r="BE814" s="34"/>
      <c r="BF814" s="34"/>
      <c r="BG814" s="34"/>
      <c r="BH814" s="34"/>
    </row>
    <row r="815" spans="1:60">
      <c r="A815" s="34"/>
      <c r="B815" s="35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111"/>
      <c r="BE815" s="34"/>
      <c r="BF815" s="34"/>
      <c r="BG815" s="34"/>
      <c r="BH815" s="34"/>
    </row>
    <row r="816" spans="1:60">
      <c r="A816" s="34"/>
      <c r="B816" s="35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111"/>
      <c r="BE816" s="34"/>
      <c r="BF816" s="34"/>
      <c r="BG816" s="34"/>
      <c r="BH816" s="34"/>
    </row>
    <row r="817" spans="1:60">
      <c r="A817" s="34"/>
      <c r="B817" s="35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111"/>
      <c r="BE817" s="34"/>
      <c r="BF817" s="34"/>
      <c r="BG817" s="34"/>
      <c r="BH817" s="34"/>
    </row>
    <row r="818" spans="1:60">
      <c r="A818" s="34"/>
      <c r="B818" s="35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111"/>
      <c r="BE818" s="34"/>
      <c r="BF818" s="34"/>
      <c r="BG818" s="34"/>
      <c r="BH818" s="34"/>
    </row>
    <row r="819" spans="1:60">
      <c r="A819" s="34"/>
      <c r="B819" s="35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111"/>
      <c r="BE819" s="34"/>
      <c r="BF819" s="34"/>
      <c r="BG819" s="34"/>
      <c r="BH819" s="34"/>
    </row>
    <row r="820" spans="1:60">
      <c r="A820" s="34"/>
      <c r="B820" s="35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111"/>
      <c r="BE820" s="34"/>
      <c r="BF820" s="34"/>
      <c r="BG820" s="34"/>
      <c r="BH820" s="34"/>
    </row>
    <row r="821" spans="1:60">
      <c r="A821" s="34"/>
      <c r="B821" s="35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111"/>
      <c r="BE821" s="34"/>
      <c r="BF821" s="34"/>
      <c r="BG821" s="34"/>
      <c r="BH821" s="34"/>
    </row>
    <row r="822" spans="1:60">
      <c r="A822" s="34"/>
      <c r="B822" s="35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111"/>
      <c r="BE822" s="34"/>
      <c r="BF822" s="34"/>
      <c r="BG822" s="34"/>
      <c r="BH822" s="34"/>
    </row>
    <row r="823" spans="1:60">
      <c r="A823" s="34"/>
      <c r="B823" s="35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111"/>
      <c r="BE823" s="34"/>
      <c r="BF823" s="34"/>
      <c r="BG823" s="34"/>
      <c r="BH823" s="34"/>
    </row>
    <row r="824" spans="1:60">
      <c r="A824" s="34"/>
      <c r="B824" s="35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111"/>
      <c r="BE824" s="34"/>
      <c r="BF824" s="34"/>
      <c r="BG824" s="34"/>
      <c r="BH824" s="34"/>
    </row>
    <row r="825" spans="1:60">
      <c r="A825" s="34"/>
      <c r="B825" s="35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111"/>
      <c r="BE825" s="34"/>
      <c r="BF825" s="34"/>
      <c r="BG825" s="34"/>
      <c r="BH825" s="34"/>
    </row>
    <row r="826" spans="1:60">
      <c r="A826" s="34"/>
      <c r="B826" s="35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111"/>
      <c r="BE826" s="34"/>
      <c r="BF826" s="34"/>
      <c r="BG826" s="34"/>
      <c r="BH826" s="34"/>
    </row>
    <row r="827" spans="1:60">
      <c r="A827" s="34"/>
      <c r="B827" s="35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111"/>
      <c r="BE827" s="34"/>
      <c r="BF827" s="34"/>
      <c r="BG827" s="34"/>
      <c r="BH827" s="34"/>
    </row>
    <row r="828" spans="1:60">
      <c r="A828" s="34"/>
      <c r="B828" s="35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111"/>
      <c r="BE828" s="34"/>
      <c r="BF828" s="34"/>
      <c r="BG828" s="34"/>
      <c r="BH828" s="34"/>
    </row>
    <row r="829" spans="1:60">
      <c r="A829" s="34"/>
      <c r="B829" s="35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111"/>
      <c r="BE829" s="34"/>
      <c r="BF829" s="34"/>
      <c r="BG829" s="34"/>
      <c r="BH829" s="34"/>
    </row>
    <row r="830" spans="1:60">
      <c r="A830" s="34"/>
      <c r="B830" s="35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111"/>
      <c r="BE830" s="34"/>
      <c r="BF830" s="34"/>
      <c r="BG830" s="34"/>
      <c r="BH830" s="34"/>
    </row>
    <row r="831" spans="1:60">
      <c r="A831" s="34"/>
      <c r="B831" s="35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111"/>
      <c r="BE831" s="34"/>
      <c r="BF831" s="34"/>
      <c r="BG831" s="34"/>
      <c r="BH831" s="34"/>
    </row>
    <row r="832" spans="1:60">
      <c r="A832" s="34"/>
      <c r="B832" s="35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111"/>
      <c r="BE832" s="34"/>
      <c r="BF832" s="34"/>
      <c r="BG832" s="34"/>
      <c r="BH832" s="34"/>
    </row>
    <row r="833" spans="1:60">
      <c r="A833" s="34"/>
      <c r="B833" s="35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111"/>
      <c r="BE833" s="34"/>
      <c r="BF833" s="34"/>
      <c r="BG833" s="34"/>
      <c r="BH833" s="34"/>
    </row>
    <row r="834" spans="1:60">
      <c r="A834" s="34"/>
      <c r="B834" s="35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111"/>
      <c r="BE834" s="34"/>
      <c r="BF834" s="34"/>
      <c r="BG834" s="34"/>
      <c r="BH834" s="34"/>
    </row>
    <row r="835" spans="1:60">
      <c r="A835" s="34"/>
      <c r="B835" s="35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111"/>
      <c r="BE835" s="34"/>
      <c r="BF835" s="34"/>
      <c r="BG835" s="34"/>
      <c r="BH835" s="34"/>
    </row>
    <row r="836" spans="1:60">
      <c r="A836" s="34"/>
      <c r="B836" s="35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111"/>
      <c r="BE836" s="34"/>
      <c r="BF836" s="34"/>
      <c r="BG836" s="34"/>
      <c r="BH836" s="34"/>
    </row>
    <row r="837" spans="1:60">
      <c r="A837" s="34"/>
      <c r="B837" s="35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111"/>
      <c r="BE837" s="34"/>
      <c r="BF837" s="34"/>
      <c r="BG837" s="34"/>
      <c r="BH837" s="34"/>
    </row>
    <row r="838" spans="1:60">
      <c r="A838" s="34"/>
      <c r="B838" s="35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111"/>
      <c r="BE838" s="34"/>
      <c r="BF838" s="34"/>
      <c r="BG838" s="34"/>
      <c r="BH838" s="34"/>
    </row>
    <row r="839" spans="1:60">
      <c r="A839" s="34"/>
      <c r="B839" s="35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111"/>
      <c r="BE839" s="34"/>
      <c r="BF839" s="34"/>
      <c r="BG839" s="34"/>
      <c r="BH839" s="34"/>
    </row>
    <row r="840" spans="1:60">
      <c r="A840" s="34"/>
      <c r="B840" s="35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111"/>
      <c r="BE840" s="34"/>
      <c r="BF840" s="34"/>
      <c r="BG840" s="34"/>
      <c r="BH840" s="34"/>
    </row>
    <row r="841" spans="1:60">
      <c r="A841" s="34"/>
      <c r="B841" s="35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111"/>
      <c r="BE841" s="34"/>
      <c r="BF841" s="34"/>
      <c r="BG841" s="34"/>
      <c r="BH841" s="34"/>
    </row>
    <row r="842" spans="1:60">
      <c r="A842" s="34"/>
      <c r="B842" s="35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111"/>
      <c r="BE842" s="34"/>
      <c r="BF842" s="34"/>
      <c r="BG842" s="34"/>
      <c r="BH842" s="34"/>
    </row>
    <row r="843" spans="1:60">
      <c r="A843" s="34"/>
      <c r="B843" s="35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111"/>
      <c r="BE843" s="34"/>
      <c r="BF843" s="34"/>
      <c r="BG843" s="34"/>
      <c r="BH843" s="34"/>
    </row>
    <row r="844" spans="1:60">
      <c r="A844" s="34"/>
      <c r="B844" s="35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111"/>
      <c r="BE844" s="34"/>
      <c r="BF844" s="34"/>
      <c r="BG844" s="34"/>
      <c r="BH844" s="34"/>
    </row>
    <row r="845" spans="1:60">
      <c r="A845" s="34"/>
      <c r="B845" s="35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111"/>
      <c r="BE845" s="34"/>
      <c r="BF845" s="34"/>
      <c r="BG845" s="34"/>
      <c r="BH845" s="34"/>
    </row>
    <row r="846" spans="1:60">
      <c r="A846" s="34"/>
      <c r="B846" s="35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111"/>
      <c r="BE846" s="34"/>
      <c r="BF846" s="34"/>
      <c r="BG846" s="34"/>
      <c r="BH846" s="34"/>
    </row>
    <row r="847" spans="1:60">
      <c r="A847" s="34"/>
      <c r="B847" s="35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111"/>
      <c r="BE847" s="34"/>
      <c r="BF847" s="34"/>
      <c r="BG847" s="34"/>
      <c r="BH847" s="34"/>
    </row>
    <row r="848" spans="1:60">
      <c r="A848" s="34"/>
      <c r="B848" s="35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111"/>
      <c r="BE848" s="34"/>
      <c r="BF848" s="34"/>
      <c r="BG848" s="34"/>
      <c r="BH848" s="34"/>
    </row>
    <row r="849" spans="1:60">
      <c r="A849" s="34"/>
      <c r="B849" s="35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111"/>
      <c r="BE849" s="34"/>
      <c r="BF849" s="34"/>
      <c r="BG849" s="34"/>
      <c r="BH849" s="34"/>
    </row>
    <row r="850" spans="1:60">
      <c r="A850" s="34"/>
      <c r="B850" s="35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111"/>
      <c r="BE850" s="34"/>
      <c r="BF850" s="34"/>
      <c r="BG850" s="34"/>
      <c r="BH850" s="34"/>
    </row>
    <row r="851" spans="1:60">
      <c r="A851" s="34"/>
      <c r="B851" s="35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111"/>
      <c r="BE851" s="34"/>
      <c r="BF851" s="34"/>
      <c r="BG851" s="34"/>
      <c r="BH851" s="34"/>
    </row>
    <row r="852" spans="1:60">
      <c r="A852" s="34"/>
      <c r="B852" s="35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111"/>
      <c r="BE852" s="34"/>
      <c r="BF852" s="34"/>
      <c r="BG852" s="34"/>
      <c r="BH852" s="34"/>
    </row>
    <row r="853" spans="1:60">
      <c r="A853" s="34"/>
      <c r="B853" s="35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111"/>
      <c r="BE853" s="34"/>
      <c r="BF853" s="34"/>
      <c r="BG853" s="34"/>
      <c r="BH853" s="34"/>
    </row>
    <row r="854" spans="1:60">
      <c r="A854" s="34"/>
      <c r="B854" s="35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111"/>
      <c r="BE854" s="34"/>
      <c r="BF854" s="34"/>
      <c r="BG854" s="34"/>
      <c r="BH854" s="34"/>
    </row>
    <row r="855" spans="1:60">
      <c r="A855" s="34"/>
      <c r="B855" s="35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111"/>
      <c r="BE855" s="34"/>
      <c r="BF855" s="34"/>
      <c r="BG855" s="34"/>
      <c r="BH855" s="34"/>
    </row>
    <row r="856" spans="1:60">
      <c r="A856" s="34"/>
      <c r="B856" s="35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111"/>
      <c r="BE856" s="34"/>
      <c r="BF856" s="34"/>
      <c r="BG856" s="34"/>
      <c r="BH856" s="34"/>
    </row>
    <row r="857" spans="1:60">
      <c r="A857" s="34"/>
      <c r="B857" s="35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111"/>
      <c r="BE857" s="34"/>
      <c r="BF857" s="34"/>
      <c r="BG857" s="34"/>
      <c r="BH857" s="34"/>
    </row>
    <row r="858" spans="1:60">
      <c r="A858" s="34"/>
      <c r="B858" s="35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111"/>
      <c r="BE858" s="34"/>
      <c r="BF858" s="34"/>
      <c r="BG858" s="34"/>
      <c r="BH858" s="34"/>
    </row>
    <row r="859" spans="1:60">
      <c r="A859" s="34"/>
      <c r="B859" s="35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111"/>
      <c r="BE859" s="34"/>
      <c r="BF859" s="34"/>
      <c r="BG859" s="34"/>
      <c r="BH859" s="34"/>
    </row>
    <row r="860" spans="1:60">
      <c r="A860" s="34"/>
      <c r="B860" s="35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111"/>
      <c r="BE860" s="34"/>
      <c r="BF860" s="34"/>
      <c r="BG860" s="34"/>
      <c r="BH860" s="34"/>
    </row>
    <row r="861" spans="1:60">
      <c r="A861" s="34"/>
      <c r="B861" s="35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111"/>
      <c r="BE861" s="34"/>
      <c r="BF861" s="34"/>
      <c r="BG861" s="34"/>
      <c r="BH861" s="34"/>
    </row>
    <row r="862" spans="1:60">
      <c r="A862" s="34"/>
      <c r="B862" s="35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111"/>
      <c r="BE862" s="34"/>
      <c r="BF862" s="34"/>
      <c r="BG862" s="34"/>
      <c r="BH862" s="34"/>
    </row>
    <row r="863" spans="1:60">
      <c r="A863" s="34"/>
      <c r="B863" s="35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111"/>
      <c r="BE863" s="34"/>
      <c r="BF863" s="34"/>
      <c r="BG863" s="34"/>
      <c r="BH863" s="34"/>
    </row>
    <row r="864" spans="1:60">
      <c r="A864" s="34"/>
      <c r="B864" s="35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111"/>
      <c r="BE864" s="34"/>
      <c r="BF864" s="34"/>
      <c r="BG864" s="34"/>
      <c r="BH864" s="34"/>
    </row>
    <row r="865" spans="1:60">
      <c r="A865" s="34"/>
      <c r="B865" s="35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111"/>
      <c r="BE865" s="34"/>
      <c r="BF865" s="34"/>
      <c r="BG865" s="34"/>
      <c r="BH865" s="34"/>
    </row>
    <row r="866" spans="1:60">
      <c r="A866" s="34"/>
      <c r="B866" s="35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111"/>
      <c r="BE866" s="34"/>
      <c r="BF866" s="34"/>
      <c r="BG866" s="34"/>
      <c r="BH866" s="34"/>
    </row>
    <row r="867" spans="1:60">
      <c r="A867" s="34"/>
      <c r="B867" s="35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111"/>
      <c r="BE867" s="34"/>
      <c r="BF867" s="34"/>
      <c r="BG867" s="34"/>
      <c r="BH867" s="34"/>
    </row>
    <row r="868" spans="1:60">
      <c r="A868" s="34"/>
      <c r="B868" s="35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111"/>
      <c r="BE868" s="34"/>
      <c r="BF868" s="34"/>
      <c r="BG868" s="34"/>
      <c r="BH868" s="34"/>
    </row>
    <row r="869" spans="1:60">
      <c r="A869" s="34"/>
      <c r="B869" s="35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111"/>
      <c r="BE869" s="34"/>
      <c r="BF869" s="34"/>
      <c r="BG869" s="34"/>
      <c r="BH869" s="34"/>
    </row>
    <row r="870" spans="1:60">
      <c r="A870" s="34"/>
      <c r="B870" s="35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111"/>
      <c r="BE870" s="34"/>
      <c r="BF870" s="34"/>
      <c r="BG870" s="34"/>
      <c r="BH870" s="34"/>
    </row>
    <row r="871" spans="1:60">
      <c r="A871" s="34"/>
      <c r="B871" s="35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111"/>
      <c r="BE871" s="34"/>
      <c r="BF871" s="34"/>
      <c r="BG871" s="34"/>
      <c r="BH871" s="34"/>
    </row>
    <row r="872" spans="1:60">
      <c r="A872" s="34"/>
      <c r="B872" s="35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111"/>
      <c r="BE872" s="34"/>
      <c r="BF872" s="34"/>
      <c r="BG872" s="34"/>
      <c r="BH872" s="34"/>
    </row>
    <row r="873" spans="1:60">
      <c r="A873" s="34"/>
      <c r="B873" s="35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111"/>
      <c r="BE873" s="34"/>
      <c r="BF873" s="34"/>
      <c r="BG873" s="34"/>
      <c r="BH873" s="34"/>
    </row>
    <row r="874" spans="1:60">
      <c r="A874" s="34"/>
      <c r="B874" s="35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111"/>
      <c r="BE874" s="34"/>
      <c r="BF874" s="34"/>
      <c r="BG874" s="34"/>
      <c r="BH874" s="34"/>
    </row>
    <row r="875" spans="1:60">
      <c r="A875" s="34"/>
      <c r="B875" s="35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111"/>
      <c r="BE875" s="34"/>
      <c r="BF875" s="34"/>
      <c r="BG875" s="34"/>
      <c r="BH875" s="34"/>
    </row>
    <row r="876" spans="1:60">
      <c r="A876" s="34"/>
      <c r="B876" s="35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111"/>
      <c r="BE876" s="34"/>
      <c r="BF876" s="34"/>
      <c r="BG876" s="34"/>
      <c r="BH876" s="34"/>
    </row>
    <row r="877" spans="1:60">
      <c r="A877" s="34"/>
      <c r="B877" s="35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111"/>
      <c r="BE877" s="34"/>
      <c r="BF877" s="34"/>
      <c r="BG877" s="34"/>
      <c r="BH877" s="34"/>
    </row>
    <row r="878" spans="1:60">
      <c r="A878" s="34"/>
      <c r="B878" s="35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111"/>
      <c r="BE878" s="34"/>
      <c r="BF878" s="34"/>
      <c r="BG878" s="34"/>
      <c r="BH878" s="34"/>
    </row>
    <row r="879" spans="1:60">
      <c r="A879" s="34"/>
      <c r="B879" s="35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111"/>
      <c r="BE879" s="34"/>
      <c r="BF879" s="34"/>
      <c r="BG879" s="34"/>
      <c r="BH879" s="34"/>
    </row>
    <row r="880" spans="1:60">
      <c r="A880" s="34"/>
      <c r="B880" s="35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111"/>
      <c r="BE880" s="34"/>
      <c r="BF880" s="34"/>
      <c r="BG880" s="34"/>
      <c r="BH880" s="34"/>
    </row>
    <row r="881" spans="1:60">
      <c r="A881" s="34"/>
      <c r="B881" s="35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111"/>
      <c r="BE881" s="34"/>
      <c r="BF881" s="34"/>
      <c r="BG881" s="34"/>
      <c r="BH881" s="34"/>
    </row>
    <row r="882" spans="1:60">
      <c r="A882" s="34"/>
      <c r="B882" s="35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111"/>
      <c r="BE882" s="34"/>
      <c r="BF882" s="34"/>
      <c r="BG882" s="34"/>
      <c r="BH882" s="34"/>
    </row>
    <row r="883" spans="1:60">
      <c r="A883" s="34"/>
      <c r="B883" s="35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111"/>
      <c r="BE883" s="34"/>
      <c r="BF883" s="34"/>
      <c r="BG883" s="34"/>
      <c r="BH883" s="34"/>
    </row>
    <row r="884" spans="1:60">
      <c r="A884" s="34"/>
      <c r="B884" s="35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111"/>
      <c r="BE884" s="34"/>
      <c r="BF884" s="34"/>
      <c r="BG884" s="34"/>
      <c r="BH884" s="34"/>
    </row>
    <row r="885" spans="1:60">
      <c r="A885" s="34"/>
      <c r="B885" s="35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111"/>
      <c r="BE885" s="34"/>
      <c r="BF885" s="34"/>
      <c r="BG885" s="34"/>
      <c r="BH885" s="34"/>
    </row>
    <row r="886" spans="1:60">
      <c r="A886" s="34"/>
      <c r="B886" s="35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111"/>
      <c r="BE886" s="34"/>
      <c r="BF886" s="34"/>
      <c r="BG886" s="34"/>
      <c r="BH886" s="34"/>
    </row>
    <row r="887" spans="1:60">
      <c r="A887" s="34"/>
      <c r="B887" s="35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111"/>
      <c r="BE887" s="34"/>
      <c r="BF887" s="34"/>
      <c r="BG887" s="34"/>
      <c r="BH887" s="34"/>
    </row>
    <row r="888" spans="1:60">
      <c r="A888" s="34"/>
      <c r="B888" s="35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111"/>
      <c r="BE888" s="34"/>
      <c r="BF888" s="34"/>
      <c r="BG888" s="34"/>
      <c r="BH888" s="34"/>
    </row>
    <row r="889" spans="1:60">
      <c r="A889" s="34"/>
      <c r="B889" s="35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111"/>
      <c r="BE889" s="34"/>
      <c r="BF889" s="34"/>
      <c r="BG889" s="34"/>
      <c r="BH889" s="34"/>
    </row>
    <row r="890" spans="1:60">
      <c r="A890" s="34"/>
      <c r="B890" s="35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111"/>
      <c r="BE890" s="34"/>
      <c r="BF890" s="34"/>
      <c r="BG890" s="34"/>
      <c r="BH890" s="34"/>
    </row>
    <row r="891" spans="1:60">
      <c r="A891" s="34"/>
      <c r="B891" s="35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111"/>
      <c r="BE891" s="34"/>
      <c r="BF891" s="34"/>
      <c r="BG891" s="34"/>
      <c r="BH891" s="34"/>
    </row>
    <row r="892" spans="1:60">
      <c r="A892" s="34"/>
      <c r="B892" s="35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111"/>
      <c r="BE892" s="34"/>
      <c r="BF892" s="34"/>
      <c r="BG892" s="34"/>
      <c r="BH892" s="34"/>
    </row>
    <row r="893" spans="1:60">
      <c r="A893" s="34"/>
      <c r="B893" s="35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111"/>
      <c r="BE893" s="34"/>
      <c r="BF893" s="34"/>
      <c r="BG893" s="34"/>
      <c r="BH893" s="34"/>
    </row>
    <row r="894" spans="1:60">
      <c r="A894" s="34"/>
      <c r="B894" s="35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111"/>
      <c r="BE894" s="34"/>
      <c r="BF894" s="34"/>
      <c r="BG894" s="34"/>
      <c r="BH894" s="34"/>
    </row>
    <row r="895" spans="1:60">
      <c r="A895" s="34"/>
      <c r="B895" s="35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111"/>
      <c r="BE895" s="34"/>
      <c r="BF895" s="34"/>
      <c r="BG895" s="34"/>
      <c r="BH895" s="34"/>
    </row>
    <row r="896" spans="1:60">
      <c r="A896" s="34"/>
      <c r="B896" s="35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111"/>
      <c r="BE896" s="34"/>
      <c r="BF896" s="34"/>
      <c r="BG896" s="34"/>
      <c r="BH896" s="34"/>
    </row>
    <row r="897" spans="1:60">
      <c r="A897" s="34"/>
      <c r="B897" s="35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111"/>
      <c r="BE897" s="34"/>
      <c r="BF897" s="34"/>
      <c r="BG897" s="34"/>
      <c r="BH897" s="34"/>
    </row>
    <row r="898" spans="1:60">
      <c r="A898" s="34"/>
      <c r="B898" s="35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111"/>
      <c r="BE898" s="34"/>
      <c r="BF898" s="34"/>
      <c r="BG898" s="34"/>
      <c r="BH898" s="34"/>
    </row>
    <row r="899" spans="1:60">
      <c r="A899" s="34"/>
      <c r="B899" s="35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111"/>
      <c r="BE899" s="34"/>
      <c r="BF899" s="34"/>
      <c r="BG899" s="34"/>
      <c r="BH899" s="34"/>
    </row>
    <row r="900" spans="1:60">
      <c r="A900" s="34"/>
      <c r="B900" s="35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111"/>
      <c r="BE900" s="34"/>
      <c r="BF900" s="34"/>
      <c r="BG900" s="34"/>
      <c r="BH900" s="34"/>
    </row>
    <row r="901" spans="1:60">
      <c r="A901" s="34"/>
      <c r="B901" s="35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111"/>
      <c r="BE901" s="34"/>
      <c r="BF901" s="34"/>
      <c r="BG901" s="34"/>
      <c r="BH901" s="34"/>
    </row>
    <row r="902" spans="1:60">
      <c r="A902" s="34"/>
      <c r="B902" s="35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111"/>
      <c r="BE902" s="34"/>
      <c r="BF902" s="34"/>
      <c r="BG902" s="34"/>
      <c r="BH902" s="34"/>
    </row>
    <row r="903" spans="1:60">
      <c r="A903" s="34"/>
      <c r="B903" s="35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111"/>
      <c r="BE903" s="34"/>
      <c r="BF903" s="34"/>
      <c r="BG903" s="34"/>
      <c r="BH903" s="34"/>
    </row>
    <row r="904" spans="1:60">
      <c r="A904" s="34"/>
      <c r="B904" s="35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111"/>
      <c r="BE904" s="34"/>
      <c r="BF904" s="34"/>
      <c r="BG904" s="34"/>
      <c r="BH904" s="34"/>
    </row>
    <row r="905" spans="1:60">
      <c r="A905" s="34"/>
      <c r="B905" s="35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111"/>
      <c r="BE905" s="34"/>
      <c r="BF905" s="34"/>
      <c r="BG905" s="34"/>
      <c r="BH905" s="34"/>
    </row>
    <row r="906" spans="1:60">
      <c r="A906" s="34"/>
      <c r="B906" s="35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111"/>
      <c r="BE906" s="34"/>
      <c r="BF906" s="34"/>
      <c r="BG906" s="34"/>
      <c r="BH906" s="34"/>
    </row>
    <row r="907" spans="1:60">
      <c r="A907" s="34"/>
      <c r="B907" s="35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111"/>
      <c r="BE907" s="34"/>
      <c r="BF907" s="34"/>
      <c r="BG907" s="34"/>
      <c r="BH907" s="34"/>
    </row>
    <row r="908" spans="1:60">
      <c r="A908" s="34"/>
      <c r="B908" s="35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111"/>
      <c r="BE908" s="34"/>
      <c r="BF908" s="34"/>
      <c r="BG908" s="34"/>
      <c r="BH908" s="34"/>
    </row>
    <row r="909" spans="1:60">
      <c r="A909" s="34"/>
      <c r="B909" s="35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111"/>
      <c r="BE909" s="34"/>
      <c r="BF909" s="34"/>
      <c r="BG909" s="34"/>
      <c r="BH909" s="34"/>
    </row>
    <row r="910" spans="1:60">
      <c r="A910" s="34"/>
      <c r="B910" s="35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111"/>
      <c r="BE910" s="34"/>
      <c r="BF910" s="34"/>
      <c r="BG910" s="34"/>
      <c r="BH910" s="34"/>
    </row>
    <row r="911" spans="1:60">
      <c r="A911" s="34"/>
      <c r="B911" s="35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111"/>
      <c r="BE911" s="34"/>
      <c r="BF911" s="34"/>
      <c r="BG911" s="34"/>
      <c r="BH911" s="34"/>
    </row>
    <row r="912" spans="1:60">
      <c r="A912" s="34"/>
      <c r="B912" s="35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111"/>
      <c r="BE912" s="34"/>
      <c r="BF912" s="34"/>
      <c r="BG912" s="34"/>
      <c r="BH912" s="34"/>
    </row>
    <row r="913" spans="1:60">
      <c r="A913" s="34"/>
      <c r="B913" s="35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111"/>
      <c r="BE913" s="34"/>
      <c r="BF913" s="34"/>
      <c r="BG913" s="34"/>
      <c r="BH913" s="34"/>
    </row>
    <row r="914" spans="1:60">
      <c r="A914" s="34"/>
      <c r="B914" s="35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111"/>
      <c r="BE914" s="34"/>
      <c r="BF914" s="34"/>
      <c r="BG914" s="34"/>
      <c r="BH914" s="34"/>
    </row>
    <row r="915" spans="1:60">
      <c r="A915" s="34"/>
      <c r="B915" s="35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111"/>
      <c r="BE915" s="34"/>
      <c r="BF915" s="34"/>
      <c r="BG915" s="34"/>
      <c r="BH915" s="34"/>
    </row>
    <row r="916" spans="1:60">
      <c r="A916" s="34"/>
      <c r="B916" s="35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111"/>
      <c r="BE916" s="34"/>
      <c r="BF916" s="34"/>
      <c r="BG916" s="34"/>
      <c r="BH916" s="34"/>
    </row>
    <row r="917" spans="1:60">
      <c r="A917" s="34"/>
      <c r="B917" s="35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111"/>
      <c r="BE917" s="34"/>
      <c r="BF917" s="34"/>
      <c r="BG917" s="34"/>
      <c r="BH917" s="34"/>
    </row>
    <row r="918" spans="1:60">
      <c r="A918" s="34"/>
      <c r="B918" s="35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111"/>
      <c r="BE918" s="34"/>
      <c r="BF918" s="34"/>
      <c r="BG918" s="34"/>
      <c r="BH918" s="34"/>
    </row>
    <row r="919" spans="1:60">
      <c r="A919" s="34"/>
      <c r="B919" s="35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111"/>
      <c r="BE919" s="34"/>
      <c r="BF919" s="34"/>
      <c r="BG919" s="34"/>
      <c r="BH919" s="34"/>
    </row>
    <row r="920" spans="1:60">
      <c r="A920" s="34"/>
      <c r="B920" s="35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111"/>
      <c r="BE920" s="34"/>
      <c r="BF920" s="34"/>
      <c r="BG920" s="34"/>
      <c r="BH920" s="34"/>
    </row>
    <row r="921" spans="1:60">
      <c r="A921" s="34"/>
      <c r="B921" s="35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111"/>
      <c r="BE921" s="34"/>
      <c r="BF921" s="34"/>
      <c r="BG921" s="34"/>
      <c r="BH921" s="34"/>
    </row>
    <row r="922" spans="1:60">
      <c r="A922" s="34"/>
      <c r="B922" s="35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111"/>
      <c r="BE922" s="34"/>
      <c r="BF922" s="34"/>
      <c r="BG922" s="34"/>
      <c r="BH922" s="34"/>
    </row>
    <row r="923" spans="1:60">
      <c r="A923" s="34"/>
      <c r="B923" s="35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111"/>
      <c r="BE923" s="34"/>
      <c r="BF923" s="34"/>
      <c r="BG923" s="34"/>
      <c r="BH923" s="34"/>
    </row>
    <row r="924" spans="1:60">
      <c r="A924" s="34"/>
      <c r="B924" s="35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111"/>
      <c r="BE924" s="34"/>
      <c r="BF924" s="34"/>
      <c r="BG924" s="34"/>
      <c r="BH924" s="34"/>
    </row>
    <row r="925" spans="1:60">
      <c r="A925" s="34"/>
      <c r="B925" s="35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111"/>
      <c r="BE925" s="34"/>
      <c r="BF925" s="34"/>
      <c r="BG925" s="34"/>
      <c r="BH925" s="34"/>
    </row>
    <row r="926" spans="1:60">
      <c r="A926" s="34"/>
      <c r="B926" s="35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111"/>
      <c r="BE926" s="34"/>
      <c r="BF926" s="34"/>
      <c r="BG926" s="34"/>
      <c r="BH926" s="34"/>
    </row>
    <row r="927" spans="1:60">
      <c r="A927" s="34"/>
      <c r="B927" s="35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111"/>
      <c r="BE927" s="34"/>
      <c r="BF927" s="34"/>
      <c r="BG927" s="34"/>
      <c r="BH927" s="34"/>
    </row>
    <row r="928" spans="1:60">
      <c r="A928" s="34"/>
      <c r="B928" s="35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111"/>
      <c r="BE928" s="34"/>
      <c r="BF928" s="34"/>
      <c r="BG928" s="34"/>
      <c r="BH928" s="34"/>
    </row>
    <row r="929" spans="1:60">
      <c r="A929" s="34"/>
      <c r="B929" s="35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111"/>
      <c r="BE929" s="34"/>
      <c r="BF929" s="34"/>
      <c r="BG929" s="34"/>
      <c r="BH929" s="34"/>
    </row>
    <row r="930" spans="1:60">
      <c r="A930" s="34"/>
      <c r="B930" s="35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111"/>
      <c r="BE930" s="34"/>
      <c r="BF930" s="34"/>
      <c r="BG930" s="34"/>
      <c r="BH930" s="34"/>
    </row>
    <row r="931" spans="1:60">
      <c r="A931" s="34"/>
      <c r="B931" s="35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111"/>
      <c r="BE931" s="34"/>
      <c r="BF931" s="34"/>
      <c r="BG931" s="34"/>
      <c r="BH931" s="34"/>
    </row>
    <row r="932" spans="1:60">
      <c r="A932" s="34"/>
      <c r="B932" s="35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111"/>
      <c r="BE932" s="34"/>
      <c r="BF932" s="34"/>
      <c r="BG932" s="34"/>
      <c r="BH932" s="34"/>
    </row>
    <row r="933" spans="1:60">
      <c r="A933" s="34"/>
      <c r="B933" s="35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111"/>
      <c r="BE933" s="34"/>
      <c r="BF933" s="34"/>
      <c r="BG933" s="34"/>
      <c r="BH933" s="34"/>
    </row>
    <row r="934" spans="1:60">
      <c r="A934" s="34"/>
      <c r="B934" s="35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111"/>
      <c r="BE934" s="34"/>
      <c r="BF934" s="34"/>
      <c r="BG934" s="34"/>
      <c r="BH934" s="34"/>
    </row>
    <row r="935" spans="1:60">
      <c r="A935" s="34"/>
      <c r="B935" s="35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111"/>
      <c r="BE935" s="34"/>
      <c r="BF935" s="34"/>
      <c r="BG935" s="34"/>
      <c r="BH935" s="34"/>
    </row>
    <row r="936" spans="1:60">
      <c r="A936" s="34"/>
      <c r="B936" s="35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111"/>
      <c r="BE936" s="34"/>
      <c r="BF936" s="34"/>
      <c r="BG936" s="34"/>
      <c r="BH936" s="34"/>
    </row>
    <row r="937" spans="1:60">
      <c r="A937" s="34"/>
      <c r="B937" s="35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111"/>
      <c r="BE937" s="34"/>
      <c r="BF937" s="34"/>
      <c r="BG937" s="34"/>
      <c r="BH937" s="34"/>
    </row>
    <row r="938" spans="1:60">
      <c r="A938" s="34"/>
      <c r="B938" s="35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111"/>
      <c r="BE938" s="34"/>
      <c r="BF938" s="34"/>
      <c r="BG938" s="34"/>
      <c r="BH938" s="34"/>
    </row>
    <row r="939" spans="1:60">
      <c r="A939" s="34"/>
      <c r="B939" s="35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111"/>
      <c r="BE939" s="34"/>
      <c r="BF939" s="34"/>
      <c r="BG939" s="34"/>
      <c r="BH939" s="34"/>
    </row>
    <row r="940" spans="1:60">
      <c r="A940" s="34"/>
      <c r="B940" s="35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111"/>
      <c r="BE940" s="34"/>
      <c r="BF940" s="34"/>
      <c r="BG940" s="34"/>
      <c r="BH940" s="34"/>
    </row>
    <row r="941" spans="1:60">
      <c r="A941" s="34"/>
      <c r="B941" s="35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111"/>
      <c r="BE941" s="34"/>
      <c r="BF941" s="34"/>
      <c r="BG941" s="34"/>
      <c r="BH941" s="34"/>
    </row>
    <row r="942" spans="1:60">
      <c r="A942" s="34"/>
      <c r="B942" s="35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111"/>
      <c r="BE942" s="34"/>
      <c r="BF942" s="34"/>
      <c r="BG942" s="34"/>
      <c r="BH942" s="34"/>
    </row>
    <row r="943" spans="1:60">
      <c r="A943" s="34"/>
      <c r="B943" s="35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111"/>
      <c r="BE943" s="34"/>
      <c r="BF943" s="34"/>
      <c r="BG943" s="34"/>
      <c r="BH943" s="34"/>
    </row>
    <row r="944" spans="1:60">
      <c r="A944" s="34"/>
      <c r="B944" s="35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111"/>
      <c r="BE944" s="34"/>
      <c r="BF944" s="34"/>
      <c r="BG944" s="34"/>
      <c r="BH944" s="34"/>
    </row>
    <row r="945" spans="1:60">
      <c r="A945" s="34"/>
      <c r="B945" s="35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111"/>
      <c r="BE945" s="34"/>
      <c r="BF945" s="34"/>
      <c r="BG945" s="34"/>
      <c r="BH945" s="34"/>
    </row>
    <row r="946" spans="1:60">
      <c r="A946" s="34"/>
      <c r="B946" s="35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111"/>
      <c r="BE946" s="34"/>
      <c r="BF946" s="34"/>
      <c r="BG946" s="34"/>
      <c r="BH946" s="34"/>
    </row>
    <row r="947" spans="1:60">
      <c r="A947" s="34"/>
      <c r="B947" s="35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111"/>
      <c r="BE947" s="34"/>
      <c r="BF947" s="34"/>
      <c r="BG947" s="34"/>
      <c r="BH947" s="34"/>
    </row>
    <row r="948" spans="1:60">
      <c r="A948" s="34"/>
      <c r="B948" s="35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111"/>
      <c r="BE948" s="34"/>
      <c r="BF948" s="34"/>
      <c r="BG948" s="34"/>
      <c r="BH948" s="34"/>
    </row>
    <row r="949" spans="1:60">
      <c r="A949" s="34"/>
      <c r="B949" s="35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111"/>
      <c r="BE949" s="34"/>
      <c r="BF949" s="34"/>
      <c r="BG949" s="34"/>
      <c r="BH949" s="34"/>
    </row>
    <row r="950" spans="1:60">
      <c r="A950" s="34"/>
      <c r="B950" s="35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111"/>
      <c r="BE950" s="34"/>
      <c r="BF950" s="34"/>
      <c r="BG950" s="34"/>
      <c r="BH950" s="34"/>
    </row>
    <row r="951" spans="1:60">
      <c r="A951" s="34"/>
      <c r="B951" s="35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111"/>
      <c r="BE951" s="34"/>
      <c r="BF951" s="34"/>
      <c r="BG951" s="34"/>
      <c r="BH951" s="34"/>
    </row>
    <row r="952" spans="1:60">
      <c r="A952" s="34"/>
      <c r="B952" s="35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111"/>
      <c r="BE952" s="34"/>
      <c r="BF952" s="34"/>
      <c r="BG952" s="34"/>
      <c r="BH952" s="34"/>
    </row>
    <row r="953" spans="1:60">
      <c r="A953" s="34"/>
      <c r="B953" s="35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111"/>
      <c r="BE953" s="34"/>
      <c r="BF953" s="34"/>
      <c r="BG953" s="34"/>
      <c r="BH953" s="34"/>
    </row>
    <row r="954" spans="1:60">
      <c r="A954" s="34"/>
      <c r="B954" s="35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111"/>
      <c r="BE954" s="34"/>
      <c r="BF954" s="34"/>
      <c r="BG954" s="34"/>
      <c r="BH954" s="34"/>
    </row>
    <row r="955" spans="1:60">
      <c r="A955" s="34"/>
      <c r="B955" s="35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111"/>
      <c r="BE955" s="34"/>
      <c r="BF955" s="34"/>
      <c r="BG955" s="34"/>
      <c r="BH955" s="34"/>
    </row>
    <row r="956" spans="1:60">
      <c r="A956" s="34"/>
      <c r="B956" s="35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111"/>
      <c r="BE956" s="34"/>
      <c r="BF956" s="34"/>
      <c r="BG956" s="34"/>
      <c r="BH956" s="34"/>
    </row>
    <row r="957" spans="1:60">
      <c r="A957" s="34"/>
      <c r="B957" s="35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111"/>
      <c r="BE957" s="34"/>
      <c r="BF957" s="34"/>
      <c r="BG957" s="34"/>
      <c r="BH957" s="34"/>
    </row>
    <row r="958" spans="1:60">
      <c r="A958" s="34"/>
      <c r="B958" s="35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111"/>
      <c r="BE958" s="34"/>
      <c r="BF958" s="34"/>
      <c r="BG958" s="34"/>
      <c r="BH958" s="34"/>
    </row>
    <row r="959" spans="1:60">
      <c r="A959" s="34"/>
      <c r="B959" s="35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111"/>
      <c r="BE959" s="34"/>
      <c r="BF959" s="34"/>
      <c r="BG959" s="34"/>
      <c r="BH959" s="34"/>
    </row>
    <row r="960" spans="1:60">
      <c r="A960" s="34"/>
      <c r="B960" s="35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111"/>
      <c r="BE960" s="34"/>
      <c r="BF960" s="34"/>
      <c r="BG960" s="34"/>
      <c r="BH960" s="34"/>
    </row>
    <row r="961" spans="1:60">
      <c r="A961" s="34"/>
      <c r="B961" s="35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111"/>
      <c r="BE961" s="34"/>
      <c r="BF961" s="34"/>
      <c r="BG961" s="34"/>
      <c r="BH961" s="34"/>
    </row>
    <row r="962" spans="1:60">
      <c r="A962" s="34"/>
      <c r="B962" s="35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111"/>
      <c r="BE962" s="34"/>
      <c r="BF962" s="34"/>
      <c r="BG962" s="34"/>
      <c r="BH962" s="34"/>
    </row>
    <row r="963" spans="1:60">
      <c r="A963" s="34"/>
      <c r="B963" s="35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111"/>
      <c r="BE963" s="34"/>
      <c r="BF963" s="34"/>
      <c r="BG963" s="34"/>
      <c r="BH963" s="34"/>
    </row>
    <row r="964" spans="1:60">
      <c r="A964" s="34"/>
      <c r="B964" s="35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111"/>
      <c r="BE964" s="34"/>
      <c r="BF964" s="34"/>
      <c r="BG964" s="34"/>
      <c r="BH964" s="34"/>
    </row>
    <row r="965" spans="1:60">
      <c r="A965" s="34"/>
      <c r="B965" s="35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111"/>
      <c r="BE965" s="34"/>
      <c r="BF965" s="34"/>
      <c r="BG965" s="34"/>
      <c r="BH965" s="34"/>
    </row>
    <row r="966" spans="1:60">
      <c r="A966" s="34"/>
      <c r="B966" s="35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111"/>
      <c r="BE966" s="34"/>
      <c r="BF966" s="34"/>
      <c r="BG966" s="34"/>
      <c r="BH966" s="34"/>
    </row>
    <row r="967" spans="1:60">
      <c r="A967" s="34"/>
      <c r="B967" s="35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111"/>
      <c r="BE967" s="34"/>
      <c r="BF967" s="34"/>
      <c r="BG967" s="34"/>
      <c r="BH967" s="34"/>
    </row>
    <row r="968" spans="1:60">
      <c r="A968" s="34"/>
      <c r="B968" s="35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111"/>
      <c r="BE968" s="34"/>
      <c r="BF968" s="34"/>
      <c r="BG968" s="34"/>
      <c r="BH968" s="34"/>
    </row>
    <row r="969" spans="1:60">
      <c r="A969" s="34"/>
      <c r="B969" s="35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111"/>
      <c r="BE969" s="34"/>
      <c r="BF969" s="34"/>
      <c r="BG969" s="34"/>
      <c r="BH969" s="34"/>
    </row>
    <row r="970" spans="1:60">
      <c r="A970" s="34"/>
      <c r="B970" s="35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111"/>
      <c r="BE970" s="34"/>
      <c r="BF970" s="34"/>
      <c r="BG970" s="34"/>
      <c r="BH970" s="34"/>
    </row>
    <row r="971" spans="1:60">
      <c r="A971" s="34"/>
      <c r="B971" s="35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111"/>
      <c r="BE971" s="34"/>
      <c r="BF971" s="34"/>
      <c r="BG971" s="34"/>
      <c r="BH971" s="34"/>
    </row>
    <row r="972" spans="1:60">
      <c r="A972" s="34"/>
      <c r="B972" s="35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111"/>
      <c r="BE972" s="34"/>
      <c r="BF972" s="34"/>
      <c r="BG972" s="34"/>
      <c r="BH972" s="34"/>
    </row>
    <row r="973" spans="1:60">
      <c r="A973" s="34"/>
      <c r="B973" s="35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111"/>
      <c r="BE973" s="34"/>
      <c r="BF973" s="34"/>
      <c r="BG973" s="34"/>
      <c r="BH973" s="34"/>
    </row>
    <row r="974" spans="1:60">
      <c r="A974" s="34"/>
      <c r="B974" s="35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111"/>
      <c r="BE974" s="34"/>
      <c r="BF974" s="34"/>
      <c r="BG974" s="34"/>
      <c r="BH974" s="34"/>
    </row>
    <row r="975" spans="1:60">
      <c r="A975" s="34"/>
      <c r="B975" s="35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111"/>
      <c r="BE975" s="34"/>
      <c r="BF975" s="34"/>
      <c r="BG975" s="34"/>
      <c r="BH975" s="34"/>
    </row>
    <row r="976" spans="1:60">
      <c r="A976" s="34"/>
      <c r="B976" s="35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111"/>
      <c r="BE976" s="34"/>
      <c r="BF976" s="34"/>
      <c r="BG976" s="34"/>
      <c r="BH976" s="34"/>
    </row>
    <row r="977" spans="1:60">
      <c r="A977" s="34"/>
      <c r="B977" s="35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111"/>
      <c r="BE977" s="34"/>
      <c r="BF977" s="34"/>
      <c r="BG977" s="34"/>
      <c r="BH977" s="34"/>
    </row>
    <row r="978" spans="1:60">
      <c r="A978" s="34"/>
      <c r="B978" s="35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111"/>
      <c r="BE978" s="34"/>
      <c r="BF978" s="34"/>
      <c r="BG978" s="34"/>
      <c r="BH978" s="34"/>
    </row>
    <row r="979" spans="1:60">
      <c r="A979" s="34"/>
      <c r="B979" s="35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111"/>
      <c r="BE979" s="34"/>
      <c r="BF979" s="34"/>
      <c r="BG979" s="34"/>
      <c r="BH979" s="34"/>
    </row>
    <row r="980" spans="1:60">
      <c r="A980" s="34"/>
      <c r="B980" s="35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111"/>
      <c r="BE980" s="34"/>
      <c r="BF980" s="34"/>
      <c r="BG980" s="34"/>
      <c r="BH980" s="34"/>
    </row>
    <row r="981" spans="1:60">
      <c r="A981" s="34"/>
      <c r="B981" s="35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111"/>
      <c r="BE981" s="34"/>
      <c r="BF981" s="34"/>
      <c r="BG981" s="34"/>
      <c r="BH981" s="34"/>
    </row>
    <row r="982" spans="1:60">
      <c r="A982" s="34"/>
      <c r="B982" s="35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111"/>
      <c r="BE982" s="34"/>
      <c r="BF982" s="34"/>
      <c r="BG982" s="34"/>
      <c r="BH982" s="34"/>
    </row>
    <row r="983" spans="1:60">
      <c r="A983" s="34"/>
      <c r="B983" s="35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111"/>
      <c r="BE983" s="34"/>
      <c r="BF983" s="34"/>
      <c r="BG983" s="34"/>
      <c r="BH983" s="34"/>
    </row>
    <row r="984" spans="1:60">
      <c r="A984" s="34"/>
      <c r="B984" s="35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111"/>
      <c r="BE984" s="34"/>
      <c r="BF984" s="34"/>
      <c r="BG984" s="34"/>
      <c r="BH984" s="34"/>
    </row>
    <row r="985" spans="1:60">
      <c r="A985" s="34"/>
      <c r="B985" s="35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111"/>
      <c r="BE985" s="34"/>
      <c r="BF985" s="34"/>
      <c r="BG985" s="34"/>
      <c r="BH985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BC4B-A2EB-D64C-8CD6-F952695AF217}">
  <sheetPr>
    <outlinePr summaryBelow="0" summaryRight="0"/>
  </sheetPr>
  <dimension ref="A1:BH986"/>
  <sheetViews>
    <sheetView topLeftCell="AS1" workbookViewId="0">
      <selection activeCell="BF22" sqref="BF22"/>
    </sheetView>
  </sheetViews>
  <sheetFormatPr baseColWidth="10" defaultColWidth="12.6640625" defaultRowHeight="15"/>
  <cols>
    <col min="1" max="1" width="29.83203125" style="15" bestFit="1" customWidth="1"/>
    <col min="2" max="2" width="28.6640625" style="159" bestFit="1" customWidth="1"/>
    <col min="3" max="6" width="12.6640625" style="15"/>
    <col min="7" max="7" width="9.6640625" style="15" customWidth="1"/>
    <col min="8" max="55" width="12.6640625" style="15"/>
    <col min="56" max="56" width="12.6640625" style="117"/>
    <col min="57" max="57" width="12.6640625" style="15"/>
    <col min="58" max="58" width="18" style="15" bestFit="1" customWidth="1"/>
    <col min="59" max="16384" width="12.6640625" style="15"/>
  </cols>
  <sheetData>
    <row r="1" spans="1:60" s="18" customFormat="1" ht="16">
      <c r="A1" s="19" t="s">
        <v>10</v>
      </c>
      <c r="B1" s="19">
        <v>75</v>
      </c>
      <c r="BD1" s="114"/>
    </row>
    <row r="2" spans="1:60" s="18" customFormat="1" ht="16">
      <c r="A2" s="19" t="s">
        <v>11</v>
      </c>
      <c r="B2" s="158">
        <v>30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20"/>
      <c r="BD2" s="114"/>
      <c r="BE2" s="20"/>
      <c r="BF2" s="19"/>
    </row>
    <row r="3" spans="1:60" s="18" customFormat="1" ht="17" thickBo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20"/>
      <c r="BD3" s="114"/>
      <c r="BE3" s="20"/>
      <c r="BF3" s="19"/>
    </row>
    <row r="4" spans="1:60" s="113" customFormat="1" ht="16">
      <c r="A4" s="174" t="s">
        <v>162</v>
      </c>
      <c r="B4" s="104"/>
      <c r="C4" s="104" t="s">
        <v>43</v>
      </c>
      <c r="D4" s="104" t="s">
        <v>46</v>
      </c>
      <c r="E4" s="104" t="s">
        <v>51</v>
      </c>
      <c r="F4" s="104" t="s">
        <v>54</v>
      </c>
      <c r="G4" s="104" t="s">
        <v>56</v>
      </c>
      <c r="H4" s="104" t="s">
        <v>58</v>
      </c>
      <c r="I4" s="104" t="s">
        <v>60</v>
      </c>
      <c r="J4" s="104" t="s">
        <v>62</v>
      </c>
      <c r="K4" s="104" t="s">
        <v>64</v>
      </c>
      <c r="L4" s="104" t="s">
        <v>66</v>
      </c>
      <c r="M4" s="104" t="s">
        <v>68</v>
      </c>
      <c r="N4" s="104" t="s">
        <v>70</v>
      </c>
      <c r="O4" s="104" t="s">
        <v>72</v>
      </c>
      <c r="P4" s="104" t="s">
        <v>73</v>
      </c>
      <c r="Q4" s="104" t="s">
        <v>75</v>
      </c>
      <c r="R4" s="104" t="s">
        <v>76</v>
      </c>
      <c r="S4" s="104" t="s">
        <v>78</v>
      </c>
      <c r="T4" s="104" t="s">
        <v>79</v>
      </c>
      <c r="U4" s="104" t="s">
        <v>80</v>
      </c>
      <c r="V4" s="104" t="s">
        <v>81</v>
      </c>
      <c r="W4" s="104" t="s">
        <v>82</v>
      </c>
      <c r="X4" s="104" t="s">
        <v>83</v>
      </c>
      <c r="Y4" s="104" t="s">
        <v>84</v>
      </c>
      <c r="Z4" s="104" t="s">
        <v>85</v>
      </c>
      <c r="AA4" s="104" t="s">
        <v>88</v>
      </c>
      <c r="AB4" s="104" t="s">
        <v>90</v>
      </c>
      <c r="AC4" s="104" t="s">
        <v>91</v>
      </c>
      <c r="AD4" s="104" t="s">
        <v>93</v>
      </c>
      <c r="AE4" s="104" t="s">
        <v>95</v>
      </c>
      <c r="AF4" s="104" t="s">
        <v>97</v>
      </c>
      <c r="AG4" s="104" t="s">
        <v>99</v>
      </c>
      <c r="AH4" s="104" t="s">
        <v>100</v>
      </c>
      <c r="AI4" s="104" t="s">
        <v>102</v>
      </c>
      <c r="AJ4" s="104" t="s">
        <v>105</v>
      </c>
      <c r="AK4" s="104" t="s">
        <v>107</v>
      </c>
      <c r="AL4" s="104" t="s">
        <v>109</v>
      </c>
      <c r="AM4" s="104" t="s">
        <v>111</v>
      </c>
      <c r="AN4" s="104" t="s">
        <v>114</v>
      </c>
      <c r="AO4" s="104" t="s">
        <v>116</v>
      </c>
      <c r="AP4" s="104" t="s">
        <v>117</v>
      </c>
      <c r="AQ4" s="104" t="s">
        <v>119</v>
      </c>
      <c r="AR4" s="104" t="s">
        <v>120</v>
      </c>
      <c r="AS4" s="104" t="s">
        <v>121</v>
      </c>
      <c r="AT4" s="104" t="s">
        <v>123</v>
      </c>
      <c r="AU4" s="104" t="s">
        <v>126</v>
      </c>
      <c r="AV4" s="104" t="s">
        <v>128</v>
      </c>
      <c r="AW4" s="104" t="s">
        <v>129</v>
      </c>
      <c r="AX4" s="104" t="s">
        <v>131</v>
      </c>
      <c r="AY4" s="104" t="s">
        <v>133</v>
      </c>
      <c r="AZ4" s="104" t="s">
        <v>135</v>
      </c>
      <c r="BA4" s="104" t="s">
        <v>137</v>
      </c>
      <c r="BB4" s="104" t="s">
        <v>139</v>
      </c>
      <c r="BC4" s="104" t="s">
        <v>141</v>
      </c>
      <c r="BD4" s="104"/>
      <c r="BE4" s="104" t="s">
        <v>142</v>
      </c>
      <c r="BF4" s="175" t="s">
        <v>143</v>
      </c>
    </row>
    <row r="5" spans="1:60" s="113" customFormat="1" ht="17" thickBot="1">
      <c r="A5" s="176" t="s">
        <v>13</v>
      </c>
      <c r="B5" s="105"/>
      <c r="C5" s="102" t="s">
        <v>145</v>
      </c>
      <c r="D5" s="102" t="s">
        <v>145</v>
      </c>
      <c r="E5" s="102" t="s">
        <v>52</v>
      </c>
      <c r="F5" s="102" t="s">
        <v>52</v>
      </c>
      <c r="G5" s="102" t="s">
        <v>52</v>
      </c>
      <c r="H5" s="102" t="s">
        <v>52</v>
      </c>
      <c r="I5" s="102" t="s">
        <v>52</v>
      </c>
      <c r="J5" s="102" t="s">
        <v>52</v>
      </c>
      <c r="K5" s="102" t="s">
        <v>52</v>
      </c>
      <c r="L5" s="102" t="s">
        <v>52</v>
      </c>
      <c r="M5" s="102" t="s">
        <v>69</v>
      </c>
      <c r="N5" s="102" t="s">
        <v>69</v>
      </c>
      <c r="O5" s="102" t="s">
        <v>69</v>
      </c>
      <c r="P5" s="102" t="s">
        <v>69</v>
      </c>
      <c r="Q5" s="102" t="s">
        <v>69</v>
      </c>
      <c r="R5" s="102" t="s">
        <v>69</v>
      </c>
      <c r="S5" s="102" t="s">
        <v>69</v>
      </c>
      <c r="T5" s="102" t="s">
        <v>69</v>
      </c>
      <c r="U5" s="102" t="s">
        <v>69</v>
      </c>
      <c r="V5" s="102" t="s">
        <v>69</v>
      </c>
      <c r="W5" s="102" t="s">
        <v>69</v>
      </c>
      <c r="X5" s="102" t="s">
        <v>69</v>
      </c>
      <c r="Y5" s="102" t="s">
        <v>69</v>
      </c>
      <c r="Z5" s="102" t="s">
        <v>86</v>
      </c>
      <c r="AA5" s="102" t="s">
        <v>86</v>
      </c>
      <c r="AB5" s="102" t="s">
        <v>86</v>
      </c>
      <c r="AC5" s="102" t="s">
        <v>86</v>
      </c>
      <c r="AD5" s="102" t="s">
        <v>86</v>
      </c>
      <c r="AE5" s="102" t="s">
        <v>86</v>
      </c>
      <c r="AF5" s="102" t="s">
        <v>86</v>
      </c>
      <c r="AG5" s="102" t="s">
        <v>86</v>
      </c>
      <c r="AH5" s="102" t="s">
        <v>86</v>
      </c>
      <c r="AI5" s="102" t="s">
        <v>103</v>
      </c>
      <c r="AJ5" s="102" t="s">
        <v>103</v>
      </c>
      <c r="AK5" s="102" t="s">
        <v>103</v>
      </c>
      <c r="AL5" s="102" t="s">
        <v>103</v>
      </c>
      <c r="AM5" s="102" t="s">
        <v>112</v>
      </c>
      <c r="AN5" s="102" t="s">
        <v>112</v>
      </c>
      <c r="AO5" s="102" t="s">
        <v>112</v>
      </c>
      <c r="AP5" s="102" t="s">
        <v>112</v>
      </c>
      <c r="AQ5" s="102" t="s">
        <v>112</v>
      </c>
      <c r="AR5" s="102" t="s">
        <v>112</v>
      </c>
      <c r="AS5" s="102" t="s">
        <v>112</v>
      </c>
      <c r="AT5" s="102" t="s">
        <v>146</v>
      </c>
      <c r="AU5" s="102" t="s">
        <v>146</v>
      </c>
      <c r="AV5" s="102" t="s">
        <v>146</v>
      </c>
      <c r="AW5" s="102" t="s">
        <v>146</v>
      </c>
      <c r="AX5" s="102" t="s">
        <v>146</v>
      </c>
      <c r="AY5" s="102" t="s">
        <v>146</v>
      </c>
      <c r="AZ5" s="102" t="s">
        <v>146</v>
      </c>
      <c r="BA5" s="102" t="s">
        <v>146</v>
      </c>
      <c r="BB5" s="102" t="s">
        <v>146</v>
      </c>
      <c r="BC5" s="102"/>
      <c r="BD5" s="105"/>
      <c r="BE5" s="102"/>
      <c r="BF5" s="177"/>
    </row>
    <row r="6" spans="1:60" s="18" customFormat="1" ht="16">
      <c r="B6" s="19"/>
      <c r="BD6" s="114"/>
    </row>
    <row r="7" spans="1:60" s="18" customFormat="1" ht="16">
      <c r="A7" s="19" t="s">
        <v>167</v>
      </c>
      <c r="B7" s="19" t="s">
        <v>151</v>
      </c>
      <c r="C7" s="21">
        <v>1</v>
      </c>
      <c r="D7" s="21">
        <v>0</v>
      </c>
      <c r="E7" s="21">
        <v>0</v>
      </c>
      <c r="F7" s="21">
        <v>0</v>
      </c>
      <c r="G7" s="21">
        <v>0</v>
      </c>
      <c r="H7" s="21">
        <v>1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1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1</v>
      </c>
      <c r="AH7" s="21">
        <v>0</v>
      </c>
      <c r="AI7" s="21">
        <v>0</v>
      </c>
      <c r="AJ7" s="21">
        <v>0</v>
      </c>
      <c r="AK7" s="21">
        <v>0</v>
      </c>
      <c r="AL7" s="21">
        <v>1</v>
      </c>
      <c r="AM7" s="21">
        <v>0</v>
      </c>
      <c r="AN7" s="21">
        <v>0</v>
      </c>
      <c r="AO7" s="21">
        <v>1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1</v>
      </c>
      <c r="AZ7" s="21">
        <v>0</v>
      </c>
      <c r="BA7" s="21">
        <v>0</v>
      </c>
      <c r="BB7" s="21">
        <v>0</v>
      </c>
      <c r="BD7" s="114"/>
    </row>
    <row r="8" spans="1:60" s="18" customFormat="1" ht="16">
      <c r="A8" s="19"/>
      <c r="B8" s="19" t="s">
        <v>152</v>
      </c>
      <c r="C8" s="21">
        <v>1</v>
      </c>
      <c r="D8" s="21">
        <v>0</v>
      </c>
      <c r="E8" s="21">
        <v>0</v>
      </c>
      <c r="F8" s="21">
        <v>0</v>
      </c>
      <c r="G8" s="21">
        <v>1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1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1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1</v>
      </c>
      <c r="AT8" s="21">
        <v>0</v>
      </c>
      <c r="AU8" s="21">
        <v>0</v>
      </c>
      <c r="AV8" s="21">
        <v>0</v>
      </c>
      <c r="AW8" s="21">
        <v>0</v>
      </c>
      <c r="AX8" s="21">
        <v>1</v>
      </c>
      <c r="AY8" s="21">
        <v>0</v>
      </c>
      <c r="AZ8" s="21">
        <v>0</v>
      </c>
      <c r="BA8" s="21">
        <v>0</v>
      </c>
      <c r="BB8" s="21">
        <v>0</v>
      </c>
      <c r="BD8" s="114"/>
    </row>
    <row r="9" spans="1:60" s="18" customFormat="1" ht="17" thickBot="1">
      <c r="B9" s="19" t="s">
        <v>153</v>
      </c>
      <c r="C9" s="21">
        <v>1</v>
      </c>
      <c r="D9" s="21">
        <v>0</v>
      </c>
      <c r="E9" s="21">
        <v>1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1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1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1</v>
      </c>
      <c r="AL9" s="21">
        <v>0</v>
      </c>
      <c r="AM9" s="21">
        <v>1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1</v>
      </c>
      <c r="BA9" s="21">
        <v>0</v>
      </c>
      <c r="BB9" s="21">
        <v>0</v>
      </c>
      <c r="BD9" s="114"/>
    </row>
    <row r="10" spans="1:60" s="18" customFormat="1" ht="21" thickBot="1">
      <c r="A10" s="138" t="s">
        <v>147</v>
      </c>
      <c r="B10" s="152" t="s">
        <v>161</v>
      </c>
      <c r="C10" s="63">
        <v>1</v>
      </c>
      <c r="D10" s="63">
        <v>0</v>
      </c>
      <c r="E10" s="63">
        <v>0</v>
      </c>
      <c r="F10" s="63">
        <v>0</v>
      </c>
      <c r="G10" s="63">
        <v>0</v>
      </c>
      <c r="H10" s="63">
        <v>0</v>
      </c>
      <c r="I10" s="63">
        <v>0</v>
      </c>
      <c r="J10" s="63">
        <v>0</v>
      </c>
      <c r="K10" s="63">
        <v>1</v>
      </c>
      <c r="L10" s="63">
        <v>0</v>
      </c>
      <c r="M10" s="63">
        <v>1</v>
      </c>
      <c r="N10" s="63">
        <v>0</v>
      </c>
      <c r="O10" s="63">
        <v>0</v>
      </c>
      <c r="P10" s="63">
        <v>0</v>
      </c>
      <c r="Q10" s="63">
        <v>0</v>
      </c>
      <c r="R10" s="63">
        <v>0</v>
      </c>
      <c r="S10" s="63">
        <v>0</v>
      </c>
      <c r="T10" s="63">
        <v>0</v>
      </c>
      <c r="U10" s="63">
        <v>0</v>
      </c>
      <c r="V10" s="63">
        <v>0</v>
      </c>
      <c r="W10" s="63">
        <v>0</v>
      </c>
      <c r="X10" s="63">
        <v>0</v>
      </c>
      <c r="Y10" s="63">
        <v>0</v>
      </c>
      <c r="Z10" s="63">
        <v>0</v>
      </c>
      <c r="AA10" s="63">
        <v>0</v>
      </c>
      <c r="AB10" s="63">
        <v>0</v>
      </c>
      <c r="AC10" s="63">
        <v>1</v>
      </c>
      <c r="AD10" s="63">
        <v>0</v>
      </c>
      <c r="AE10" s="63">
        <v>0</v>
      </c>
      <c r="AF10" s="63">
        <v>0</v>
      </c>
      <c r="AG10" s="63">
        <v>0</v>
      </c>
      <c r="AH10" s="63">
        <v>0</v>
      </c>
      <c r="AI10" s="63">
        <v>0</v>
      </c>
      <c r="AJ10" s="63">
        <v>1</v>
      </c>
      <c r="AK10" s="63">
        <v>0</v>
      </c>
      <c r="AL10" s="63">
        <v>0</v>
      </c>
      <c r="AM10" s="63">
        <v>0</v>
      </c>
      <c r="AN10" s="63">
        <v>0</v>
      </c>
      <c r="AO10" s="63">
        <v>0</v>
      </c>
      <c r="AP10" s="63">
        <v>1</v>
      </c>
      <c r="AQ10" s="63">
        <v>0</v>
      </c>
      <c r="AR10" s="63">
        <v>0</v>
      </c>
      <c r="AS10" s="63">
        <v>0</v>
      </c>
      <c r="AT10" s="63">
        <v>0</v>
      </c>
      <c r="AU10" s="63">
        <v>0</v>
      </c>
      <c r="AV10" s="63">
        <v>1</v>
      </c>
      <c r="AW10" s="63">
        <v>0</v>
      </c>
      <c r="AX10" s="63">
        <v>0</v>
      </c>
      <c r="AY10" s="63">
        <v>0</v>
      </c>
      <c r="AZ10" s="63">
        <v>0</v>
      </c>
      <c r="BA10" s="63">
        <v>0</v>
      </c>
      <c r="BB10" s="142">
        <v>0</v>
      </c>
      <c r="BD10" s="114"/>
    </row>
    <row r="11" spans="1:60" s="18" customFormat="1" ht="25" thickBot="1">
      <c r="A11" s="136" t="s">
        <v>156</v>
      </c>
      <c r="B11" s="19" t="s">
        <v>42</v>
      </c>
      <c r="C11" s="22">
        <v>0.14000000000000001</v>
      </c>
      <c r="D11" s="22">
        <v>0.15</v>
      </c>
      <c r="E11" s="22">
        <v>0.24</v>
      </c>
      <c r="F11" s="22">
        <v>0.44</v>
      </c>
      <c r="G11" s="22">
        <v>0.08</v>
      </c>
      <c r="H11" s="22">
        <v>0.04</v>
      </c>
      <c r="I11" s="22">
        <v>0.99</v>
      </c>
      <c r="J11" s="22">
        <v>0.42</v>
      </c>
      <c r="K11" s="22">
        <v>0.18</v>
      </c>
      <c r="L11" s="22">
        <v>0.53</v>
      </c>
      <c r="M11" s="22">
        <v>0.38</v>
      </c>
      <c r="N11" s="22">
        <v>0.68</v>
      </c>
      <c r="O11" s="22">
        <v>1.23</v>
      </c>
      <c r="P11" s="22">
        <v>0.22</v>
      </c>
      <c r="Q11" s="22">
        <v>0.12</v>
      </c>
      <c r="R11" s="22">
        <v>0.75</v>
      </c>
      <c r="S11" s="22">
        <v>0.55000000000000004</v>
      </c>
      <c r="T11" s="22">
        <v>0.54</v>
      </c>
      <c r="U11" s="22">
        <v>0.56000000000000005</v>
      </c>
      <c r="V11" s="22">
        <v>0.5</v>
      </c>
      <c r="W11" s="22">
        <v>0.52</v>
      </c>
      <c r="X11" s="22">
        <v>0.68</v>
      </c>
      <c r="Y11" s="22">
        <v>0.18</v>
      </c>
      <c r="Z11" s="22">
        <v>5.45</v>
      </c>
      <c r="AA11" s="22">
        <v>2.4700000000000002</v>
      </c>
      <c r="AB11" s="22">
        <v>1.05</v>
      </c>
      <c r="AC11" s="22">
        <v>1.1499999999999999</v>
      </c>
      <c r="AD11" s="22">
        <v>2.72</v>
      </c>
      <c r="AE11" s="22">
        <v>1.87</v>
      </c>
      <c r="AF11" s="22">
        <v>0.25</v>
      </c>
      <c r="AG11" s="22">
        <v>0.5</v>
      </c>
      <c r="AH11" s="22">
        <v>1.4</v>
      </c>
      <c r="AI11" s="22">
        <v>0.22</v>
      </c>
      <c r="AJ11" s="22">
        <v>0.85</v>
      </c>
      <c r="AK11" s="22">
        <v>0.5</v>
      </c>
      <c r="AL11" s="22">
        <v>0.22</v>
      </c>
      <c r="AM11" s="22">
        <v>0.12</v>
      </c>
      <c r="AN11" s="22">
        <v>0.56000000000000005</v>
      </c>
      <c r="AO11" s="22">
        <v>0.15</v>
      </c>
      <c r="AP11" s="22">
        <v>0.16</v>
      </c>
      <c r="AQ11" s="22">
        <v>0.24</v>
      </c>
      <c r="AR11" s="22">
        <v>0.23</v>
      </c>
      <c r="AS11" s="22">
        <v>0.04</v>
      </c>
      <c r="AT11" s="22">
        <v>0.31</v>
      </c>
      <c r="AU11" s="22">
        <v>0.94</v>
      </c>
      <c r="AV11" s="22">
        <v>0.24</v>
      </c>
      <c r="AW11" s="22">
        <v>0.24</v>
      </c>
      <c r="AX11" s="22">
        <v>0.03</v>
      </c>
      <c r="AY11" s="22">
        <v>7.0000000000000007E-2</v>
      </c>
      <c r="AZ11" s="22">
        <v>7.0000000000000007E-2</v>
      </c>
      <c r="BA11" s="9">
        <v>0.84</v>
      </c>
      <c r="BB11" s="22">
        <v>0.16</v>
      </c>
      <c r="BC11" s="50">
        <f>BC21+BC39+BC57</f>
        <v>232.49999999999997</v>
      </c>
      <c r="BD11" s="115"/>
      <c r="BF11" s="23"/>
      <c r="BG11" s="23"/>
      <c r="BH11" s="23"/>
    </row>
    <row r="12" spans="1:60" s="18" customFormat="1" ht="16">
      <c r="A12" s="19"/>
      <c r="B12" s="19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3"/>
      <c r="BD12" s="115"/>
      <c r="BE12" s="24"/>
      <c r="BF12" s="23"/>
      <c r="BG12" s="23"/>
      <c r="BH12" s="23"/>
    </row>
    <row r="13" spans="1:60" s="18" customFormat="1" ht="21" thickBot="1">
      <c r="A13" s="135" t="s">
        <v>0</v>
      </c>
      <c r="B13" s="19"/>
      <c r="AH13" s="23"/>
      <c r="BD13" s="114"/>
    </row>
    <row r="14" spans="1:60" s="18" customFormat="1" ht="16">
      <c r="A14" s="52" t="s">
        <v>161</v>
      </c>
      <c r="B14" s="41" t="s">
        <v>3</v>
      </c>
      <c r="C14" s="53">
        <v>124.2</v>
      </c>
      <c r="D14" s="53">
        <v>50.4</v>
      </c>
      <c r="E14" s="53">
        <v>39.75</v>
      </c>
      <c r="F14" s="53">
        <v>44.055</v>
      </c>
      <c r="G14" s="53">
        <v>18.75</v>
      </c>
      <c r="H14" s="53">
        <v>9.4499999999999993</v>
      </c>
      <c r="I14" s="53">
        <v>34.799999999999997</v>
      </c>
      <c r="J14" s="53">
        <v>18.353999999999999</v>
      </c>
      <c r="K14" s="53">
        <v>5.85</v>
      </c>
      <c r="L14" s="53">
        <v>59.094000000000001</v>
      </c>
      <c r="M14" s="53">
        <v>22.08</v>
      </c>
      <c r="N14" s="53">
        <v>68.625</v>
      </c>
      <c r="O14" s="53">
        <v>20.25</v>
      </c>
      <c r="P14" s="53">
        <v>105.6</v>
      </c>
      <c r="Q14" s="53">
        <v>22.125</v>
      </c>
      <c r="R14" s="53">
        <v>111.42</v>
      </c>
      <c r="S14" s="53">
        <v>55.965000000000003</v>
      </c>
      <c r="T14" s="53">
        <v>131.04</v>
      </c>
      <c r="U14" s="53">
        <v>53.4</v>
      </c>
      <c r="V14" s="53">
        <v>16.875</v>
      </c>
      <c r="W14" s="53">
        <v>14.85</v>
      </c>
      <c r="X14" s="53">
        <v>637.875</v>
      </c>
      <c r="Y14" s="53">
        <v>110.152</v>
      </c>
      <c r="Z14" s="53">
        <v>411</v>
      </c>
      <c r="AA14" s="53">
        <v>356.46800000000002</v>
      </c>
      <c r="AB14" s="53">
        <v>306</v>
      </c>
      <c r="AC14" s="53">
        <v>170.25</v>
      </c>
      <c r="AD14" s="53">
        <v>294.75</v>
      </c>
      <c r="AE14" s="53">
        <v>214.5</v>
      </c>
      <c r="AF14" s="53">
        <v>244.125</v>
      </c>
      <c r="AG14" s="53">
        <v>276</v>
      </c>
      <c r="AH14" s="53">
        <v>572.92399999999998</v>
      </c>
      <c r="AI14" s="53">
        <v>95.25</v>
      </c>
      <c r="AJ14" s="53">
        <v>199.05600000000001</v>
      </c>
      <c r="AK14" s="53">
        <v>169.708</v>
      </c>
      <c r="AL14" s="53">
        <v>44.46</v>
      </c>
      <c r="AM14" s="53">
        <v>47.46</v>
      </c>
      <c r="AN14" s="53">
        <v>113.4</v>
      </c>
      <c r="AO14" s="53">
        <v>240</v>
      </c>
      <c r="AP14" s="53">
        <v>55.64</v>
      </c>
      <c r="AQ14" s="53">
        <v>75.36</v>
      </c>
      <c r="AR14" s="53">
        <v>64.680000000000007</v>
      </c>
      <c r="AS14" s="53">
        <v>46.62</v>
      </c>
      <c r="AT14" s="53">
        <v>384.47399999999999</v>
      </c>
      <c r="AU14" s="53">
        <v>559.125</v>
      </c>
      <c r="AV14" s="53">
        <v>228.16499999999999</v>
      </c>
      <c r="AW14" s="53">
        <v>672.36400000000003</v>
      </c>
      <c r="AX14" s="53">
        <v>180.452</v>
      </c>
      <c r="AY14" s="53">
        <v>97.875</v>
      </c>
      <c r="AZ14" s="53">
        <v>102.752</v>
      </c>
      <c r="BA14" s="53">
        <v>144</v>
      </c>
      <c r="BB14" s="53">
        <v>0.52500000000000002</v>
      </c>
      <c r="BC14" s="53">
        <f>SUMPRODUCT($C$10:$BB$10,C14:BB14)</f>
        <v>805.24099999999999</v>
      </c>
      <c r="BD14" s="107" t="s">
        <v>1</v>
      </c>
      <c r="BE14" s="53">
        <v>650</v>
      </c>
      <c r="BF14" s="54">
        <v>950</v>
      </c>
      <c r="BG14" s="25"/>
      <c r="BH14" s="25"/>
    </row>
    <row r="15" spans="1:60" s="18" customFormat="1" ht="16">
      <c r="A15" s="55"/>
      <c r="B15" s="28" t="s">
        <v>4</v>
      </c>
      <c r="C15" s="26">
        <v>1.296</v>
      </c>
      <c r="D15" s="26">
        <v>1.998</v>
      </c>
      <c r="E15" s="26">
        <v>0.60750000000000004</v>
      </c>
      <c r="F15" s="26">
        <v>0.53954999999999997</v>
      </c>
      <c r="G15" s="26">
        <v>0.20250000000000001</v>
      </c>
      <c r="H15" s="26">
        <v>0.03</v>
      </c>
      <c r="I15" s="26">
        <v>0.26400000000000001</v>
      </c>
      <c r="J15" s="26">
        <v>0.11592</v>
      </c>
      <c r="K15" s="26">
        <v>0.13650000000000001</v>
      </c>
      <c r="L15" s="26">
        <v>0.99428000000000005</v>
      </c>
      <c r="M15" s="26">
        <v>0.46229999999999999</v>
      </c>
      <c r="N15" s="26">
        <v>1.2825</v>
      </c>
      <c r="O15" s="26">
        <v>0.99</v>
      </c>
      <c r="P15" s="26">
        <v>1.32</v>
      </c>
      <c r="Q15" s="26">
        <v>0.86729999999999996</v>
      </c>
      <c r="R15" s="26">
        <v>2.4883799999999998</v>
      </c>
      <c r="S15" s="26">
        <v>1.26945</v>
      </c>
      <c r="T15" s="26">
        <v>4.6546500000000002</v>
      </c>
      <c r="U15" s="26">
        <v>2.4964499999999998</v>
      </c>
      <c r="V15" s="26">
        <v>0.73124999999999996</v>
      </c>
      <c r="W15" s="26">
        <v>2.08575</v>
      </c>
      <c r="X15" s="26">
        <v>29.024999999999999</v>
      </c>
      <c r="Y15" s="26">
        <v>0.91605999999999999</v>
      </c>
      <c r="Z15" s="26">
        <v>16.004999999999999</v>
      </c>
      <c r="AA15" s="26">
        <v>7.1996000000000002</v>
      </c>
      <c r="AB15" s="26">
        <v>12.09375</v>
      </c>
      <c r="AC15" s="26">
        <v>4.8</v>
      </c>
      <c r="AD15" s="26">
        <v>20.22</v>
      </c>
      <c r="AE15" s="26">
        <v>19.5</v>
      </c>
      <c r="AF15" s="26">
        <v>30.914999999999999</v>
      </c>
      <c r="AG15" s="26">
        <v>36.045000000000002</v>
      </c>
      <c r="AH15" s="26">
        <v>4.4659999999999998E-2</v>
      </c>
      <c r="AI15" s="26">
        <v>4.4024999999999999</v>
      </c>
      <c r="AJ15" s="26">
        <v>2.1883400000000002</v>
      </c>
      <c r="AK15" s="26">
        <v>7.2668200000000001</v>
      </c>
      <c r="AL15" s="26">
        <v>1.9079999999999999</v>
      </c>
      <c r="AM15" s="26">
        <v>1.8606</v>
      </c>
      <c r="AN15" s="26">
        <v>4.4288999999999996</v>
      </c>
      <c r="AO15" s="26">
        <v>4.32</v>
      </c>
      <c r="AP15" s="26">
        <v>1.01864</v>
      </c>
      <c r="AQ15" s="26">
        <v>2.7839999999999998</v>
      </c>
      <c r="AR15" s="26">
        <v>1.6464000000000001</v>
      </c>
      <c r="AS15" s="26">
        <v>0.86099999999999999</v>
      </c>
      <c r="AT15" s="26">
        <v>4.149</v>
      </c>
      <c r="AU15" s="26">
        <v>5.1749999999999998</v>
      </c>
      <c r="AV15" s="26">
        <v>3.2595000000000001</v>
      </c>
      <c r="AW15" s="26">
        <v>8.44998</v>
      </c>
      <c r="AX15" s="26">
        <v>0</v>
      </c>
      <c r="AY15" s="26">
        <v>3.05775</v>
      </c>
      <c r="AZ15" s="26">
        <v>0.1014</v>
      </c>
      <c r="BA15" s="26">
        <v>7.38</v>
      </c>
      <c r="BB15" s="26">
        <v>0</v>
      </c>
      <c r="BC15" s="26">
        <f t="shared" ref="BC15:BC20" si="0">SUMPRODUCT($C$10:$BB$10,C15:BB15)</f>
        <v>13.161280000000001</v>
      </c>
      <c r="BD15" s="108" t="s">
        <v>1</v>
      </c>
      <c r="BE15" s="26">
        <v>12</v>
      </c>
      <c r="BF15" s="56"/>
      <c r="BG15" s="25"/>
      <c r="BH15" s="25"/>
    </row>
    <row r="16" spans="1:60" s="18" customFormat="1" ht="16">
      <c r="A16" s="55"/>
      <c r="B16" s="28" t="s">
        <v>5</v>
      </c>
      <c r="C16" s="26">
        <v>1.62</v>
      </c>
      <c r="D16" s="26">
        <v>1.62</v>
      </c>
      <c r="E16" s="26">
        <v>1.35</v>
      </c>
      <c r="F16" s="26">
        <v>1.2869999999999999</v>
      </c>
      <c r="G16" s="26">
        <v>0.52500000000000002</v>
      </c>
      <c r="H16" s="26">
        <v>0.315</v>
      </c>
      <c r="I16" s="26">
        <v>1.68</v>
      </c>
      <c r="J16" s="26">
        <v>0.99819999999999998</v>
      </c>
      <c r="K16" s="26">
        <v>0.22500000000000001</v>
      </c>
      <c r="L16" s="26">
        <v>1.9698</v>
      </c>
      <c r="M16" s="26">
        <v>1.38</v>
      </c>
      <c r="N16" s="26">
        <v>3.375</v>
      </c>
      <c r="O16" s="26">
        <v>1.35</v>
      </c>
      <c r="P16" s="26">
        <v>4.4219999999999997</v>
      </c>
      <c r="Q16" s="26">
        <v>2.6549999999999998</v>
      </c>
      <c r="R16" s="26">
        <v>4.0853999999999999</v>
      </c>
      <c r="S16" s="26">
        <v>3.8220000000000001</v>
      </c>
      <c r="T16" s="26">
        <v>3.2759999999999998</v>
      </c>
      <c r="U16" s="26">
        <v>2.0024999999999999</v>
      </c>
      <c r="V16" s="26">
        <v>0.5625</v>
      </c>
      <c r="W16" s="26">
        <v>0.67500000000000004</v>
      </c>
      <c r="X16" s="26">
        <v>9.5625</v>
      </c>
      <c r="Y16" s="26">
        <v>0</v>
      </c>
      <c r="Z16" s="26">
        <v>6</v>
      </c>
      <c r="AA16" s="26">
        <v>2.2827999999999999</v>
      </c>
      <c r="AB16" s="26">
        <v>2.4750000000000001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2.4243999999999999</v>
      </c>
      <c r="AK16" s="26">
        <v>1.4674</v>
      </c>
      <c r="AL16" s="26">
        <v>0</v>
      </c>
      <c r="AM16" s="26">
        <v>0.81899999999999995</v>
      </c>
      <c r="AN16" s="26">
        <v>2.331</v>
      </c>
      <c r="AO16" s="26">
        <v>4.8</v>
      </c>
      <c r="AP16" s="26">
        <v>0.12839999999999999</v>
      </c>
      <c r="AQ16" s="26">
        <v>0.86399999999999999</v>
      </c>
      <c r="AR16" s="26">
        <v>0.14699999999999999</v>
      </c>
      <c r="AS16" s="26">
        <v>0.14699999999999999</v>
      </c>
      <c r="AT16" s="26">
        <v>2.0284</v>
      </c>
      <c r="AU16" s="26">
        <v>0</v>
      </c>
      <c r="AV16" s="26">
        <v>0.98399999999999999</v>
      </c>
      <c r="AW16" s="26">
        <v>1.298</v>
      </c>
      <c r="AX16" s="26">
        <v>0</v>
      </c>
      <c r="AY16" s="26">
        <v>0</v>
      </c>
      <c r="AZ16" s="26">
        <v>6.7599999999999993E-2</v>
      </c>
      <c r="BA16" s="26">
        <v>0</v>
      </c>
      <c r="BB16" s="26">
        <v>0</v>
      </c>
      <c r="BC16" s="26">
        <f t="shared" si="0"/>
        <v>6.7618</v>
      </c>
      <c r="BD16" s="108" t="s">
        <v>1</v>
      </c>
      <c r="BE16" s="26">
        <v>5</v>
      </c>
      <c r="BF16" s="56"/>
      <c r="BG16" s="25"/>
      <c r="BH16" s="25"/>
    </row>
    <row r="17" spans="1:60" s="18" customFormat="1" ht="16">
      <c r="A17" s="55"/>
      <c r="B17" s="28" t="s">
        <v>6</v>
      </c>
      <c r="C17" s="26">
        <v>118.8</v>
      </c>
      <c r="D17" s="26">
        <v>0</v>
      </c>
      <c r="E17" s="26">
        <v>510.75</v>
      </c>
      <c r="F17" s="26">
        <v>31.68</v>
      </c>
      <c r="G17" s="26">
        <v>21.75</v>
      </c>
      <c r="H17" s="26">
        <v>5.7</v>
      </c>
      <c r="I17" s="26">
        <v>60</v>
      </c>
      <c r="J17" s="26">
        <v>8.0500000000000007</v>
      </c>
      <c r="K17" s="26">
        <v>48.9</v>
      </c>
      <c r="L17" s="26">
        <v>60.031999999999996</v>
      </c>
      <c r="M17" s="26">
        <v>8.2799999999999994</v>
      </c>
      <c r="N17" s="26">
        <v>97.875</v>
      </c>
      <c r="O17" s="26">
        <v>937.125</v>
      </c>
      <c r="P17" s="26">
        <v>96.36</v>
      </c>
      <c r="Q17" s="26">
        <v>20.355</v>
      </c>
      <c r="R17" s="26">
        <v>23791.883999999998</v>
      </c>
      <c r="S17" s="26">
        <v>22803.69</v>
      </c>
      <c r="T17" s="26">
        <v>358.995</v>
      </c>
      <c r="U17" s="26">
        <v>1270.92</v>
      </c>
      <c r="V17" s="26">
        <v>118.125</v>
      </c>
      <c r="W17" s="26">
        <v>0</v>
      </c>
      <c r="X17" s="26">
        <v>0</v>
      </c>
      <c r="Y17" s="26">
        <v>14.612</v>
      </c>
      <c r="Z17" s="26">
        <v>3</v>
      </c>
      <c r="AA17" s="26">
        <v>653.23199999999997</v>
      </c>
      <c r="AB17" s="26">
        <v>1.125</v>
      </c>
      <c r="AC17" s="26">
        <v>147</v>
      </c>
      <c r="AD17" s="26">
        <v>785.25</v>
      </c>
      <c r="AE17" s="26">
        <v>405</v>
      </c>
      <c r="AF17" s="26">
        <v>5.625</v>
      </c>
      <c r="AG17" s="26">
        <v>102</v>
      </c>
      <c r="AH17" s="26">
        <v>23.606000000000002</v>
      </c>
      <c r="AI17" s="26">
        <v>28.125</v>
      </c>
      <c r="AJ17" s="26">
        <v>0</v>
      </c>
      <c r="AK17" s="26">
        <v>228.404</v>
      </c>
      <c r="AL17" s="26">
        <v>0</v>
      </c>
      <c r="AM17" s="26">
        <v>27.51</v>
      </c>
      <c r="AN17" s="26">
        <v>174.51</v>
      </c>
      <c r="AO17" s="26">
        <v>5.28</v>
      </c>
      <c r="AP17" s="26">
        <v>0</v>
      </c>
      <c r="AQ17" s="26">
        <v>0</v>
      </c>
      <c r="AR17" s="26">
        <v>22.89</v>
      </c>
      <c r="AS17" s="26">
        <v>123.69</v>
      </c>
      <c r="AT17" s="26">
        <v>35.957999999999998</v>
      </c>
      <c r="AU17" s="26">
        <v>4.5</v>
      </c>
      <c r="AV17" s="26">
        <v>86.1</v>
      </c>
      <c r="AW17" s="26">
        <v>105.13800000000001</v>
      </c>
      <c r="AX17" s="26">
        <v>0</v>
      </c>
      <c r="AY17" s="26">
        <v>108.675</v>
      </c>
      <c r="AZ17" s="26">
        <v>0</v>
      </c>
      <c r="BA17" s="26">
        <v>310.5</v>
      </c>
      <c r="BB17" s="26">
        <v>0</v>
      </c>
      <c r="BC17" s="26">
        <f t="shared" si="0"/>
        <v>409.08000000000004</v>
      </c>
      <c r="BD17" s="108" t="s">
        <v>1</v>
      </c>
      <c r="BE17" s="26">
        <v>350</v>
      </c>
      <c r="BF17" s="56"/>
      <c r="BG17" s="25"/>
      <c r="BH17" s="25"/>
    </row>
    <row r="18" spans="1:60" s="18" customFormat="1" ht="16">
      <c r="A18" s="55"/>
      <c r="B18" s="28" t="s">
        <v>7</v>
      </c>
      <c r="C18" s="26">
        <v>5.76</v>
      </c>
      <c r="D18" s="26">
        <v>39.24</v>
      </c>
      <c r="E18" s="26">
        <v>20.024999999999999</v>
      </c>
      <c r="F18" s="26">
        <v>4.3064999999999998</v>
      </c>
      <c r="G18" s="26">
        <v>17.925000000000001</v>
      </c>
      <c r="H18" s="26">
        <v>0</v>
      </c>
      <c r="I18" s="26">
        <v>0</v>
      </c>
      <c r="J18" s="26">
        <v>1.3846000000000001</v>
      </c>
      <c r="K18" s="26">
        <v>0.99</v>
      </c>
      <c r="L18" s="26">
        <v>6.5659999999999998</v>
      </c>
      <c r="M18" s="26">
        <v>40.572000000000003</v>
      </c>
      <c r="N18" s="26">
        <v>104.28749999999999</v>
      </c>
      <c r="O18" s="26">
        <v>15.4125</v>
      </c>
      <c r="P18" s="26">
        <v>6.6</v>
      </c>
      <c r="Q18" s="26">
        <v>1.9470000000000001</v>
      </c>
      <c r="R18" s="26">
        <v>24.264800000000001</v>
      </c>
      <c r="S18" s="26">
        <v>8.0534999999999997</v>
      </c>
      <c r="T18" s="26">
        <v>7.5075000000000003</v>
      </c>
      <c r="U18" s="26">
        <v>191.83949999999999</v>
      </c>
      <c r="V18" s="26">
        <v>3.15</v>
      </c>
      <c r="W18" s="26">
        <v>1.4175</v>
      </c>
      <c r="X18" s="26">
        <v>0</v>
      </c>
      <c r="Y18" s="26">
        <v>22.592400000000001</v>
      </c>
      <c r="Z18" s="26">
        <v>0.3</v>
      </c>
      <c r="AA18" s="26">
        <v>0.17560000000000001</v>
      </c>
      <c r="AB18" s="26">
        <v>0</v>
      </c>
      <c r="AC18" s="26">
        <v>0.22500000000000001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0.5625</v>
      </c>
      <c r="AJ18" s="26">
        <v>2.9986000000000002</v>
      </c>
      <c r="AK18" s="26">
        <v>0.89319999999999999</v>
      </c>
      <c r="AL18" s="26">
        <v>1.7999999999999999E-2</v>
      </c>
      <c r="AM18" s="26">
        <v>8.4000000000000005E-2</v>
      </c>
      <c r="AN18" s="26">
        <v>0.81899999999999995</v>
      </c>
      <c r="AO18" s="26">
        <v>0.14399999999999999</v>
      </c>
      <c r="AP18" s="26">
        <v>0</v>
      </c>
      <c r="AQ18" s="26">
        <v>0</v>
      </c>
      <c r="AR18" s="26">
        <v>0</v>
      </c>
      <c r="AS18" s="26">
        <v>0.16800000000000001</v>
      </c>
      <c r="AT18" s="26">
        <v>9.2200000000000004E-2</v>
      </c>
      <c r="AU18" s="26">
        <v>0</v>
      </c>
      <c r="AV18" s="26">
        <v>0.123</v>
      </c>
      <c r="AW18" s="26">
        <v>0</v>
      </c>
      <c r="AX18" s="26">
        <v>0</v>
      </c>
      <c r="AY18" s="26">
        <v>0</v>
      </c>
      <c r="AZ18" s="26">
        <v>0.16900000000000001</v>
      </c>
      <c r="BA18" s="26">
        <v>3.375</v>
      </c>
      <c r="BB18" s="26">
        <v>0</v>
      </c>
      <c r="BC18" s="26">
        <f t="shared" si="0"/>
        <v>50.668600000000005</v>
      </c>
      <c r="BD18" s="108" t="s">
        <v>1</v>
      </c>
      <c r="BE18" s="26">
        <v>20</v>
      </c>
      <c r="BF18" s="56"/>
      <c r="BG18" s="25"/>
      <c r="BH18" s="25"/>
    </row>
    <row r="19" spans="1:60" s="18" customFormat="1" ht="16">
      <c r="A19" s="55"/>
      <c r="B19" s="28" t="s">
        <v>8</v>
      </c>
      <c r="C19" s="26">
        <v>18</v>
      </c>
      <c r="D19" s="26">
        <v>19.8</v>
      </c>
      <c r="E19" s="26">
        <v>27.75</v>
      </c>
      <c r="F19" s="26">
        <v>2.4750000000000001</v>
      </c>
      <c r="G19" s="26">
        <v>4.875</v>
      </c>
      <c r="H19" s="26">
        <v>1.05</v>
      </c>
      <c r="I19" s="26">
        <v>3</v>
      </c>
      <c r="J19" s="26">
        <v>2.8980000000000001</v>
      </c>
      <c r="K19" s="26">
        <v>0.9</v>
      </c>
      <c r="L19" s="26">
        <v>12.194000000000001</v>
      </c>
      <c r="M19" s="26">
        <v>11.04</v>
      </c>
      <c r="N19" s="26">
        <v>38.25</v>
      </c>
      <c r="O19" s="26">
        <v>11.25</v>
      </c>
      <c r="P19" s="26">
        <v>7.92</v>
      </c>
      <c r="Q19" s="26">
        <v>7.9649999999999999</v>
      </c>
      <c r="R19" s="26">
        <v>47.043999999999997</v>
      </c>
      <c r="S19" s="26">
        <v>45.045000000000002</v>
      </c>
      <c r="T19" s="26">
        <v>4.0949999999999998</v>
      </c>
      <c r="U19" s="26">
        <v>18.690000000000001</v>
      </c>
      <c r="V19" s="26">
        <v>18</v>
      </c>
      <c r="W19" s="26">
        <v>2.0249999999999999</v>
      </c>
      <c r="X19" s="26">
        <v>103.5</v>
      </c>
      <c r="Y19" s="26">
        <v>10.678000000000001</v>
      </c>
      <c r="Z19" s="26">
        <v>187.5</v>
      </c>
      <c r="AA19" s="26">
        <v>32.485999999999997</v>
      </c>
      <c r="AB19" s="26">
        <v>58.5</v>
      </c>
      <c r="AC19" s="26">
        <v>164.25</v>
      </c>
      <c r="AD19" s="26">
        <v>667.5</v>
      </c>
      <c r="AE19" s="26">
        <v>84</v>
      </c>
      <c r="AF19" s="26">
        <v>21.375</v>
      </c>
      <c r="AG19" s="26">
        <v>18</v>
      </c>
      <c r="AH19" s="26">
        <v>0.63800000000000001</v>
      </c>
      <c r="AI19" s="26">
        <v>21.375</v>
      </c>
      <c r="AJ19" s="26">
        <v>11.484</v>
      </c>
      <c r="AK19" s="26">
        <v>119.944</v>
      </c>
      <c r="AL19" s="26">
        <v>4.32</v>
      </c>
      <c r="AM19" s="26">
        <v>18.690000000000001</v>
      </c>
      <c r="AN19" s="26">
        <v>56.7</v>
      </c>
      <c r="AO19" s="26">
        <v>4.8</v>
      </c>
      <c r="AP19" s="26">
        <v>1.284</v>
      </c>
      <c r="AQ19" s="26">
        <v>3.36</v>
      </c>
      <c r="AR19" s="26">
        <v>6.09</v>
      </c>
      <c r="AS19" s="26">
        <v>27.51</v>
      </c>
      <c r="AT19" s="26">
        <v>196.386</v>
      </c>
      <c r="AU19" s="26">
        <v>48.375</v>
      </c>
      <c r="AV19" s="26">
        <v>36.9</v>
      </c>
      <c r="AW19" s="26">
        <v>162.25</v>
      </c>
      <c r="AX19" s="26">
        <v>1.3740000000000001</v>
      </c>
      <c r="AY19" s="26">
        <v>56.024999999999999</v>
      </c>
      <c r="AZ19" s="26">
        <v>2.028</v>
      </c>
      <c r="BA19" s="26">
        <v>267.75</v>
      </c>
      <c r="BB19" s="26">
        <v>0</v>
      </c>
      <c r="BC19" s="26">
        <f t="shared" si="0"/>
        <v>243.858</v>
      </c>
      <c r="BD19" s="108" t="s">
        <v>1</v>
      </c>
      <c r="BE19" s="26">
        <v>3.6</v>
      </c>
      <c r="BF19" s="56"/>
      <c r="BG19" s="25"/>
      <c r="BH19" s="25"/>
    </row>
    <row r="20" spans="1:60" s="18" customFormat="1" ht="16">
      <c r="A20" s="55"/>
      <c r="B20" s="28" t="s">
        <v>9</v>
      </c>
      <c r="C20" s="26">
        <v>0.64800000000000002</v>
      </c>
      <c r="D20" s="26">
        <v>0.61199999999999999</v>
      </c>
      <c r="E20" s="26">
        <v>0.1125</v>
      </c>
      <c r="F20" s="26">
        <v>0.12870000000000001</v>
      </c>
      <c r="G20" s="26">
        <v>0.10875</v>
      </c>
      <c r="H20" s="26">
        <v>1.4999999999999999E-2</v>
      </c>
      <c r="I20" s="26">
        <v>0.09</v>
      </c>
      <c r="J20" s="26">
        <v>5.7959999999999998E-2</v>
      </c>
      <c r="K20" s="26">
        <v>3.7499999999999999E-2</v>
      </c>
      <c r="L20" s="26">
        <v>0.33767999999999998</v>
      </c>
      <c r="M20" s="26">
        <v>0.28289999999999998</v>
      </c>
      <c r="N20" s="26">
        <v>0.34875</v>
      </c>
      <c r="O20" s="26">
        <v>0.30375000000000002</v>
      </c>
      <c r="P20" s="26">
        <v>0.36299999999999999</v>
      </c>
      <c r="Q20" s="26">
        <v>0.20355000000000001</v>
      </c>
      <c r="R20" s="26">
        <v>0.85421999999999998</v>
      </c>
      <c r="S20" s="26">
        <v>0.40949999999999998</v>
      </c>
      <c r="T20" s="26">
        <v>0.61424999999999996</v>
      </c>
      <c r="U20" s="26">
        <v>1.3750500000000001</v>
      </c>
      <c r="V20" s="26">
        <v>0.315</v>
      </c>
      <c r="W20" s="26">
        <v>0.33750000000000002</v>
      </c>
      <c r="X20" s="26">
        <v>5.1524999999999999</v>
      </c>
      <c r="Y20" s="26">
        <v>0.52827999999999997</v>
      </c>
      <c r="Z20" s="26">
        <v>5.4</v>
      </c>
      <c r="AA20" s="26">
        <v>1.78234</v>
      </c>
      <c r="AB20" s="26">
        <v>4.3987499999999997</v>
      </c>
      <c r="AC20" s="26">
        <v>1.35</v>
      </c>
      <c r="AD20" s="26">
        <v>9.7500000000000003E-2</v>
      </c>
      <c r="AE20" s="26">
        <v>2.7</v>
      </c>
      <c r="AF20" s="26">
        <v>4.0162500000000003</v>
      </c>
      <c r="AG20" s="26">
        <v>1.635</v>
      </c>
      <c r="AH20" s="26">
        <v>8.294E-2</v>
      </c>
      <c r="AI20" s="26">
        <v>0.89624999999999999</v>
      </c>
      <c r="AJ20" s="26">
        <v>0.51678000000000002</v>
      </c>
      <c r="AK20" s="26">
        <v>1.5822400000000001</v>
      </c>
      <c r="AL20" s="26">
        <v>0.42480000000000001</v>
      </c>
      <c r="AM20" s="26">
        <v>0.24990000000000001</v>
      </c>
      <c r="AN20" s="26">
        <v>1.1466000000000001</v>
      </c>
      <c r="AO20" s="26">
        <v>1.3344</v>
      </c>
      <c r="AP20" s="26">
        <v>0.63771999999999995</v>
      </c>
      <c r="AQ20" s="26">
        <v>0.61439999999999995</v>
      </c>
      <c r="AR20" s="26">
        <v>0.18060000000000001</v>
      </c>
      <c r="AS20" s="26">
        <v>4.41E-2</v>
      </c>
      <c r="AT20" s="26">
        <v>2.09294</v>
      </c>
      <c r="AU20" s="26">
        <v>2.3287499999999999</v>
      </c>
      <c r="AV20" s="26">
        <v>0.99014999999999997</v>
      </c>
      <c r="AW20" s="26">
        <v>1.298</v>
      </c>
      <c r="AX20" s="26">
        <v>0.13739999999999999</v>
      </c>
      <c r="AY20" s="26">
        <v>0.25650000000000001</v>
      </c>
      <c r="AZ20" s="26">
        <v>0.14196</v>
      </c>
      <c r="BA20" s="26">
        <v>0.1125</v>
      </c>
      <c r="BB20" s="26">
        <v>1.0500000000000001E-2</v>
      </c>
      <c r="BC20" s="26">
        <f t="shared" si="0"/>
        <v>4.46305</v>
      </c>
      <c r="BD20" s="108" t="s">
        <v>1</v>
      </c>
      <c r="BE20" s="26">
        <v>4</v>
      </c>
      <c r="BF20" s="56"/>
      <c r="BG20" s="25"/>
      <c r="BH20" s="25"/>
    </row>
    <row r="21" spans="1:60" s="18" customFormat="1" ht="16">
      <c r="A21" s="55"/>
      <c r="B21" s="28" t="s">
        <v>149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>
        <f>SUMPRODUCT($C$10:$BB$10,C11:BB11)*B1</f>
        <v>232.49999999999997</v>
      </c>
      <c r="BD21" s="103" t="s">
        <v>2</v>
      </c>
      <c r="BE21" s="27"/>
      <c r="BF21" s="57">
        <f>B1*B2/5</f>
        <v>450</v>
      </c>
    </row>
    <row r="22" spans="1:60" s="18" customFormat="1" ht="16">
      <c r="A22" s="55"/>
      <c r="B22" s="28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31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103"/>
      <c r="BE22" s="27"/>
      <c r="BF22" s="56"/>
    </row>
    <row r="23" spans="1:60" s="18" customFormat="1" ht="16">
      <c r="A23" s="55"/>
      <c r="B23" s="28" t="s">
        <v>160</v>
      </c>
      <c r="C23" s="27"/>
      <c r="D23" s="27"/>
      <c r="E23" s="27">
        <f>SUM(E7:E10)</f>
        <v>1</v>
      </c>
      <c r="F23" s="27">
        <f t="shared" ref="F23:BB23" si="1">SUM(F7:F10)</f>
        <v>0</v>
      </c>
      <c r="G23" s="27">
        <f t="shared" si="1"/>
        <v>1</v>
      </c>
      <c r="H23" s="27">
        <f t="shared" si="1"/>
        <v>1</v>
      </c>
      <c r="I23" s="27">
        <f t="shared" si="1"/>
        <v>0</v>
      </c>
      <c r="J23" s="27">
        <f t="shared" si="1"/>
        <v>0</v>
      </c>
      <c r="K23" s="27">
        <f t="shared" si="1"/>
        <v>1</v>
      </c>
      <c r="L23" s="27">
        <f t="shared" si="1"/>
        <v>0</v>
      </c>
      <c r="M23" s="27">
        <f t="shared" si="1"/>
        <v>1</v>
      </c>
      <c r="N23" s="27">
        <f t="shared" si="1"/>
        <v>0</v>
      </c>
      <c r="O23" s="27">
        <f t="shared" si="1"/>
        <v>0</v>
      </c>
      <c r="P23" s="27">
        <f t="shared" si="1"/>
        <v>1</v>
      </c>
      <c r="Q23" s="27">
        <f t="shared" si="1"/>
        <v>1</v>
      </c>
      <c r="R23" s="27">
        <f t="shared" si="1"/>
        <v>0</v>
      </c>
      <c r="S23" s="27">
        <f t="shared" si="1"/>
        <v>0</v>
      </c>
      <c r="T23" s="27">
        <f t="shared" si="1"/>
        <v>0</v>
      </c>
      <c r="U23" s="27">
        <f t="shared" si="1"/>
        <v>0</v>
      </c>
      <c r="V23" s="27">
        <f t="shared" si="1"/>
        <v>0</v>
      </c>
      <c r="W23" s="27">
        <f t="shared" si="1"/>
        <v>0</v>
      </c>
      <c r="X23" s="27">
        <f t="shared" si="1"/>
        <v>0</v>
      </c>
      <c r="Y23" s="27">
        <f t="shared" si="1"/>
        <v>1</v>
      </c>
      <c r="Z23" s="27">
        <f t="shared" si="1"/>
        <v>0</v>
      </c>
      <c r="AA23" s="27">
        <f t="shared" si="1"/>
        <v>0</v>
      </c>
      <c r="AB23" s="27">
        <f t="shared" si="1"/>
        <v>1</v>
      </c>
      <c r="AC23" s="27">
        <f t="shared" si="1"/>
        <v>1</v>
      </c>
      <c r="AD23" s="27">
        <f t="shared" si="1"/>
        <v>0</v>
      </c>
      <c r="AE23" s="27">
        <f t="shared" si="1"/>
        <v>0</v>
      </c>
      <c r="AF23" s="27">
        <f t="shared" si="1"/>
        <v>1</v>
      </c>
      <c r="AG23" s="27">
        <f t="shared" si="1"/>
        <v>1</v>
      </c>
      <c r="AH23" s="27">
        <f t="shared" si="1"/>
        <v>0</v>
      </c>
      <c r="AI23" s="27">
        <f t="shared" si="1"/>
        <v>1</v>
      </c>
      <c r="AJ23" s="27">
        <f t="shared" si="1"/>
        <v>1</v>
      </c>
      <c r="AK23" s="27">
        <f t="shared" si="1"/>
        <v>1</v>
      </c>
      <c r="AL23" s="27">
        <f t="shared" si="1"/>
        <v>1</v>
      </c>
      <c r="AM23" s="27">
        <f t="shared" si="1"/>
        <v>1</v>
      </c>
      <c r="AN23" s="27">
        <f t="shared" si="1"/>
        <v>0</v>
      </c>
      <c r="AO23" s="27">
        <f t="shared" si="1"/>
        <v>1</v>
      </c>
      <c r="AP23" s="27">
        <f t="shared" si="1"/>
        <v>1</v>
      </c>
      <c r="AQ23" s="27">
        <f t="shared" si="1"/>
        <v>0</v>
      </c>
      <c r="AR23" s="27">
        <f t="shared" si="1"/>
        <v>0</v>
      </c>
      <c r="AS23" s="27">
        <f t="shared" si="1"/>
        <v>1</v>
      </c>
      <c r="AT23" s="27">
        <f t="shared" si="1"/>
        <v>0</v>
      </c>
      <c r="AU23" s="27">
        <f t="shared" si="1"/>
        <v>0</v>
      </c>
      <c r="AV23" s="27">
        <f t="shared" si="1"/>
        <v>1</v>
      </c>
      <c r="AW23" s="27">
        <f t="shared" si="1"/>
        <v>0</v>
      </c>
      <c r="AX23" s="27">
        <f t="shared" si="1"/>
        <v>1</v>
      </c>
      <c r="AY23" s="27">
        <f t="shared" si="1"/>
        <v>1</v>
      </c>
      <c r="AZ23" s="27">
        <f t="shared" si="1"/>
        <v>1</v>
      </c>
      <c r="BA23" s="27">
        <f t="shared" si="1"/>
        <v>0</v>
      </c>
      <c r="BB23" s="27">
        <f t="shared" si="1"/>
        <v>0</v>
      </c>
      <c r="BC23" s="27"/>
      <c r="BD23" s="103" t="s">
        <v>2</v>
      </c>
      <c r="BE23" s="27">
        <v>1</v>
      </c>
      <c r="BF23" s="56"/>
    </row>
    <row r="24" spans="1:60" s="18" customFormat="1" ht="16">
      <c r="A24" s="55"/>
      <c r="B24" s="28" t="s">
        <v>145</v>
      </c>
      <c r="C24" s="26">
        <f t="shared" ref="C24:BB28" si="2">IF(C$5=$B24,1,0)</f>
        <v>1</v>
      </c>
      <c r="D24" s="26">
        <f t="shared" si="2"/>
        <v>1</v>
      </c>
      <c r="E24" s="26">
        <f t="shared" si="2"/>
        <v>0</v>
      </c>
      <c r="F24" s="26">
        <f t="shared" si="2"/>
        <v>0</v>
      </c>
      <c r="G24" s="26">
        <f t="shared" si="2"/>
        <v>0</v>
      </c>
      <c r="H24" s="26">
        <f t="shared" si="2"/>
        <v>0</v>
      </c>
      <c r="I24" s="26">
        <f t="shared" si="2"/>
        <v>0</v>
      </c>
      <c r="J24" s="26">
        <f t="shared" si="2"/>
        <v>0</v>
      </c>
      <c r="K24" s="26">
        <f t="shared" si="2"/>
        <v>0</v>
      </c>
      <c r="L24" s="26">
        <f t="shared" si="2"/>
        <v>0</v>
      </c>
      <c r="M24" s="26">
        <f t="shared" si="2"/>
        <v>0</v>
      </c>
      <c r="N24" s="26">
        <f t="shared" si="2"/>
        <v>0</v>
      </c>
      <c r="O24" s="26">
        <f t="shared" si="2"/>
        <v>0</v>
      </c>
      <c r="P24" s="26">
        <f t="shared" si="2"/>
        <v>0</v>
      </c>
      <c r="Q24" s="26">
        <f t="shared" si="2"/>
        <v>0</v>
      </c>
      <c r="R24" s="26">
        <f t="shared" si="2"/>
        <v>0</v>
      </c>
      <c r="S24" s="26">
        <f t="shared" si="2"/>
        <v>0</v>
      </c>
      <c r="T24" s="26">
        <f t="shared" si="2"/>
        <v>0</v>
      </c>
      <c r="U24" s="26">
        <f t="shared" si="2"/>
        <v>0</v>
      </c>
      <c r="V24" s="26">
        <f t="shared" si="2"/>
        <v>0</v>
      </c>
      <c r="W24" s="26">
        <f t="shared" si="2"/>
        <v>0</v>
      </c>
      <c r="X24" s="26">
        <f t="shared" si="2"/>
        <v>0</v>
      </c>
      <c r="Y24" s="26">
        <f t="shared" si="2"/>
        <v>0</v>
      </c>
      <c r="Z24" s="26">
        <f t="shared" si="2"/>
        <v>0</v>
      </c>
      <c r="AA24" s="26">
        <f t="shared" si="2"/>
        <v>0</v>
      </c>
      <c r="AB24" s="26">
        <f t="shared" si="2"/>
        <v>0</v>
      </c>
      <c r="AC24" s="26">
        <f t="shared" si="2"/>
        <v>0</v>
      </c>
      <c r="AD24" s="26">
        <f t="shared" si="2"/>
        <v>0</v>
      </c>
      <c r="AE24" s="26">
        <f t="shared" si="2"/>
        <v>0</v>
      </c>
      <c r="AF24" s="26">
        <f t="shared" si="2"/>
        <v>0</v>
      </c>
      <c r="AG24" s="26">
        <f t="shared" si="2"/>
        <v>0</v>
      </c>
      <c r="AH24" s="26">
        <f t="shared" si="2"/>
        <v>0</v>
      </c>
      <c r="AI24" s="26">
        <f t="shared" si="2"/>
        <v>0</v>
      </c>
      <c r="AJ24" s="26">
        <f t="shared" si="2"/>
        <v>0</v>
      </c>
      <c r="AK24" s="26">
        <f t="shared" si="2"/>
        <v>0</v>
      </c>
      <c r="AL24" s="26">
        <f t="shared" si="2"/>
        <v>0</v>
      </c>
      <c r="AM24" s="26">
        <f t="shared" si="2"/>
        <v>0</v>
      </c>
      <c r="AN24" s="26">
        <f t="shared" si="2"/>
        <v>0</v>
      </c>
      <c r="AO24" s="26">
        <f t="shared" si="2"/>
        <v>0</v>
      </c>
      <c r="AP24" s="26">
        <f t="shared" si="2"/>
        <v>0</v>
      </c>
      <c r="AQ24" s="26">
        <f t="shared" si="2"/>
        <v>0</v>
      </c>
      <c r="AR24" s="26">
        <f t="shared" si="2"/>
        <v>0</v>
      </c>
      <c r="AS24" s="26">
        <f t="shared" si="2"/>
        <v>0</v>
      </c>
      <c r="AT24" s="26">
        <f t="shared" si="2"/>
        <v>0</v>
      </c>
      <c r="AU24" s="26">
        <f t="shared" si="2"/>
        <v>0</v>
      </c>
      <c r="AV24" s="26">
        <f t="shared" si="2"/>
        <v>0</v>
      </c>
      <c r="AW24" s="26">
        <f t="shared" si="2"/>
        <v>0</v>
      </c>
      <c r="AX24" s="26">
        <f t="shared" si="2"/>
        <v>0</v>
      </c>
      <c r="AY24" s="26">
        <f t="shared" si="2"/>
        <v>0</v>
      </c>
      <c r="AZ24" s="26">
        <f t="shared" si="2"/>
        <v>0</v>
      </c>
      <c r="BA24" s="26">
        <f t="shared" si="2"/>
        <v>0</v>
      </c>
      <c r="BB24" s="26">
        <f t="shared" si="2"/>
        <v>0</v>
      </c>
      <c r="BC24" s="26">
        <f>SUMPRODUCT($C$10:$BB$10,C24:BB24)</f>
        <v>1</v>
      </c>
      <c r="BD24" s="109" t="s">
        <v>150</v>
      </c>
      <c r="BE24" s="26">
        <v>1</v>
      </c>
      <c r="BF24" s="56"/>
    </row>
    <row r="25" spans="1:60" s="18" customFormat="1" ht="16">
      <c r="A25" s="55"/>
      <c r="B25" s="28" t="s">
        <v>52</v>
      </c>
      <c r="C25" s="26">
        <f t="shared" si="2"/>
        <v>0</v>
      </c>
      <c r="D25" s="26">
        <f t="shared" si="2"/>
        <v>0</v>
      </c>
      <c r="E25" s="26">
        <f t="shared" si="2"/>
        <v>1</v>
      </c>
      <c r="F25" s="26">
        <f t="shared" si="2"/>
        <v>1</v>
      </c>
      <c r="G25" s="26">
        <f t="shared" si="2"/>
        <v>1</v>
      </c>
      <c r="H25" s="26">
        <f t="shared" si="2"/>
        <v>1</v>
      </c>
      <c r="I25" s="26">
        <f t="shared" si="2"/>
        <v>1</v>
      </c>
      <c r="J25" s="26">
        <f t="shared" si="2"/>
        <v>1</v>
      </c>
      <c r="K25" s="26">
        <f t="shared" si="2"/>
        <v>1</v>
      </c>
      <c r="L25" s="26">
        <f t="shared" si="2"/>
        <v>1</v>
      </c>
      <c r="M25" s="26">
        <f t="shared" si="2"/>
        <v>0</v>
      </c>
      <c r="N25" s="26">
        <f t="shared" si="2"/>
        <v>0</v>
      </c>
      <c r="O25" s="26">
        <f t="shared" si="2"/>
        <v>0</v>
      </c>
      <c r="P25" s="26">
        <f t="shared" si="2"/>
        <v>0</v>
      </c>
      <c r="Q25" s="26">
        <f t="shared" si="2"/>
        <v>0</v>
      </c>
      <c r="R25" s="26">
        <f t="shared" si="2"/>
        <v>0</v>
      </c>
      <c r="S25" s="26">
        <f t="shared" si="2"/>
        <v>0</v>
      </c>
      <c r="T25" s="26">
        <f t="shared" si="2"/>
        <v>0</v>
      </c>
      <c r="U25" s="26">
        <f t="shared" si="2"/>
        <v>0</v>
      </c>
      <c r="V25" s="26">
        <f t="shared" si="2"/>
        <v>0</v>
      </c>
      <c r="W25" s="26">
        <f t="shared" si="2"/>
        <v>0</v>
      </c>
      <c r="X25" s="26">
        <f t="shared" si="2"/>
        <v>0</v>
      </c>
      <c r="Y25" s="26">
        <f t="shared" si="2"/>
        <v>0</v>
      </c>
      <c r="Z25" s="26">
        <f t="shared" si="2"/>
        <v>0</v>
      </c>
      <c r="AA25" s="26">
        <f t="shared" si="2"/>
        <v>0</v>
      </c>
      <c r="AB25" s="26">
        <f t="shared" si="2"/>
        <v>0</v>
      </c>
      <c r="AC25" s="26">
        <f t="shared" si="2"/>
        <v>0</v>
      </c>
      <c r="AD25" s="26">
        <f t="shared" si="2"/>
        <v>0</v>
      </c>
      <c r="AE25" s="26">
        <f t="shared" si="2"/>
        <v>0</v>
      </c>
      <c r="AF25" s="26">
        <f t="shared" si="2"/>
        <v>0</v>
      </c>
      <c r="AG25" s="26">
        <f t="shared" si="2"/>
        <v>0</v>
      </c>
      <c r="AH25" s="26">
        <f t="shared" si="2"/>
        <v>0</v>
      </c>
      <c r="AI25" s="26">
        <f t="shared" si="2"/>
        <v>0</v>
      </c>
      <c r="AJ25" s="26">
        <f t="shared" si="2"/>
        <v>0</v>
      </c>
      <c r="AK25" s="26">
        <f t="shared" si="2"/>
        <v>0</v>
      </c>
      <c r="AL25" s="26">
        <f t="shared" si="2"/>
        <v>0</v>
      </c>
      <c r="AM25" s="26">
        <f t="shared" si="2"/>
        <v>0</v>
      </c>
      <c r="AN25" s="26">
        <f t="shared" si="2"/>
        <v>0</v>
      </c>
      <c r="AO25" s="26">
        <f t="shared" si="2"/>
        <v>0</v>
      </c>
      <c r="AP25" s="26">
        <f t="shared" si="2"/>
        <v>0</v>
      </c>
      <c r="AQ25" s="26">
        <f t="shared" si="2"/>
        <v>0</v>
      </c>
      <c r="AR25" s="26">
        <f t="shared" si="2"/>
        <v>0</v>
      </c>
      <c r="AS25" s="26">
        <f t="shared" si="2"/>
        <v>0</v>
      </c>
      <c r="AT25" s="26">
        <f t="shared" si="2"/>
        <v>0</v>
      </c>
      <c r="AU25" s="26">
        <f t="shared" si="2"/>
        <v>0</v>
      </c>
      <c r="AV25" s="26">
        <f t="shared" si="2"/>
        <v>0</v>
      </c>
      <c r="AW25" s="26">
        <f t="shared" si="2"/>
        <v>0</v>
      </c>
      <c r="AX25" s="26">
        <f t="shared" si="2"/>
        <v>0</v>
      </c>
      <c r="AY25" s="26">
        <f t="shared" si="2"/>
        <v>0</v>
      </c>
      <c r="AZ25" s="26">
        <f t="shared" si="2"/>
        <v>0</v>
      </c>
      <c r="BA25" s="26">
        <f t="shared" si="2"/>
        <v>0</v>
      </c>
      <c r="BB25" s="26">
        <f t="shared" si="2"/>
        <v>0</v>
      </c>
      <c r="BC25" s="26">
        <f t="shared" ref="BC25:BC30" si="3">SUMPRODUCT($C$10:$BB$10,C25:BB25)</f>
        <v>1</v>
      </c>
      <c r="BD25" s="109" t="s">
        <v>150</v>
      </c>
      <c r="BE25" s="26">
        <v>1</v>
      </c>
      <c r="BF25" s="56"/>
    </row>
    <row r="26" spans="1:60" s="18" customFormat="1" ht="16">
      <c r="A26" s="55"/>
      <c r="B26" s="28" t="s">
        <v>69</v>
      </c>
      <c r="C26" s="26">
        <f t="shared" si="2"/>
        <v>0</v>
      </c>
      <c r="D26" s="26">
        <f t="shared" si="2"/>
        <v>0</v>
      </c>
      <c r="E26" s="26">
        <f t="shared" si="2"/>
        <v>0</v>
      </c>
      <c r="F26" s="26">
        <f t="shared" si="2"/>
        <v>0</v>
      </c>
      <c r="G26" s="26">
        <f t="shared" si="2"/>
        <v>0</v>
      </c>
      <c r="H26" s="26">
        <f t="shared" si="2"/>
        <v>0</v>
      </c>
      <c r="I26" s="26">
        <f t="shared" si="2"/>
        <v>0</v>
      </c>
      <c r="J26" s="26">
        <f t="shared" si="2"/>
        <v>0</v>
      </c>
      <c r="K26" s="26">
        <f t="shared" si="2"/>
        <v>0</v>
      </c>
      <c r="L26" s="26">
        <f t="shared" si="2"/>
        <v>0</v>
      </c>
      <c r="M26" s="26">
        <f t="shared" si="2"/>
        <v>1</v>
      </c>
      <c r="N26" s="26">
        <f t="shared" si="2"/>
        <v>1</v>
      </c>
      <c r="O26" s="26">
        <f t="shared" si="2"/>
        <v>1</v>
      </c>
      <c r="P26" s="26">
        <f t="shared" si="2"/>
        <v>1</v>
      </c>
      <c r="Q26" s="26">
        <f t="shared" si="2"/>
        <v>1</v>
      </c>
      <c r="R26" s="26">
        <f t="shared" si="2"/>
        <v>1</v>
      </c>
      <c r="S26" s="26">
        <f t="shared" si="2"/>
        <v>1</v>
      </c>
      <c r="T26" s="26">
        <f t="shared" si="2"/>
        <v>1</v>
      </c>
      <c r="U26" s="26">
        <f t="shared" si="2"/>
        <v>1</v>
      </c>
      <c r="V26" s="26">
        <f t="shared" si="2"/>
        <v>1</v>
      </c>
      <c r="W26" s="26">
        <f t="shared" si="2"/>
        <v>1</v>
      </c>
      <c r="X26" s="26">
        <f t="shared" si="2"/>
        <v>1</v>
      </c>
      <c r="Y26" s="26">
        <f t="shared" si="2"/>
        <v>1</v>
      </c>
      <c r="Z26" s="26">
        <f t="shared" si="2"/>
        <v>0</v>
      </c>
      <c r="AA26" s="26">
        <f t="shared" si="2"/>
        <v>0</v>
      </c>
      <c r="AB26" s="26">
        <f t="shared" si="2"/>
        <v>0</v>
      </c>
      <c r="AC26" s="26">
        <f t="shared" si="2"/>
        <v>0</v>
      </c>
      <c r="AD26" s="26">
        <f t="shared" si="2"/>
        <v>0</v>
      </c>
      <c r="AE26" s="26">
        <f t="shared" si="2"/>
        <v>0</v>
      </c>
      <c r="AF26" s="26">
        <f t="shared" si="2"/>
        <v>0</v>
      </c>
      <c r="AG26" s="26">
        <f t="shared" si="2"/>
        <v>0</v>
      </c>
      <c r="AH26" s="26">
        <f t="shared" si="2"/>
        <v>0</v>
      </c>
      <c r="AI26" s="26">
        <f t="shared" si="2"/>
        <v>0</v>
      </c>
      <c r="AJ26" s="26">
        <f t="shared" si="2"/>
        <v>0</v>
      </c>
      <c r="AK26" s="26">
        <f t="shared" si="2"/>
        <v>0</v>
      </c>
      <c r="AL26" s="26">
        <f t="shared" si="2"/>
        <v>0</v>
      </c>
      <c r="AM26" s="26">
        <f t="shared" si="2"/>
        <v>0</v>
      </c>
      <c r="AN26" s="26">
        <f t="shared" si="2"/>
        <v>0</v>
      </c>
      <c r="AO26" s="26">
        <f t="shared" si="2"/>
        <v>0</v>
      </c>
      <c r="AP26" s="26">
        <f t="shared" si="2"/>
        <v>0</v>
      </c>
      <c r="AQ26" s="26">
        <f t="shared" si="2"/>
        <v>0</v>
      </c>
      <c r="AR26" s="26">
        <f t="shared" si="2"/>
        <v>0</v>
      </c>
      <c r="AS26" s="26">
        <f t="shared" si="2"/>
        <v>0</v>
      </c>
      <c r="AT26" s="26">
        <f t="shared" si="2"/>
        <v>0</v>
      </c>
      <c r="AU26" s="26">
        <f t="shared" si="2"/>
        <v>0</v>
      </c>
      <c r="AV26" s="26">
        <f t="shared" si="2"/>
        <v>0</v>
      </c>
      <c r="AW26" s="26">
        <f t="shared" si="2"/>
        <v>0</v>
      </c>
      <c r="AX26" s="26">
        <f t="shared" si="2"/>
        <v>0</v>
      </c>
      <c r="AY26" s="26">
        <f t="shared" si="2"/>
        <v>0</v>
      </c>
      <c r="AZ26" s="26">
        <f t="shared" si="2"/>
        <v>0</v>
      </c>
      <c r="BA26" s="26">
        <f t="shared" si="2"/>
        <v>0</v>
      </c>
      <c r="BB26" s="26">
        <f t="shared" si="2"/>
        <v>0</v>
      </c>
      <c r="BC26" s="26">
        <f t="shared" si="3"/>
        <v>1</v>
      </c>
      <c r="BD26" s="109" t="s">
        <v>150</v>
      </c>
      <c r="BE26" s="26">
        <v>1</v>
      </c>
      <c r="BF26" s="56"/>
    </row>
    <row r="27" spans="1:60" s="18" customFormat="1" ht="16">
      <c r="A27" s="58"/>
      <c r="B27" s="28" t="s">
        <v>86</v>
      </c>
      <c r="C27" s="26">
        <f t="shared" si="2"/>
        <v>0</v>
      </c>
      <c r="D27" s="26">
        <f t="shared" si="2"/>
        <v>0</v>
      </c>
      <c r="E27" s="26">
        <f t="shared" si="2"/>
        <v>0</v>
      </c>
      <c r="F27" s="26">
        <f t="shared" si="2"/>
        <v>0</v>
      </c>
      <c r="G27" s="26">
        <f t="shared" si="2"/>
        <v>0</v>
      </c>
      <c r="H27" s="26">
        <f t="shared" si="2"/>
        <v>0</v>
      </c>
      <c r="I27" s="26">
        <f t="shared" si="2"/>
        <v>0</v>
      </c>
      <c r="J27" s="26">
        <f t="shared" si="2"/>
        <v>0</v>
      </c>
      <c r="K27" s="26">
        <f t="shared" si="2"/>
        <v>0</v>
      </c>
      <c r="L27" s="26">
        <f t="shared" si="2"/>
        <v>0</v>
      </c>
      <c r="M27" s="26">
        <f t="shared" si="2"/>
        <v>0</v>
      </c>
      <c r="N27" s="26">
        <f t="shared" si="2"/>
        <v>0</v>
      </c>
      <c r="O27" s="26">
        <f t="shared" si="2"/>
        <v>0</v>
      </c>
      <c r="P27" s="26">
        <f t="shared" si="2"/>
        <v>0</v>
      </c>
      <c r="Q27" s="26">
        <f t="shared" si="2"/>
        <v>0</v>
      </c>
      <c r="R27" s="26">
        <f t="shared" si="2"/>
        <v>0</v>
      </c>
      <c r="S27" s="26">
        <f t="shared" si="2"/>
        <v>0</v>
      </c>
      <c r="T27" s="26">
        <f t="shared" si="2"/>
        <v>0</v>
      </c>
      <c r="U27" s="26">
        <f t="shared" si="2"/>
        <v>0</v>
      </c>
      <c r="V27" s="26">
        <f t="shared" si="2"/>
        <v>0</v>
      </c>
      <c r="W27" s="26">
        <f t="shared" si="2"/>
        <v>0</v>
      </c>
      <c r="X27" s="26">
        <f t="shared" si="2"/>
        <v>0</v>
      </c>
      <c r="Y27" s="26">
        <f t="shared" si="2"/>
        <v>0</v>
      </c>
      <c r="Z27" s="26">
        <f t="shared" si="2"/>
        <v>1</v>
      </c>
      <c r="AA27" s="26">
        <f t="shared" si="2"/>
        <v>1</v>
      </c>
      <c r="AB27" s="26">
        <f t="shared" si="2"/>
        <v>1</v>
      </c>
      <c r="AC27" s="26">
        <f t="shared" si="2"/>
        <v>1</v>
      </c>
      <c r="AD27" s="26">
        <f t="shared" si="2"/>
        <v>1</v>
      </c>
      <c r="AE27" s="26">
        <f t="shared" si="2"/>
        <v>1</v>
      </c>
      <c r="AF27" s="26">
        <f t="shared" si="2"/>
        <v>1</v>
      </c>
      <c r="AG27" s="26">
        <f t="shared" si="2"/>
        <v>1</v>
      </c>
      <c r="AH27" s="26">
        <f t="shared" si="2"/>
        <v>1</v>
      </c>
      <c r="AI27" s="26">
        <f t="shared" si="2"/>
        <v>0</v>
      </c>
      <c r="AJ27" s="26">
        <f t="shared" si="2"/>
        <v>0</v>
      </c>
      <c r="AK27" s="26">
        <f t="shared" si="2"/>
        <v>0</v>
      </c>
      <c r="AL27" s="26">
        <f t="shared" si="2"/>
        <v>0</v>
      </c>
      <c r="AM27" s="26">
        <f t="shared" si="2"/>
        <v>0</v>
      </c>
      <c r="AN27" s="26">
        <f t="shared" si="2"/>
        <v>0</v>
      </c>
      <c r="AO27" s="26">
        <f t="shared" si="2"/>
        <v>0</v>
      </c>
      <c r="AP27" s="26">
        <f t="shared" si="2"/>
        <v>0</v>
      </c>
      <c r="AQ27" s="26">
        <f t="shared" si="2"/>
        <v>0</v>
      </c>
      <c r="AR27" s="26">
        <f t="shared" si="2"/>
        <v>0</v>
      </c>
      <c r="AS27" s="26">
        <f t="shared" si="2"/>
        <v>0</v>
      </c>
      <c r="AT27" s="26">
        <f t="shared" si="2"/>
        <v>0</v>
      </c>
      <c r="AU27" s="26">
        <f t="shared" si="2"/>
        <v>0</v>
      </c>
      <c r="AV27" s="26">
        <f t="shared" si="2"/>
        <v>0</v>
      </c>
      <c r="AW27" s="26">
        <f t="shared" si="2"/>
        <v>0</v>
      </c>
      <c r="AX27" s="26">
        <f t="shared" si="2"/>
        <v>0</v>
      </c>
      <c r="AY27" s="26">
        <f t="shared" si="2"/>
        <v>0</v>
      </c>
      <c r="AZ27" s="26">
        <f t="shared" si="2"/>
        <v>0</v>
      </c>
      <c r="BA27" s="26">
        <f t="shared" si="2"/>
        <v>0</v>
      </c>
      <c r="BB27" s="26">
        <f t="shared" si="2"/>
        <v>0</v>
      </c>
      <c r="BC27" s="26">
        <f t="shared" si="3"/>
        <v>1</v>
      </c>
      <c r="BD27" s="109" t="s">
        <v>150</v>
      </c>
      <c r="BE27" s="26">
        <v>1</v>
      </c>
      <c r="BF27" s="56"/>
    </row>
    <row r="28" spans="1:60" s="18" customFormat="1" ht="16">
      <c r="A28" s="58"/>
      <c r="B28" s="28" t="s">
        <v>103</v>
      </c>
      <c r="C28" s="26">
        <f t="shared" si="2"/>
        <v>0</v>
      </c>
      <c r="D28" s="26">
        <f t="shared" si="2"/>
        <v>0</v>
      </c>
      <c r="E28" s="26">
        <f t="shared" si="2"/>
        <v>0</v>
      </c>
      <c r="F28" s="26">
        <f t="shared" si="2"/>
        <v>0</v>
      </c>
      <c r="G28" s="26">
        <f t="shared" si="2"/>
        <v>0</v>
      </c>
      <c r="H28" s="26">
        <f t="shared" si="2"/>
        <v>0</v>
      </c>
      <c r="I28" s="26">
        <f t="shared" si="2"/>
        <v>0</v>
      </c>
      <c r="J28" s="26">
        <f t="shared" si="2"/>
        <v>0</v>
      </c>
      <c r="K28" s="26">
        <f t="shared" si="2"/>
        <v>0</v>
      </c>
      <c r="L28" s="26">
        <f t="shared" si="2"/>
        <v>0</v>
      </c>
      <c r="M28" s="26">
        <f t="shared" si="2"/>
        <v>0</v>
      </c>
      <c r="N28" s="26">
        <f t="shared" si="2"/>
        <v>0</v>
      </c>
      <c r="O28" s="26">
        <f t="shared" si="2"/>
        <v>0</v>
      </c>
      <c r="P28" s="26">
        <f t="shared" si="2"/>
        <v>0</v>
      </c>
      <c r="Q28" s="26">
        <f t="shared" si="2"/>
        <v>0</v>
      </c>
      <c r="R28" s="26">
        <f t="shared" si="2"/>
        <v>0</v>
      </c>
      <c r="S28" s="26">
        <f t="shared" si="2"/>
        <v>0</v>
      </c>
      <c r="T28" s="26">
        <f t="shared" si="2"/>
        <v>0</v>
      </c>
      <c r="U28" s="26">
        <f t="shared" si="2"/>
        <v>0</v>
      </c>
      <c r="V28" s="26">
        <f t="shared" si="2"/>
        <v>0</v>
      </c>
      <c r="W28" s="26">
        <f t="shared" si="2"/>
        <v>0</v>
      </c>
      <c r="X28" s="26">
        <f t="shared" si="2"/>
        <v>0</v>
      </c>
      <c r="Y28" s="26">
        <f t="shared" si="2"/>
        <v>0</v>
      </c>
      <c r="Z28" s="26">
        <f t="shared" si="2"/>
        <v>0</v>
      </c>
      <c r="AA28" s="26">
        <f t="shared" si="2"/>
        <v>0</v>
      </c>
      <c r="AB28" s="26">
        <f t="shared" si="2"/>
        <v>0</v>
      </c>
      <c r="AC28" s="26">
        <f t="shared" si="2"/>
        <v>0</v>
      </c>
      <c r="AD28" s="26">
        <f t="shared" si="2"/>
        <v>0</v>
      </c>
      <c r="AE28" s="26">
        <f t="shared" si="2"/>
        <v>0</v>
      </c>
      <c r="AF28" s="26">
        <f t="shared" si="2"/>
        <v>0</v>
      </c>
      <c r="AG28" s="26">
        <f t="shared" si="2"/>
        <v>0</v>
      </c>
      <c r="AH28" s="26">
        <f t="shared" si="2"/>
        <v>0</v>
      </c>
      <c r="AI28" s="26">
        <f t="shared" si="2"/>
        <v>1</v>
      </c>
      <c r="AJ28" s="26">
        <f t="shared" si="2"/>
        <v>1</v>
      </c>
      <c r="AK28" s="26">
        <f t="shared" si="2"/>
        <v>1</v>
      </c>
      <c r="AL28" s="26">
        <f t="shared" si="2"/>
        <v>1</v>
      </c>
      <c r="AM28" s="26">
        <f t="shared" si="2"/>
        <v>0</v>
      </c>
      <c r="AN28" s="26">
        <f t="shared" si="2"/>
        <v>0</v>
      </c>
      <c r="AO28" s="26">
        <f t="shared" si="2"/>
        <v>0</v>
      </c>
      <c r="AP28" s="26">
        <f t="shared" si="2"/>
        <v>0</v>
      </c>
      <c r="AQ28" s="26">
        <f t="shared" si="2"/>
        <v>0</v>
      </c>
      <c r="AR28" s="26">
        <f t="shared" si="2"/>
        <v>0</v>
      </c>
      <c r="AS28" s="26">
        <f t="shared" si="2"/>
        <v>0</v>
      </c>
      <c r="AT28" s="26">
        <f t="shared" si="2"/>
        <v>0</v>
      </c>
      <c r="AU28" s="26">
        <f t="shared" si="2"/>
        <v>0</v>
      </c>
      <c r="AV28" s="26">
        <f t="shared" si="2"/>
        <v>0</v>
      </c>
      <c r="AW28" s="26">
        <f t="shared" si="2"/>
        <v>0</v>
      </c>
      <c r="AX28" s="26">
        <f t="shared" ref="AX28:BB28" si="4">IF(AX$5=$B28,1,0)</f>
        <v>0</v>
      </c>
      <c r="AY28" s="26">
        <f t="shared" si="4"/>
        <v>0</v>
      </c>
      <c r="AZ28" s="26">
        <f t="shared" si="4"/>
        <v>0</v>
      </c>
      <c r="BA28" s="26">
        <f t="shared" si="4"/>
        <v>0</v>
      </c>
      <c r="BB28" s="26">
        <f t="shared" si="4"/>
        <v>0</v>
      </c>
      <c r="BC28" s="26">
        <f t="shared" si="3"/>
        <v>1</v>
      </c>
      <c r="BD28" s="109" t="s">
        <v>150</v>
      </c>
      <c r="BE28" s="26">
        <v>1</v>
      </c>
      <c r="BF28" s="56"/>
    </row>
    <row r="29" spans="1:60" s="18" customFormat="1" ht="16">
      <c r="A29" s="58"/>
      <c r="B29" s="28" t="s">
        <v>112</v>
      </c>
      <c r="C29" s="26">
        <f t="shared" ref="C29:BB30" si="5">IF(C$5=$B29,1,0)</f>
        <v>0</v>
      </c>
      <c r="D29" s="26">
        <f t="shared" si="5"/>
        <v>0</v>
      </c>
      <c r="E29" s="26">
        <f t="shared" si="5"/>
        <v>0</v>
      </c>
      <c r="F29" s="26">
        <f t="shared" si="5"/>
        <v>0</v>
      </c>
      <c r="G29" s="26">
        <f t="shared" si="5"/>
        <v>0</v>
      </c>
      <c r="H29" s="26">
        <f t="shared" si="5"/>
        <v>0</v>
      </c>
      <c r="I29" s="26">
        <f t="shared" si="5"/>
        <v>0</v>
      </c>
      <c r="J29" s="26">
        <f t="shared" si="5"/>
        <v>0</v>
      </c>
      <c r="K29" s="26">
        <f t="shared" si="5"/>
        <v>0</v>
      </c>
      <c r="L29" s="26">
        <f t="shared" si="5"/>
        <v>0</v>
      </c>
      <c r="M29" s="26">
        <f t="shared" si="5"/>
        <v>0</v>
      </c>
      <c r="N29" s="26">
        <f t="shared" si="5"/>
        <v>0</v>
      </c>
      <c r="O29" s="26">
        <f t="shared" si="5"/>
        <v>0</v>
      </c>
      <c r="P29" s="26">
        <f t="shared" si="5"/>
        <v>0</v>
      </c>
      <c r="Q29" s="26">
        <f t="shared" si="5"/>
        <v>0</v>
      </c>
      <c r="R29" s="26">
        <f t="shared" si="5"/>
        <v>0</v>
      </c>
      <c r="S29" s="26">
        <f t="shared" si="5"/>
        <v>0</v>
      </c>
      <c r="T29" s="26">
        <f t="shared" si="5"/>
        <v>0</v>
      </c>
      <c r="U29" s="26">
        <f t="shared" si="5"/>
        <v>0</v>
      </c>
      <c r="V29" s="26">
        <f t="shared" si="5"/>
        <v>0</v>
      </c>
      <c r="W29" s="26">
        <f t="shared" si="5"/>
        <v>0</v>
      </c>
      <c r="X29" s="26">
        <f t="shared" si="5"/>
        <v>0</v>
      </c>
      <c r="Y29" s="26">
        <f t="shared" si="5"/>
        <v>0</v>
      </c>
      <c r="Z29" s="26">
        <f t="shared" si="5"/>
        <v>0</v>
      </c>
      <c r="AA29" s="26">
        <f t="shared" si="5"/>
        <v>0</v>
      </c>
      <c r="AB29" s="26">
        <f t="shared" si="5"/>
        <v>0</v>
      </c>
      <c r="AC29" s="26">
        <f t="shared" si="5"/>
        <v>0</v>
      </c>
      <c r="AD29" s="26">
        <f t="shared" si="5"/>
        <v>0</v>
      </c>
      <c r="AE29" s="26">
        <f t="shared" si="5"/>
        <v>0</v>
      </c>
      <c r="AF29" s="26">
        <f t="shared" si="5"/>
        <v>0</v>
      </c>
      <c r="AG29" s="26">
        <f t="shared" si="5"/>
        <v>0</v>
      </c>
      <c r="AH29" s="26">
        <f t="shared" si="5"/>
        <v>0</v>
      </c>
      <c r="AI29" s="26">
        <f t="shared" si="5"/>
        <v>0</v>
      </c>
      <c r="AJ29" s="26">
        <f t="shared" si="5"/>
        <v>0</v>
      </c>
      <c r="AK29" s="26">
        <f t="shared" si="5"/>
        <v>0</v>
      </c>
      <c r="AL29" s="26">
        <f t="shared" si="5"/>
        <v>0</v>
      </c>
      <c r="AM29" s="26">
        <f t="shared" si="5"/>
        <v>1</v>
      </c>
      <c r="AN29" s="26">
        <f t="shared" si="5"/>
        <v>1</v>
      </c>
      <c r="AO29" s="26">
        <f t="shared" si="5"/>
        <v>1</v>
      </c>
      <c r="AP29" s="26">
        <f t="shared" si="5"/>
        <v>1</v>
      </c>
      <c r="AQ29" s="26">
        <f t="shared" si="5"/>
        <v>1</v>
      </c>
      <c r="AR29" s="26">
        <f t="shared" si="5"/>
        <v>1</v>
      </c>
      <c r="AS29" s="26">
        <f t="shared" si="5"/>
        <v>1</v>
      </c>
      <c r="AT29" s="26">
        <f t="shared" si="5"/>
        <v>0</v>
      </c>
      <c r="AU29" s="26">
        <f t="shared" si="5"/>
        <v>0</v>
      </c>
      <c r="AV29" s="26">
        <f t="shared" si="5"/>
        <v>0</v>
      </c>
      <c r="AW29" s="26">
        <f t="shared" si="5"/>
        <v>0</v>
      </c>
      <c r="AX29" s="26">
        <f t="shared" si="5"/>
        <v>0</v>
      </c>
      <c r="AY29" s="26">
        <f t="shared" si="5"/>
        <v>0</v>
      </c>
      <c r="AZ29" s="26">
        <f t="shared" si="5"/>
        <v>0</v>
      </c>
      <c r="BA29" s="26">
        <f t="shared" si="5"/>
        <v>0</v>
      </c>
      <c r="BB29" s="26">
        <f t="shared" si="5"/>
        <v>0</v>
      </c>
      <c r="BC29" s="26">
        <f t="shared" si="3"/>
        <v>1</v>
      </c>
      <c r="BD29" s="109" t="s">
        <v>150</v>
      </c>
      <c r="BE29" s="26">
        <v>1</v>
      </c>
      <c r="BF29" s="56"/>
    </row>
    <row r="30" spans="1:60" s="18" customFormat="1" ht="17" thickBot="1">
      <c r="A30" s="59"/>
      <c r="B30" s="155" t="s">
        <v>146</v>
      </c>
      <c r="C30" s="60">
        <f t="shared" si="5"/>
        <v>0</v>
      </c>
      <c r="D30" s="60">
        <f t="shared" si="5"/>
        <v>0</v>
      </c>
      <c r="E30" s="60">
        <f t="shared" si="5"/>
        <v>0</v>
      </c>
      <c r="F30" s="60">
        <f t="shared" si="5"/>
        <v>0</v>
      </c>
      <c r="G30" s="60">
        <f t="shared" si="5"/>
        <v>0</v>
      </c>
      <c r="H30" s="60">
        <f t="shared" si="5"/>
        <v>0</v>
      </c>
      <c r="I30" s="60">
        <f t="shared" si="5"/>
        <v>0</v>
      </c>
      <c r="J30" s="60">
        <f t="shared" si="5"/>
        <v>0</v>
      </c>
      <c r="K30" s="60">
        <f t="shared" si="5"/>
        <v>0</v>
      </c>
      <c r="L30" s="60">
        <f t="shared" si="5"/>
        <v>0</v>
      </c>
      <c r="M30" s="60">
        <f t="shared" si="5"/>
        <v>0</v>
      </c>
      <c r="N30" s="60">
        <f t="shared" si="5"/>
        <v>0</v>
      </c>
      <c r="O30" s="60">
        <f t="shared" si="5"/>
        <v>0</v>
      </c>
      <c r="P30" s="60">
        <f t="shared" si="5"/>
        <v>0</v>
      </c>
      <c r="Q30" s="60">
        <f t="shared" si="5"/>
        <v>0</v>
      </c>
      <c r="R30" s="60">
        <f t="shared" si="5"/>
        <v>0</v>
      </c>
      <c r="S30" s="60">
        <f t="shared" si="5"/>
        <v>0</v>
      </c>
      <c r="T30" s="60">
        <f t="shared" si="5"/>
        <v>0</v>
      </c>
      <c r="U30" s="60">
        <f t="shared" si="5"/>
        <v>0</v>
      </c>
      <c r="V30" s="60">
        <f t="shared" si="5"/>
        <v>0</v>
      </c>
      <c r="W30" s="60">
        <f t="shared" si="5"/>
        <v>0</v>
      </c>
      <c r="X30" s="60">
        <f t="shared" si="5"/>
        <v>0</v>
      </c>
      <c r="Y30" s="60">
        <f t="shared" si="5"/>
        <v>0</v>
      </c>
      <c r="Z30" s="60">
        <f t="shared" si="5"/>
        <v>0</v>
      </c>
      <c r="AA30" s="60">
        <f t="shared" si="5"/>
        <v>0</v>
      </c>
      <c r="AB30" s="60">
        <f t="shared" si="5"/>
        <v>0</v>
      </c>
      <c r="AC30" s="60">
        <f t="shared" si="5"/>
        <v>0</v>
      </c>
      <c r="AD30" s="60">
        <f t="shared" si="5"/>
        <v>0</v>
      </c>
      <c r="AE30" s="60">
        <f t="shared" si="5"/>
        <v>0</v>
      </c>
      <c r="AF30" s="60">
        <f t="shared" si="5"/>
        <v>0</v>
      </c>
      <c r="AG30" s="60">
        <f t="shared" si="5"/>
        <v>0</v>
      </c>
      <c r="AH30" s="60">
        <f t="shared" si="5"/>
        <v>0</v>
      </c>
      <c r="AI30" s="60">
        <f t="shared" si="5"/>
        <v>0</v>
      </c>
      <c r="AJ30" s="60">
        <f t="shared" si="5"/>
        <v>0</v>
      </c>
      <c r="AK30" s="60">
        <f t="shared" si="5"/>
        <v>0</v>
      </c>
      <c r="AL30" s="60">
        <f t="shared" si="5"/>
        <v>0</v>
      </c>
      <c r="AM30" s="60">
        <f t="shared" si="5"/>
        <v>0</v>
      </c>
      <c r="AN30" s="60">
        <f t="shared" si="5"/>
        <v>0</v>
      </c>
      <c r="AO30" s="60">
        <f t="shared" si="5"/>
        <v>0</v>
      </c>
      <c r="AP30" s="60">
        <f t="shared" si="5"/>
        <v>0</v>
      </c>
      <c r="AQ30" s="60">
        <f t="shared" si="5"/>
        <v>0</v>
      </c>
      <c r="AR30" s="60">
        <f t="shared" si="5"/>
        <v>0</v>
      </c>
      <c r="AS30" s="60">
        <f t="shared" si="5"/>
        <v>0</v>
      </c>
      <c r="AT30" s="60">
        <f t="shared" si="5"/>
        <v>1</v>
      </c>
      <c r="AU30" s="60">
        <f t="shared" si="5"/>
        <v>1</v>
      </c>
      <c r="AV30" s="60">
        <f t="shared" si="5"/>
        <v>1</v>
      </c>
      <c r="AW30" s="60">
        <f t="shared" si="5"/>
        <v>1</v>
      </c>
      <c r="AX30" s="60">
        <f t="shared" si="5"/>
        <v>1</v>
      </c>
      <c r="AY30" s="60">
        <f t="shared" si="5"/>
        <v>1</v>
      </c>
      <c r="AZ30" s="60">
        <f t="shared" si="5"/>
        <v>1</v>
      </c>
      <c r="BA30" s="60">
        <f t="shared" si="5"/>
        <v>1</v>
      </c>
      <c r="BB30" s="60">
        <f t="shared" si="5"/>
        <v>1</v>
      </c>
      <c r="BC30" s="60">
        <f t="shared" si="3"/>
        <v>1</v>
      </c>
      <c r="BD30" s="110" t="s">
        <v>150</v>
      </c>
      <c r="BE30" s="60">
        <v>1</v>
      </c>
      <c r="BF30" s="43"/>
    </row>
    <row r="31" spans="1:60" s="18" customFormat="1" ht="16">
      <c r="B31" s="19"/>
      <c r="AH31" s="23"/>
      <c r="BD31" s="114"/>
      <c r="BF31" s="40"/>
    </row>
    <row r="32" spans="1:60" s="18" customFormat="1" ht="16">
      <c r="B32" s="19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2"/>
      <c r="BD32" s="116"/>
      <c r="BE32" s="12"/>
      <c r="BF32" s="12"/>
      <c r="BG32" s="12"/>
      <c r="BH32" s="12"/>
    </row>
    <row r="33" spans="1:60">
      <c r="A33" s="11"/>
      <c r="B33" s="10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16"/>
      <c r="BE33" s="12"/>
      <c r="BF33" s="12"/>
      <c r="BG33" s="12"/>
      <c r="BH33" s="12"/>
    </row>
    <row r="34" spans="1:60">
      <c r="A34" s="11"/>
      <c r="B34" s="10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16"/>
      <c r="BE34" s="12"/>
      <c r="BF34" s="12"/>
      <c r="BG34" s="12"/>
      <c r="BH34" s="12"/>
    </row>
    <row r="35" spans="1:60">
      <c r="A35" s="11"/>
      <c r="B35" s="10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16"/>
      <c r="BE35" s="12"/>
      <c r="BF35" s="12"/>
      <c r="BG35" s="12"/>
      <c r="BH35" s="12"/>
    </row>
    <row r="36" spans="1:60">
      <c r="A36" s="11"/>
      <c r="B36" s="10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16"/>
      <c r="BE36" s="12"/>
      <c r="BF36" s="12"/>
      <c r="BG36" s="12"/>
      <c r="BH36" s="12"/>
    </row>
    <row r="37" spans="1:60">
      <c r="A37" s="11"/>
      <c r="B37" s="10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16"/>
      <c r="BE37" s="12"/>
      <c r="BF37" s="12"/>
      <c r="BG37" s="12"/>
      <c r="BH37" s="12"/>
    </row>
    <row r="38" spans="1:60">
      <c r="A38" s="11"/>
      <c r="B38" s="10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16"/>
      <c r="BE38" s="12"/>
      <c r="BF38" s="12"/>
      <c r="BG38" s="12"/>
      <c r="BH38" s="12"/>
    </row>
    <row r="39" spans="1:60">
      <c r="A39" s="11"/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2"/>
      <c r="BD39" s="116"/>
      <c r="BE39" s="12"/>
      <c r="BF39" s="12"/>
      <c r="BG39" s="12"/>
      <c r="BH39" s="12"/>
    </row>
    <row r="40" spans="1:60">
      <c r="A40" s="11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2"/>
      <c r="BD40" s="116"/>
      <c r="BE40" s="12"/>
      <c r="BF40" s="12"/>
      <c r="BG40" s="12"/>
      <c r="BH40" s="12"/>
    </row>
    <row r="41" spans="1:60"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2"/>
      <c r="BD41" s="116"/>
      <c r="BE41" s="12"/>
      <c r="BF41" s="12"/>
      <c r="BG41" s="12"/>
      <c r="BH41" s="12"/>
    </row>
    <row r="42" spans="1:60">
      <c r="A42" s="11"/>
      <c r="B42" s="10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16"/>
      <c r="BE42" s="12"/>
      <c r="BF42" s="12"/>
      <c r="BG42" s="12"/>
      <c r="BH42" s="12"/>
    </row>
    <row r="43" spans="1:60">
      <c r="A43" s="11"/>
      <c r="B43" s="10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16"/>
      <c r="BE43" s="12"/>
      <c r="BF43" s="12"/>
      <c r="BG43" s="12"/>
      <c r="BH43" s="12"/>
    </row>
    <row r="44" spans="1:60">
      <c r="A44" s="11"/>
      <c r="B44" s="10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16"/>
      <c r="BE44" s="12"/>
      <c r="BF44" s="12"/>
      <c r="BG44" s="12"/>
      <c r="BH44" s="12"/>
    </row>
    <row r="45" spans="1:60">
      <c r="A45" s="11"/>
      <c r="B45" s="10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16"/>
      <c r="BE45" s="12"/>
      <c r="BF45" s="12"/>
      <c r="BG45" s="12"/>
      <c r="BH45" s="12"/>
    </row>
    <row r="46" spans="1:60">
      <c r="A46" s="11"/>
      <c r="B46" s="10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16"/>
      <c r="BE46" s="12"/>
      <c r="BF46" s="12"/>
      <c r="BG46" s="12"/>
      <c r="BH46" s="12"/>
    </row>
    <row r="47" spans="1:60">
      <c r="A47" s="11"/>
      <c r="B47" s="10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16"/>
      <c r="BE47" s="12"/>
      <c r="BF47" s="12"/>
      <c r="BG47" s="12"/>
      <c r="BH47" s="12"/>
    </row>
    <row r="48" spans="1:60">
      <c r="A48" s="11"/>
      <c r="B48" s="10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16"/>
      <c r="BE48" s="12"/>
      <c r="BF48" s="12"/>
      <c r="BG48" s="12"/>
      <c r="BH48" s="12"/>
    </row>
    <row r="49" spans="1:60">
      <c r="A49" s="11"/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2"/>
      <c r="BD49" s="116"/>
      <c r="BE49" s="12"/>
      <c r="BF49" s="12"/>
      <c r="BG49" s="12"/>
      <c r="BH49" s="12"/>
    </row>
    <row r="50" spans="1:60">
      <c r="A50" s="11"/>
      <c r="B50" s="10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16"/>
      <c r="BE50" s="12"/>
      <c r="BF50" s="12"/>
      <c r="BG50" s="12"/>
      <c r="BH50" s="12"/>
    </row>
    <row r="51" spans="1:60">
      <c r="A51" s="11"/>
      <c r="B51" s="10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16"/>
      <c r="BE51" s="12"/>
      <c r="BF51" s="12"/>
      <c r="BG51" s="12"/>
      <c r="BH51" s="12"/>
    </row>
    <row r="52" spans="1:60">
      <c r="A52" s="11"/>
      <c r="B52" s="10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16"/>
      <c r="BE52" s="12"/>
      <c r="BF52" s="12"/>
      <c r="BG52" s="12"/>
      <c r="BH52" s="12"/>
    </row>
    <row r="53" spans="1:60">
      <c r="A53" s="11"/>
      <c r="B53" s="10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16"/>
      <c r="BE53" s="12"/>
      <c r="BF53" s="12"/>
      <c r="BG53" s="12"/>
      <c r="BH53" s="12"/>
    </row>
    <row r="54" spans="1:60">
      <c r="A54" s="11"/>
      <c r="B54" s="1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16"/>
      <c r="BE54" s="12"/>
      <c r="BF54" s="12"/>
      <c r="BG54" s="12"/>
      <c r="BH54" s="12"/>
    </row>
    <row r="55" spans="1:60">
      <c r="A55" s="11"/>
      <c r="B55" s="10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16"/>
      <c r="BE55" s="12"/>
      <c r="BF55" s="12"/>
      <c r="BG55" s="12"/>
      <c r="BH55" s="12"/>
    </row>
    <row r="56" spans="1:60">
      <c r="A56" s="11"/>
      <c r="B56" s="10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16"/>
      <c r="BE56" s="12"/>
      <c r="BF56" s="12"/>
      <c r="BG56" s="12"/>
      <c r="BH56" s="12"/>
    </row>
    <row r="57" spans="1:60">
      <c r="A57" s="11"/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2"/>
      <c r="BD57" s="116"/>
      <c r="BE57" s="12"/>
      <c r="BF57" s="12"/>
      <c r="BG57" s="12"/>
      <c r="BH57" s="12"/>
    </row>
    <row r="58" spans="1:60">
      <c r="A58" s="11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6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2"/>
      <c r="BD58" s="116"/>
      <c r="BE58" s="12"/>
      <c r="BF58" s="12"/>
      <c r="BG58" s="12"/>
      <c r="BH58" s="12"/>
    </row>
    <row r="59" spans="1:60">
      <c r="A59" s="11"/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6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2"/>
      <c r="BD59" s="116"/>
      <c r="BE59" s="12"/>
      <c r="BF59" s="12"/>
      <c r="BG59" s="12"/>
      <c r="BH59" s="12"/>
    </row>
    <row r="60" spans="1:60">
      <c r="A60" s="11"/>
      <c r="B60" s="1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16"/>
      <c r="BE60" s="12"/>
      <c r="BF60" s="12"/>
      <c r="BG60" s="12"/>
      <c r="BH60" s="12"/>
    </row>
    <row r="61" spans="1:60">
      <c r="A61" s="11"/>
      <c r="B61" s="10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16"/>
      <c r="BE61" s="12"/>
      <c r="BF61" s="12"/>
      <c r="BG61" s="12"/>
      <c r="BH61" s="12"/>
    </row>
    <row r="62" spans="1:60">
      <c r="A62" s="11"/>
      <c r="B62" s="10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16"/>
      <c r="BE62" s="12"/>
      <c r="BF62" s="12"/>
      <c r="BG62" s="12"/>
      <c r="BH62" s="12"/>
    </row>
    <row r="63" spans="1:60">
      <c r="A63" s="11"/>
      <c r="B63" s="10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16"/>
      <c r="BE63" s="12"/>
      <c r="BF63" s="12"/>
      <c r="BG63" s="12"/>
      <c r="BH63" s="12"/>
    </row>
    <row r="64" spans="1:60">
      <c r="A64" s="11"/>
      <c r="B64" s="10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16"/>
      <c r="BE64" s="12"/>
      <c r="BF64" s="12"/>
      <c r="BG64" s="12"/>
      <c r="BH64" s="12"/>
    </row>
    <row r="65" spans="1:60">
      <c r="A65" s="11"/>
      <c r="B65" s="10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16"/>
      <c r="BE65" s="12"/>
      <c r="BF65" s="12"/>
      <c r="BG65" s="12"/>
      <c r="BH65" s="12"/>
    </row>
    <row r="66" spans="1:60">
      <c r="A66" s="11"/>
      <c r="B66" s="10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16"/>
      <c r="BE66" s="12"/>
      <c r="BF66" s="12"/>
      <c r="BG66" s="12"/>
      <c r="BH66" s="12"/>
    </row>
    <row r="67" spans="1:60">
      <c r="A67" s="11"/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2"/>
      <c r="BD67" s="116"/>
      <c r="BE67" s="12"/>
      <c r="BF67" s="12"/>
      <c r="BG67" s="12"/>
      <c r="BH67" s="12"/>
    </row>
    <row r="68" spans="1:60">
      <c r="A68" s="11"/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2"/>
      <c r="BD68" s="116"/>
      <c r="BE68" s="12"/>
      <c r="BF68" s="12"/>
      <c r="BG68" s="12"/>
      <c r="BH68" s="12"/>
    </row>
    <row r="69" spans="1:60">
      <c r="A69" s="11"/>
      <c r="B69" s="1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6"/>
      <c r="BE69" s="11"/>
      <c r="BF69" s="11"/>
      <c r="BG69" s="11"/>
      <c r="BH69" s="11"/>
    </row>
    <row r="70" spans="1:60">
      <c r="A70" s="11"/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6"/>
      <c r="BE70" s="11"/>
      <c r="BF70" s="11"/>
      <c r="BG70" s="11"/>
      <c r="BH70" s="11"/>
    </row>
    <row r="71" spans="1:60">
      <c r="A71" s="11"/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6"/>
      <c r="BE71" s="11"/>
      <c r="BF71" s="11"/>
      <c r="BG71" s="11"/>
      <c r="BH71" s="11"/>
    </row>
    <row r="72" spans="1:60">
      <c r="A72" s="11"/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6"/>
      <c r="BE72" s="11"/>
      <c r="BF72" s="11"/>
      <c r="BG72" s="11"/>
      <c r="BH72" s="11"/>
    </row>
    <row r="73" spans="1:60">
      <c r="A73" s="11"/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6"/>
      <c r="BE73" s="11"/>
      <c r="BF73" s="11"/>
      <c r="BG73" s="11"/>
      <c r="BH73" s="11"/>
    </row>
    <row r="74" spans="1:60">
      <c r="A74" s="11"/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6"/>
      <c r="BE74" s="11"/>
      <c r="BF74" s="11"/>
      <c r="BG74" s="11"/>
      <c r="BH74" s="11"/>
    </row>
    <row r="75" spans="1:60">
      <c r="A75" s="11"/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6"/>
      <c r="BE75" s="11"/>
      <c r="BF75" s="11"/>
      <c r="BG75" s="11"/>
      <c r="BH75" s="11"/>
    </row>
    <row r="76" spans="1:60">
      <c r="A76" s="11"/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6"/>
      <c r="BE76" s="11"/>
      <c r="BF76" s="11"/>
      <c r="BG76" s="11"/>
      <c r="BH76" s="11"/>
    </row>
    <row r="77" spans="1:60">
      <c r="A77" s="11"/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6"/>
      <c r="BE77" s="11"/>
      <c r="BF77" s="11"/>
      <c r="BG77" s="11"/>
      <c r="BH77" s="11"/>
    </row>
    <row r="78" spans="1:60">
      <c r="A78" s="11"/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6"/>
      <c r="BE78" s="11"/>
      <c r="BF78" s="11"/>
      <c r="BG78" s="11"/>
      <c r="BH78" s="11"/>
    </row>
    <row r="79" spans="1:60">
      <c r="A79" s="11"/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6"/>
      <c r="BE79" s="11"/>
      <c r="BF79" s="11"/>
      <c r="BG79" s="11"/>
      <c r="BH79" s="11"/>
    </row>
    <row r="80" spans="1:60">
      <c r="A80" s="11"/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6"/>
      <c r="BE80" s="11"/>
      <c r="BF80" s="11"/>
      <c r="BG80" s="11"/>
      <c r="BH80" s="11"/>
    </row>
    <row r="81" spans="1:60">
      <c r="A81" s="11"/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6"/>
      <c r="BE81" s="11"/>
      <c r="BF81" s="11"/>
      <c r="BG81" s="11"/>
      <c r="BH81" s="11"/>
    </row>
    <row r="82" spans="1:60">
      <c r="A82" s="11"/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6"/>
      <c r="BE82" s="11"/>
      <c r="BF82" s="11"/>
      <c r="BG82" s="11"/>
      <c r="BH82" s="11"/>
    </row>
    <row r="83" spans="1:60">
      <c r="A83" s="11"/>
      <c r="B83" s="1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6"/>
      <c r="BE83" s="11"/>
      <c r="BF83" s="11"/>
      <c r="BG83" s="11"/>
      <c r="BH83" s="11"/>
    </row>
    <row r="84" spans="1:60">
      <c r="A84" s="11"/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6"/>
      <c r="BE84" s="11"/>
      <c r="BF84" s="11"/>
      <c r="BG84" s="11"/>
      <c r="BH84" s="11"/>
    </row>
    <row r="85" spans="1:60">
      <c r="A85" s="11"/>
      <c r="B85" s="1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6"/>
      <c r="BE85" s="11"/>
      <c r="BF85" s="11"/>
      <c r="BG85" s="11"/>
      <c r="BH85" s="11"/>
    </row>
    <row r="86" spans="1:60">
      <c r="A86" s="11"/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6"/>
      <c r="BE86" s="11"/>
      <c r="BF86" s="11"/>
      <c r="BG86" s="11"/>
      <c r="BH86" s="11"/>
    </row>
    <row r="87" spans="1:60">
      <c r="A87" s="11"/>
      <c r="B87" s="1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6"/>
      <c r="BE87" s="11"/>
      <c r="BF87" s="11"/>
      <c r="BG87" s="11"/>
      <c r="BH87" s="11"/>
    </row>
    <row r="88" spans="1:60">
      <c r="A88" s="11"/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6"/>
      <c r="BE88" s="11"/>
      <c r="BF88" s="11"/>
      <c r="BG88" s="11"/>
      <c r="BH88" s="11"/>
    </row>
    <row r="89" spans="1:60">
      <c r="A89" s="11"/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6"/>
      <c r="BE89" s="11"/>
      <c r="BF89" s="11"/>
      <c r="BG89" s="11"/>
      <c r="BH89" s="11"/>
    </row>
    <row r="90" spans="1:60">
      <c r="A90" s="11"/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6"/>
      <c r="BE90" s="11"/>
      <c r="BF90" s="11"/>
      <c r="BG90" s="11"/>
      <c r="BH90" s="11"/>
    </row>
    <row r="91" spans="1:60">
      <c r="A91" s="11"/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6"/>
      <c r="BE91" s="11"/>
      <c r="BF91" s="11"/>
      <c r="BG91" s="11"/>
      <c r="BH91" s="11"/>
    </row>
    <row r="92" spans="1:60">
      <c r="A92" s="11"/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6"/>
      <c r="BE92" s="11"/>
      <c r="BF92" s="11"/>
      <c r="BG92" s="11"/>
      <c r="BH92" s="11"/>
    </row>
    <row r="93" spans="1:60">
      <c r="A93" s="11"/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6"/>
      <c r="BE93" s="11"/>
      <c r="BF93" s="11"/>
      <c r="BG93" s="11"/>
      <c r="BH93" s="11"/>
    </row>
    <row r="94" spans="1:60">
      <c r="A94" s="11"/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6"/>
      <c r="BE94" s="11"/>
      <c r="BF94" s="11"/>
      <c r="BG94" s="11"/>
      <c r="BH94" s="11"/>
    </row>
    <row r="95" spans="1:60">
      <c r="A95" s="11"/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6"/>
      <c r="BE95" s="11"/>
      <c r="BF95" s="11"/>
      <c r="BG95" s="11"/>
      <c r="BH95" s="11"/>
    </row>
    <row r="96" spans="1:60">
      <c r="A96" s="11"/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6"/>
      <c r="BE96" s="11"/>
      <c r="BF96" s="11"/>
      <c r="BG96" s="11"/>
      <c r="BH96" s="11"/>
    </row>
    <row r="97" spans="1:60">
      <c r="A97" s="11"/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6"/>
      <c r="BE97" s="11"/>
      <c r="BF97" s="11"/>
      <c r="BG97" s="11"/>
      <c r="BH97" s="11"/>
    </row>
    <row r="98" spans="1:60">
      <c r="A98" s="11"/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6"/>
      <c r="BE98" s="11"/>
      <c r="BF98" s="11"/>
      <c r="BG98" s="11"/>
      <c r="BH98" s="11"/>
    </row>
    <row r="99" spans="1:60">
      <c r="A99" s="11"/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6"/>
      <c r="BE99" s="11"/>
      <c r="BF99" s="11"/>
      <c r="BG99" s="11"/>
      <c r="BH99" s="11"/>
    </row>
    <row r="100" spans="1:60">
      <c r="A100" s="11"/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6"/>
      <c r="BE100" s="11"/>
      <c r="BF100" s="11"/>
      <c r="BG100" s="11"/>
      <c r="BH100" s="11"/>
    </row>
    <row r="101" spans="1:60">
      <c r="A101" s="11"/>
      <c r="B101" s="1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6"/>
      <c r="BE101" s="11"/>
      <c r="BF101" s="11"/>
      <c r="BG101" s="11"/>
      <c r="BH101" s="11"/>
    </row>
    <row r="102" spans="1:60">
      <c r="A102" s="11"/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6"/>
      <c r="BE102" s="11"/>
      <c r="BF102" s="11"/>
      <c r="BG102" s="11"/>
      <c r="BH102" s="11"/>
    </row>
    <row r="103" spans="1:60">
      <c r="A103" s="11"/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6"/>
      <c r="BE103" s="11"/>
      <c r="BF103" s="11"/>
      <c r="BG103" s="11"/>
      <c r="BH103" s="11"/>
    </row>
    <row r="104" spans="1:60">
      <c r="A104" s="11"/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6"/>
      <c r="BE104" s="11"/>
      <c r="BF104" s="11"/>
      <c r="BG104" s="11"/>
      <c r="BH104" s="11"/>
    </row>
    <row r="105" spans="1:60">
      <c r="A105" s="11"/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6"/>
      <c r="BE105" s="11"/>
      <c r="BF105" s="11"/>
      <c r="BG105" s="11"/>
      <c r="BH105" s="11"/>
    </row>
    <row r="106" spans="1:60">
      <c r="A106" s="11"/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6"/>
      <c r="BE106" s="11"/>
      <c r="BF106" s="11"/>
      <c r="BG106" s="11"/>
      <c r="BH106" s="11"/>
    </row>
    <row r="107" spans="1:60">
      <c r="A107" s="11"/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6"/>
      <c r="BE107" s="11"/>
      <c r="BF107" s="11"/>
      <c r="BG107" s="11"/>
      <c r="BH107" s="11"/>
    </row>
    <row r="108" spans="1:60">
      <c r="A108" s="11"/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6"/>
      <c r="BE108" s="11"/>
      <c r="BF108" s="11"/>
      <c r="BG108" s="11"/>
      <c r="BH108" s="11"/>
    </row>
    <row r="109" spans="1:60">
      <c r="A109" s="11"/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6"/>
      <c r="BE109" s="11"/>
      <c r="BF109" s="11"/>
      <c r="BG109" s="11"/>
      <c r="BH109" s="11"/>
    </row>
    <row r="110" spans="1:60">
      <c r="A110" s="11"/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6"/>
      <c r="BE110" s="11"/>
      <c r="BF110" s="11"/>
      <c r="BG110" s="11"/>
      <c r="BH110" s="11"/>
    </row>
    <row r="111" spans="1:60">
      <c r="A111" s="11"/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6"/>
      <c r="BE111" s="11"/>
      <c r="BF111" s="11"/>
      <c r="BG111" s="11"/>
      <c r="BH111" s="11"/>
    </row>
    <row r="112" spans="1:60">
      <c r="A112" s="11"/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6"/>
      <c r="BE112" s="11"/>
      <c r="BF112" s="11"/>
      <c r="BG112" s="11"/>
      <c r="BH112" s="11"/>
    </row>
    <row r="113" spans="1:60">
      <c r="A113" s="11"/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6"/>
      <c r="BE113" s="11"/>
      <c r="BF113" s="11"/>
      <c r="BG113" s="11"/>
      <c r="BH113" s="11"/>
    </row>
    <row r="114" spans="1:60">
      <c r="A114" s="11"/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6"/>
      <c r="BE114" s="11"/>
      <c r="BF114" s="11"/>
      <c r="BG114" s="11"/>
      <c r="BH114" s="11"/>
    </row>
    <row r="115" spans="1:60">
      <c r="A115" s="11"/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6"/>
      <c r="BE115" s="11"/>
      <c r="BF115" s="11"/>
      <c r="BG115" s="11"/>
      <c r="BH115" s="11"/>
    </row>
    <row r="116" spans="1:60">
      <c r="A116" s="11"/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6"/>
      <c r="BE116" s="11"/>
      <c r="BF116" s="11"/>
      <c r="BG116" s="11"/>
      <c r="BH116" s="11"/>
    </row>
    <row r="117" spans="1:60">
      <c r="A117" s="11"/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6"/>
      <c r="BE117" s="11"/>
      <c r="BF117" s="11"/>
      <c r="BG117" s="11"/>
      <c r="BH117" s="11"/>
    </row>
    <row r="118" spans="1:60">
      <c r="A118" s="11"/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6"/>
      <c r="BE118" s="11"/>
      <c r="BF118" s="11"/>
      <c r="BG118" s="11"/>
      <c r="BH118" s="11"/>
    </row>
    <row r="119" spans="1:60">
      <c r="A119" s="11"/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6"/>
      <c r="BE119" s="11"/>
      <c r="BF119" s="11"/>
      <c r="BG119" s="11"/>
      <c r="BH119" s="11"/>
    </row>
    <row r="120" spans="1:60">
      <c r="A120" s="11"/>
      <c r="B120" s="1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6"/>
      <c r="BE120" s="11"/>
      <c r="BF120" s="11"/>
      <c r="BG120" s="11"/>
      <c r="BH120" s="11"/>
    </row>
    <row r="121" spans="1:60">
      <c r="A121" s="11"/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6"/>
      <c r="BE121" s="11"/>
      <c r="BF121" s="11"/>
      <c r="BG121" s="11"/>
      <c r="BH121" s="11"/>
    </row>
    <row r="122" spans="1:60">
      <c r="A122" s="11"/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6"/>
      <c r="BE122" s="11"/>
      <c r="BF122" s="11"/>
      <c r="BG122" s="11"/>
      <c r="BH122" s="11"/>
    </row>
    <row r="123" spans="1:60">
      <c r="A123" s="11"/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6"/>
      <c r="BE123" s="11"/>
      <c r="BF123" s="11"/>
      <c r="BG123" s="11"/>
      <c r="BH123" s="11"/>
    </row>
    <row r="124" spans="1:60">
      <c r="A124" s="11"/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6"/>
      <c r="BE124" s="11"/>
      <c r="BF124" s="11"/>
      <c r="BG124" s="11"/>
      <c r="BH124" s="11"/>
    </row>
    <row r="125" spans="1:60">
      <c r="A125" s="11"/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6"/>
      <c r="BE125" s="11"/>
      <c r="BF125" s="11"/>
      <c r="BG125" s="11"/>
      <c r="BH125" s="11"/>
    </row>
    <row r="126" spans="1:60">
      <c r="A126" s="11"/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6"/>
      <c r="BE126" s="11"/>
      <c r="BF126" s="11"/>
      <c r="BG126" s="11"/>
      <c r="BH126" s="11"/>
    </row>
    <row r="127" spans="1:60">
      <c r="A127" s="11"/>
      <c r="B127" s="1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6"/>
      <c r="BE127" s="11"/>
      <c r="BF127" s="11"/>
      <c r="BG127" s="11"/>
      <c r="BH127" s="11"/>
    </row>
    <row r="128" spans="1:60">
      <c r="A128" s="11"/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6"/>
      <c r="BE128" s="11"/>
      <c r="BF128" s="11"/>
      <c r="BG128" s="11"/>
      <c r="BH128" s="11"/>
    </row>
    <row r="129" spans="1:60">
      <c r="A129" s="11"/>
      <c r="B129" s="1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6"/>
      <c r="BE129" s="11"/>
      <c r="BF129" s="11"/>
      <c r="BG129" s="11"/>
      <c r="BH129" s="11"/>
    </row>
    <row r="130" spans="1:60">
      <c r="A130" s="11"/>
      <c r="B130" s="1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6"/>
      <c r="BE130" s="11"/>
      <c r="BF130" s="11"/>
      <c r="BG130" s="11"/>
      <c r="BH130" s="11"/>
    </row>
    <row r="131" spans="1:60">
      <c r="A131" s="11"/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6"/>
      <c r="BE131" s="11"/>
      <c r="BF131" s="11"/>
      <c r="BG131" s="11"/>
      <c r="BH131" s="11"/>
    </row>
    <row r="132" spans="1:60">
      <c r="A132" s="11"/>
      <c r="B132" s="1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6"/>
      <c r="BE132" s="11"/>
      <c r="BF132" s="11"/>
      <c r="BG132" s="11"/>
      <c r="BH132" s="11"/>
    </row>
    <row r="133" spans="1:60">
      <c r="A133" s="11"/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6"/>
      <c r="BE133" s="11"/>
      <c r="BF133" s="11"/>
      <c r="BG133" s="11"/>
      <c r="BH133" s="11"/>
    </row>
    <row r="134" spans="1:60">
      <c r="A134" s="11"/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6"/>
      <c r="BE134" s="11"/>
      <c r="BF134" s="11"/>
      <c r="BG134" s="11"/>
      <c r="BH134" s="11"/>
    </row>
    <row r="135" spans="1:60">
      <c r="A135" s="11"/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6"/>
      <c r="BE135" s="11"/>
      <c r="BF135" s="11"/>
      <c r="BG135" s="11"/>
      <c r="BH135" s="11"/>
    </row>
    <row r="136" spans="1:60">
      <c r="A136" s="11"/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6"/>
      <c r="BE136" s="11"/>
      <c r="BF136" s="11"/>
      <c r="BG136" s="11"/>
      <c r="BH136" s="11"/>
    </row>
    <row r="137" spans="1:60">
      <c r="A137" s="11"/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6"/>
      <c r="BE137" s="11"/>
      <c r="BF137" s="11"/>
      <c r="BG137" s="11"/>
      <c r="BH137" s="11"/>
    </row>
    <row r="138" spans="1:60">
      <c r="A138" s="11"/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6"/>
      <c r="BE138" s="11"/>
      <c r="BF138" s="11"/>
      <c r="BG138" s="11"/>
      <c r="BH138" s="11"/>
    </row>
    <row r="139" spans="1:60">
      <c r="A139" s="11"/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6"/>
      <c r="BE139" s="11"/>
      <c r="BF139" s="11"/>
      <c r="BG139" s="11"/>
      <c r="BH139" s="11"/>
    </row>
    <row r="140" spans="1:60">
      <c r="A140" s="11"/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6"/>
      <c r="BE140" s="11"/>
      <c r="BF140" s="11"/>
      <c r="BG140" s="11"/>
      <c r="BH140" s="11"/>
    </row>
    <row r="141" spans="1:60">
      <c r="A141" s="11"/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6"/>
      <c r="BE141" s="11"/>
      <c r="BF141" s="11"/>
      <c r="BG141" s="11"/>
      <c r="BH141" s="11"/>
    </row>
    <row r="142" spans="1:60">
      <c r="A142" s="11"/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6"/>
      <c r="BE142" s="11"/>
      <c r="BF142" s="11"/>
      <c r="BG142" s="11"/>
      <c r="BH142" s="11"/>
    </row>
    <row r="143" spans="1:60">
      <c r="A143" s="11"/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6"/>
      <c r="BE143" s="11"/>
      <c r="BF143" s="11"/>
      <c r="BG143" s="11"/>
      <c r="BH143" s="11"/>
    </row>
    <row r="144" spans="1:60">
      <c r="A144" s="11"/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6"/>
      <c r="BE144" s="11"/>
      <c r="BF144" s="11"/>
      <c r="BG144" s="11"/>
      <c r="BH144" s="11"/>
    </row>
    <row r="145" spans="1:60">
      <c r="A145" s="11"/>
      <c r="B145" s="1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6"/>
      <c r="BE145" s="11"/>
      <c r="BF145" s="11"/>
      <c r="BG145" s="11"/>
      <c r="BH145" s="11"/>
    </row>
    <row r="146" spans="1:60">
      <c r="A146" s="11"/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6"/>
      <c r="BE146" s="11"/>
      <c r="BF146" s="11"/>
      <c r="BG146" s="11"/>
      <c r="BH146" s="11"/>
    </row>
    <row r="147" spans="1:60">
      <c r="A147" s="11"/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6"/>
      <c r="BE147" s="11"/>
      <c r="BF147" s="11"/>
      <c r="BG147" s="11"/>
      <c r="BH147" s="11"/>
    </row>
    <row r="148" spans="1:60">
      <c r="A148" s="11"/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6"/>
      <c r="BE148" s="11"/>
      <c r="BF148" s="11"/>
      <c r="BG148" s="11"/>
      <c r="BH148" s="11"/>
    </row>
    <row r="149" spans="1:60">
      <c r="A149" s="11"/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6"/>
      <c r="BE149" s="11"/>
      <c r="BF149" s="11"/>
      <c r="BG149" s="11"/>
      <c r="BH149" s="11"/>
    </row>
    <row r="150" spans="1:60">
      <c r="A150" s="11"/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6"/>
      <c r="BE150" s="11"/>
      <c r="BF150" s="11"/>
      <c r="BG150" s="11"/>
      <c r="BH150" s="11"/>
    </row>
    <row r="151" spans="1:60">
      <c r="A151" s="11"/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6"/>
      <c r="BE151" s="11"/>
      <c r="BF151" s="11"/>
      <c r="BG151" s="11"/>
      <c r="BH151" s="11"/>
    </row>
    <row r="152" spans="1:60">
      <c r="A152" s="11"/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6"/>
      <c r="BE152" s="11"/>
      <c r="BF152" s="11"/>
      <c r="BG152" s="11"/>
      <c r="BH152" s="11"/>
    </row>
    <row r="153" spans="1:60">
      <c r="A153" s="11"/>
      <c r="B153" s="1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6"/>
      <c r="BE153" s="11"/>
      <c r="BF153" s="11"/>
      <c r="BG153" s="11"/>
      <c r="BH153" s="11"/>
    </row>
    <row r="154" spans="1:60">
      <c r="A154" s="11"/>
      <c r="B154" s="1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6"/>
      <c r="BE154" s="11"/>
      <c r="BF154" s="11"/>
      <c r="BG154" s="11"/>
      <c r="BH154" s="11"/>
    </row>
    <row r="155" spans="1:60">
      <c r="A155" s="11"/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6"/>
      <c r="BE155" s="11"/>
      <c r="BF155" s="11"/>
      <c r="BG155" s="11"/>
      <c r="BH155" s="11"/>
    </row>
    <row r="156" spans="1:60">
      <c r="A156" s="11"/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6"/>
      <c r="BE156" s="11"/>
      <c r="BF156" s="11"/>
      <c r="BG156" s="11"/>
      <c r="BH156" s="11"/>
    </row>
    <row r="157" spans="1:60">
      <c r="A157" s="11"/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6"/>
      <c r="BE157" s="11"/>
      <c r="BF157" s="11"/>
      <c r="BG157" s="11"/>
      <c r="BH157" s="11"/>
    </row>
    <row r="158" spans="1:60">
      <c r="A158" s="11"/>
      <c r="B158" s="1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6"/>
      <c r="BE158" s="11"/>
      <c r="BF158" s="11"/>
      <c r="BG158" s="11"/>
      <c r="BH158" s="11"/>
    </row>
    <row r="159" spans="1:60">
      <c r="A159" s="11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6"/>
      <c r="BE159" s="11"/>
      <c r="BF159" s="11"/>
      <c r="BG159" s="11"/>
      <c r="BH159" s="11"/>
    </row>
    <row r="160" spans="1:60">
      <c r="A160" s="11"/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6"/>
      <c r="BE160" s="11"/>
      <c r="BF160" s="11"/>
      <c r="BG160" s="11"/>
      <c r="BH160" s="11"/>
    </row>
    <row r="161" spans="1:60">
      <c r="A161" s="11"/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6"/>
      <c r="BE161" s="11"/>
      <c r="BF161" s="11"/>
      <c r="BG161" s="11"/>
      <c r="BH161" s="11"/>
    </row>
    <row r="162" spans="1:60">
      <c r="A162" s="11"/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6"/>
      <c r="BE162" s="11"/>
      <c r="BF162" s="11"/>
      <c r="BG162" s="11"/>
      <c r="BH162" s="11"/>
    </row>
    <row r="163" spans="1:60">
      <c r="A163" s="11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6"/>
      <c r="BE163" s="11"/>
      <c r="BF163" s="11"/>
      <c r="BG163" s="11"/>
      <c r="BH163" s="11"/>
    </row>
    <row r="164" spans="1:60">
      <c r="A164" s="11"/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6"/>
      <c r="BE164" s="11"/>
      <c r="BF164" s="11"/>
      <c r="BG164" s="11"/>
      <c r="BH164" s="11"/>
    </row>
    <row r="165" spans="1:60">
      <c r="A165" s="11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6"/>
      <c r="BE165" s="11"/>
      <c r="BF165" s="11"/>
      <c r="BG165" s="11"/>
      <c r="BH165" s="11"/>
    </row>
    <row r="166" spans="1:60">
      <c r="A166" s="11"/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6"/>
      <c r="BE166" s="11"/>
      <c r="BF166" s="11"/>
      <c r="BG166" s="11"/>
      <c r="BH166" s="11"/>
    </row>
    <row r="167" spans="1:60">
      <c r="A167" s="11"/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6"/>
      <c r="BE167" s="11"/>
      <c r="BF167" s="11"/>
      <c r="BG167" s="11"/>
      <c r="BH167" s="11"/>
    </row>
    <row r="168" spans="1:60">
      <c r="A168" s="11"/>
      <c r="B168" s="1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6"/>
      <c r="BE168" s="11"/>
      <c r="BF168" s="11"/>
      <c r="BG168" s="11"/>
      <c r="BH168" s="11"/>
    </row>
    <row r="169" spans="1:60">
      <c r="A169" s="11"/>
      <c r="B169" s="1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6"/>
      <c r="BE169" s="11"/>
      <c r="BF169" s="11"/>
      <c r="BG169" s="11"/>
      <c r="BH169" s="11"/>
    </row>
    <row r="170" spans="1:60">
      <c r="A170" s="11"/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6"/>
      <c r="BE170" s="11"/>
      <c r="BF170" s="11"/>
      <c r="BG170" s="11"/>
      <c r="BH170" s="11"/>
    </row>
    <row r="171" spans="1:60">
      <c r="A171" s="11"/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6"/>
      <c r="BE171" s="11"/>
      <c r="BF171" s="11"/>
      <c r="BG171" s="11"/>
      <c r="BH171" s="11"/>
    </row>
    <row r="172" spans="1:60">
      <c r="A172" s="11"/>
      <c r="B172" s="1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6"/>
      <c r="BE172" s="11"/>
      <c r="BF172" s="11"/>
      <c r="BG172" s="11"/>
      <c r="BH172" s="11"/>
    </row>
    <row r="173" spans="1:60">
      <c r="A173" s="11"/>
      <c r="B173" s="1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6"/>
      <c r="BE173" s="11"/>
      <c r="BF173" s="11"/>
      <c r="BG173" s="11"/>
      <c r="BH173" s="11"/>
    </row>
    <row r="174" spans="1:60">
      <c r="A174" s="11"/>
      <c r="B174" s="1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6"/>
      <c r="BE174" s="11"/>
      <c r="BF174" s="11"/>
      <c r="BG174" s="11"/>
      <c r="BH174" s="11"/>
    </row>
    <row r="175" spans="1:60">
      <c r="A175" s="11"/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6"/>
      <c r="BE175" s="11"/>
      <c r="BF175" s="11"/>
      <c r="BG175" s="11"/>
      <c r="BH175" s="11"/>
    </row>
    <row r="176" spans="1:60">
      <c r="A176" s="11"/>
      <c r="B176" s="10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6"/>
      <c r="BE176" s="11"/>
      <c r="BF176" s="11"/>
      <c r="BG176" s="11"/>
      <c r="BH176" s="11"/>
    </row>
    <row r="177" spans="1:60">
      <c r="A177" s="11"/>
      <c r="B177" s="10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6"/>
      <c r="BE177" s="11"/>
      <c r="BF177" s="11"/>
      <c r="BG177" s="11"/>
      <c r="BH177" s="11"/>
    </row>
    <row r="178" spans="1:60">
      <c r="A178" s="11"/>
      <c r="B178" s="10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6"/>
      <c r="BE178" s="11"/>
      <c r="BF178" s="11"/>
      <c r="BG178" s="11"/>
      <c r="BH178" s="11"/>
    </row>
    <row r="179" spans="1:60">
      <c r="A179" s="11"/>
      <c r="B179" s="1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6"/>
      <c r="BE179" s="11"/>
      <c r="BF179" s="11"/>
      <c r="BG179" s="11"/>
      <c r="BH179" s="11"/>
    </row>
    <row r="180" spans="1:60">
      <c r="A180" s="11"/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6"/>
      <c r="BE180" s="11"/>
      <c r="BF180" s="11"/>
      <c r="BG180" s="11"/>
      <c r="BH180" s="11"/>
    </row>
    <row r="181" spans="1:60">
      <c r="A181" s="11"/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6"/>
      <c r="BE181" s="11"/>
      <c r="BF181" s="11"/>
      <c r="BG181" s="11"/>
      <c r="BH181" s="11"/>
    </row>
    <row r="182" spans="1:60">
      <c r="A182" s="11"/>
      <c r="B182" s="10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6"/>
      <c r="BE182" s="11"/>
      <c r="BF182" s="11"/>
      <c r="BG182" s="11"/>
      <c r="BH182" s="11"/>
    </row>
    <row r="183" spans="1:60">
      <c r="A183" s="11"/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6"/>
      <c r="BE183" s="11"/>
      <c r="BF183" s="11"/>
      <c r="BG183" s="11"/>
      <c r="BH183" s="11"/>
    </row>
    <row r="184" spans="1:60">
      <c r="A184" s="11"/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6"/>
      <c r="BE184" s="11"/>
      <c r="BF184" s="11"/>
      <c r="BG184" s="11"/>
      <c r="BH184" s="11"/>
    </row>
    <row r="185" spans="1:60">
      <c r="A185" s="11"/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6"/>
      <c r="BE185" s="11"/>
      <c r="BF185" s="11"/>
      <c r="BG185" s="11"/>
      <c r="BH185" s="11"/>
    </row>
    <row r="186" spans="1:60">
      <c r="A186" s="11"/>
      <c r="B186" s="1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6"/>
      <c r="BE186" s="11"/>
      <c r="BF186" s="11"/>
      <c r="BG186" s="11"/>
      <c r="BH186" s="11"/>
    </row>
    <row r="187" spans="1:60">
      <c r="A187" s="11"/>
      <c r="B187" s="1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6"/>
      <c r="BE187" s="11"/>
      <c r="BF187" s="11"/>
      <c r="BG187" s="11"/>
      <c r="BH187" s="11"/>
    </row>
    <row r="188" spans="1:60">
      <c r="A188" s="11"/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6"/>
      <c r="BE188" s="11"/>
      <c r="BF188" s="11"/>
      <c r="BG188" s="11"/>
      <c r="BH188" s="11"/>
    </row>
    <row r="189" spans="1:60">
      <c r="A189" s="11"/>
      <c r="B189" s="1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6"/>
      <c r="BE189" s="11"/>
      <c r="BF189" s="11"/>
      <c r="BG189" s="11"/>
      <c r="BH189" s="11"/>
    </row>
    <row r="190" spans="1:60">
      <c r="A190" s="11"/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6"/>
      <c r="BE190" s="11"/>
      <c r="BF190" s="11"/>
      <c r="BG190" s="11"/>
      <c r="BH190" s="11"/>
    </row>
    <row r="191" spans="1:60">
      <c r="A191" s="11"/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6"/>
      <c r="BE191" s="11"/>
      <c r="BF191" s="11"/>
      <c r="BG191" s="11"/>
      <c r="BH191" s="11"/>
    </row>
    <row r="192" spans="1:60">
      <c r="A192" s="11"/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6"/>
      <c r="BE192" s="11"/>
      <c r="BF192" s="11"/>
      <c r="BG192" s="11"/>
      <c r="BH192" s="11"/>
    </row>
    <row r="193" spans="1:60">
      <c r="A193" s="11"/>
      <c r="B193" s="1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6"/>
      <c r="BE193" s="11"/>
      <c r="BF193" s="11"/>
      <c r="BG193" s="11"/>
      <c r="BH193" s="11"/>
    </row>
    <row r="194" spans="1:60">
      <c r="A194" s="11"/>
      <c r="B194" s="1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6"/>
      <c r="BE194" s="11"/>
      <c r="BF194" s="11"/>
      <c r="BG194" s="11"/>
      <c r="BH194" s="11"/>
    </row>
    <row r="195" spans="1:60">
      <c r="A195" s="11"/>
      <c r="B195" s="1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6"/>
      <c r="BE195" s="11"/>
      <c r="BF195" s="11"/>
      <c r="BG195" s="11"/>
      <c r="BH195" s="11"/>
    </row>
    <row r="196" spans="1:60">
      <c r="A196" s="11"/>
      <c r="B196" s="1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6"/>
      <c r="BE196" s="11"/>
      <c r="BF196" s="11"/>
      <c r="BG196" s="11"/>
      <c r="BH196" s="11"/>
    </row>
    <row r="197" spans="1:60">
      <c r="A197" s="11"/>
      <c r="B197" s="1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6"/>
      <c r="BE197" s="11"/>
      <c r="BF197" s="11"/>
      <c r="BG197" s="11"/>
      <c r="BH197" s="11"/>
    </row>
    <row r="198" spans="1:60">
      <c r="A198" s="11"/>
      <c r="B198" s="1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6"/>
      <c r="BE198" s="11"/>
      <c r="BF198" s="11"/>
      <c r="BG198" s="11"/>
      <c r="BH198" s="11"/>
    </row>
    <row r="199" spans="1:60">
      <c r="A199" s="11"/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6"/>
      <c r="BE199" s="11"/>
      <c r="BF199" s="11"/>
      <c r="BG199" s="11"/>
      <c r="BH199" s="11"/>
    </row>
    <row r="200" spans="1:60">
      <c r="A200" s="11"/>
      <c r="B200" s="1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6"/>
      <c r="BE200" s="11"/>
      <c r="BF200" s="11"/>
      <c r="BG200" s="11"/>
      <c r="BH200" s="11"/>
    </row>
    <row r="201" spans="1:60">
      <c r="A201" s="11"/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6"/>
      <c r="BE201" s="11"/>
      <c r="BF201" s="11"/>
      <c r="BG201" s="11"/>
      <c r="BH201" s="11"/>
    </row>
    <row r="202" spans="1:60">
      <c r="A202" s="11"/>
      <c r="B202" s="1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6"/>
      <c r="BE202" s="11"/>
      <c r="BF202" s="11"/>
      <c r="BG202" s="11"/>
      <c r="BH202" s="11"/>
    </row>
    <row r="203" spans="1:60">
      <c r="A203" s="11"/>
      <c r="B203" s="1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6"/>
      <c r="BE203" s="11"/>
      <c r="BF203" s="11"/>
      <c r="BG203" s="11"/>
      <c r="BH203" s="11"/>
    </row>
    <row r="204" spans="1:60">
      <c r="A204" s="11"/>
      <c r="B204" s="1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6"/>
      <c r="BE204" s="11"/>
      <c r="BF204" s="11"/>
      <c r="BG204" s="11"/>
      <c r="BH204" s="11"/>
    </row>
    <row r="205" spans="1:60">
      <c r="A205" s="11"/>
      <c r="B205" s="1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6"/>
      <c r="BE205" s="11"/>
      <c r="BF205" s="11"/>
      <c r="BG205" s="11"/>
      <c r="BH205" s="11"/>
    </row>
    <row r="206" spans="1:60">
      <c r="A206" s="11"/>
      <c r="B206" s="1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6"/>
      <c r="BE206" s="11"/>
      <c r="BF206" s="11"/>
      <c r="BG206" s="11"/>
      <c r="BH206" s="11"/>
    </row>
    <row r="207" spans="1:60">
      <c r="A207" s="11"/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6"/>
      <c r="BE207" s="11"/>
      <c r="BF207" s="11"/>
      <c r="BG207" s="11"/>
      <c r="BH207" s="11"/>
    </row>
    <row r="208" spans="1:60">
      <c r="A208" s="11"/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6"/>
      <c r="BE208" s="11"/>
      <c r="BF208" s="11"/>
      <c r="BG208" s="11"/>
      <c r="BH208" s="11"/>
    </row>
    <row r="209" spans="1:60">
      <c r="A209" s="11"/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6"/>
      <c r="BE209" s="11"/>
      <c r="BF209" s="11"/>
      <c r="BG209" s="11"/>
      <c r="BH209" s="11"/>
    </row>
    <row r="210" spans="1:60">
      <c r="A210" s="11"/>
      <c r="B210" s="1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6"/>
      <c r="BE210" s="11"/>
      <c r="BF210" s="11"/>
      <c r="BG210" s="11"/>
      <c r="BH210" s="11"/>
    </row>
    <row r="211" spans="1:60">
      <c r="A211" s="11"/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6"/>
      <c r="BE211" s="11"/>
      <c r="BF211" s="11"/>
      <c r="BG211" s="11"/>
      <c r="BH211" s="11"/>
    </row>
    <row r="212" spans="1:60">
      <c r="A212" s="11"/>
      <c r="B212" s="1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6"/>
      <c r="BE212" s="11"/>
      <c r="BF212" s="11"/>
      <c r="BG212" s="11"/>
      <c r="BH212" s="11"/>
    </row>
    <row r="213" spans="1:60">
      <c r="A213" s="11"/>
      <c r="B213" s="1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6"/>
      <c r="BE213" s="11"/>
      <c r="BF213" s="11"/>
      <c r="BG213" s="11"/>
      <c r="BH213" s="11"/>
    </row>
    <row r="214" spans="1:60">
      <c r="A214" s="11"/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6"/>
      <c r="BE214" s="11"/>
      <c r="BF214" s="11"/>
      <c r="BG214" s="11"/>
      <c r="BH214" s="11"/>
    </row>
    <row r="215" spans="1:60">
      <c r="A215" s="11"/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6"/>
      <c r="BE215" s="11"/>
      <c r="BF215" s="11"/>
      <c r="BG215" s="11"/>
      <c r="BH215" s="11"/>
    </row>
    <row r="216" spans="1:60">
      <c r="A216" s="11"/>
      <c r="B216" s="1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6"/>
      <c r="BE216" s="11"/>
      <c r="BF216" s="11"/>
      <c r="BG216" s="11"/>
      <c r="BH216" s="11"/>
    </row>
    <row r="217" spans="1:60">
      <c r="A217" s="11"/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6"/>
      <c r="BE217" s="11"/>
      <c r="BF217" s="11"/>
      <c r="BG217" s="11"/>
      <c r="BH217" s="11"/>
    </row>
    <row r="218" spans="1:60">
      <c r="A218" s="11"/>
      <c r="B218" s="1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6"/>
      <c r="BE218" s="11"/>
      <c r="BF218" s="11"/>
      <c r="BG218" s="11"/>
      <c r="BH218" s="11"/>
    </row>
    <row r="219" spans="1:60">
      <c r="A219" s="11"/>
      <c r="B219" s="1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6"/>
      <c r="BE219" s="11"/>
      <c r="BF219" s="11"/>
      <c r="BG219" s="11"/>
      <c r="BH219" s="11"/>
    </row>
    <row r="220" spans="1:60">
      <c r="A220" s="11"/>
      <c r="B220" s="1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6"/>
      <c r="BE220" s="11"/>
      <c r="BF220" s="11"/>
      <c r="BG220" s="11"/>
      <c r="BH220" s="11"/>
    </row>
    <row r="221" spans="1:60">
      <c r="A221" s="11"/>
      <c r="B221" s="1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6"/>
      <c r="BE221" s="11"/>
      <c r="BF221" s="11"/>
      <c r="BG221" s="11"/>
      <c r="BH221" s="11"/>
    </row>
    <row r="222" spans="1:60">
      <c r="A222" s="11"/>
      <c r="B222" s="1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6"/>
      <c r="BE222" s="11"/>
      <c r="BF222" s="11"/>
      <c r="BG222" s="11"/>
      <c r="BH222" s="11"/>
    </row>
    <row r="223" spans="1:60">
      <c r="A223" s="11"/>
      <c r="B223" s="1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6"/>
      <c r="BE223" s="11"/>
      <c r="BF223" s="11"/>
      <c r="BG223" s="11"/>
      <c r="BH223" s="11"/>
    </row>
    <row r="224" spans="1:60">
      <c r="A224" s="11"/>
      <c r="B224" s="1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6"/>
      <c r="BE224" s="11"/>
      <c r="BF224" s="11"/>
      <c r="BG224" s="11"/>
      <c r="BH224" s="11"/>
    </row>
    <row r="225" spans="1:60">
      <c r="A225" s="11"/>
      <c r="B225" s="1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6"/>
      <c r="BE225" s="11"/>
      <c r="BF225" s="11"/>
      <c r="BG225" s="11"/>
      <c r="BH225" s="11"/>
    </row>
    <row r="226" spans="1:60">
      <c r="A226" s="11"/>
      <c r="B226" s="1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6"/>
      <c r="BE226" s="11"/>
      <c r="BF226" s="11"/>
      <c r="BG226" s="11"/>
      <c r="BH226" s="11"/>
    </row>
    <row r="227" spans="1:60">
      <c r="A227" s="11"/>
      <c r="B227" s="1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6"/>
      <c r="BE227" s="11"/>
      <c r="BF227" s="11"/>
      <c r="BG227" s="11"/>
      <c r="BH227" s="11"/>
    </row>
    <row r="228" spans="1:60">
      <c r="A228" s="11"/>
      <c r="B228" s="1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6"/>
      <c r="BE228" s="11"/>
      <c r="BF228" s="11"/>
      <c r="BG228" s="11"/>
      <c r="BH228" s="11"/>
    </row>
    <row r="229" spans="1:60">
      <c r="A229" s="11"/>
      <c r="B229" s="1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6"/>
      <c r="BE229" s="11"/>
      <c r="BF229" s="11"/>
      <c r="BG229" s="11"/>
      <c r="BH229" s="11"/>
    </row>
    <row r="230" spans="1:60">
      <c r="A230" s="11"/>
      <c r="B230" s="1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6"/>
      <c r="BE230" s="11"/>
      <c r="BF230" s="11"/>
      <c r="BG230" s="11"/>
      <c r="BH230" s="11"/>
    </row>
    <row r="231" spans="1:60">
      <c r="A231" s="11"/>
      <c r="B231" s="1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6"/>
      <c r="BE231" s="11"/>
      <c r="BF231" s="11"/>
      <c r="BG231" s="11"/>
      <c r="BH231" s="11"/>
    </row>
    <row r="232" spans="1:60">
      <c r="A232" s="11"/>
      <c r="B232" s="1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6"/>
      <c r="BE232" s="11"/>
      <c r="BF232" s="11"/>
      <c r="BG232" s="11"/>
      <c r="BH232" s="11"/>
    </row>
    <row r="233" spans="1:60">
      <c r="A233" s="11"/>
      <c r="B233" s="1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6"/>
      <c r="BE233" s="11"/>
      <c r="BF233" s="11"/>
      <c r="BG233" s="11"/>
      <c r="BH233" s="11"/>
    </row>
    <row r="234" spans="1:60">
      <c r="A234" s="11"/>
      <c r="B234" s="1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6"/>
      <c r="BE234" s="11"/>
      <c r="BF234" s="11"/>
      <c r="BG234" s="11"/>
      <c r="BH234" s="11"/>
    </row>
    <row r="235" spans="1:60">
      <c r="A235" s="11"/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6"/>
      <c r="BE235" s="11"/>
      <c r="BF235" s="11"/>
      <c r="BG235" s="11"/>
      <c r="BH235" s="11"/>
    </row>
    <row r="236" spans="1:60">
      <c r="A236" s="11"/>
      <c r="B236" s="1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6"/>
      <c r="BE236" s="11"/>
      <c r="BF236" s="11"/>
      <c r="BG236" s="11"/>
      <c r="BH236" s="11"/>
    </row>
    <row r="237" spans="1:60">
      <c r="A237" s="11"/>
      <c r="B237" s="1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6"/>
      <c r="BE237" s="11"/>
      <c r="BF237" s="11"/>
      <c r="BG237" s="11"/>
      <c r="BH237" s="11"/>
    </row>
    <row r="238" spans="1:60">
      <c r="A238" s="11"/>
      <c r="B238" s="1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6"/>
      <c r="BE238" s="11"/>
      <c r="BF238" s="11"/>
      <c r="BG238" s="11"/>
      <c r="BH238" s="11"/>
    </row>
    <row r="239" spans="1:60">
      <c r="A239" s="11"/>
      <c r="B239" s="1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6"/>
      <c r="BE239" s="11"/>
      <c r="BF239" s="11"/>
      <c r="BG239" s="11"/>
      <c r="BH239" s="11"/>
    </row>
    <row r="240" spans="1:60">
      <c r="A240" s="11"/>
      <c r="B240" s="1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6"/>
      <c r="BE240" s="11"/>
      <c r="BF240" s="11"/>
      <c r="BG240" s="11"/>
      <c r="BH240" s="11"/>
    </row>
    <row r="241" spans="1:60">
      <c r="A241" s="11"/>
      <c r="B241" s="1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6"/>
      <c r="BE241" s="11"/>
      <c r="BF241" s="11"/>
      <c r="BG241" s="11"/>
      <c r="BH241" s="11"/>
    </row>
    <row r="242" spans="1:60">
      <c r="A242" s="11"/>
      <c r="B242" s="1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6"/>
      <c r="BE242" s="11"/>
      <c r="BF242" s="11"/>
      <c r="BG242" s="11"/>
      <c r="BH242" s="11"/>
    </row>
    <row r="243" spans="1:60">
      <c r="A243" s="11"/>
      <c r="B243" s="1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6"/>
      <c r="BE243" s="11"/>
      <c r="BF243" s="11"/>
      <c r="BG243" s="11"/>
      <c r="BH243" s="11"/>
    </row>
    <row r="244" spans="1:60">
      <c r="A244" s="11"/>
      <c r="B244" s="1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6"/>
      <c r="BE244" s="11"/>
      <c r="BF244" s="11"/>
      <c r="BG244" s="11"/>
      <c r="BH244" s="11"/>
    </row>
    <row r="245" spans="1:60">
      <c r="A245" s="11"/>
      <c r="B245" s="1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6"/>
      <c r="BE245" s="11"/>
      <c r="BF245" s="11"/>
      <c r="BG245" s="11"/>
      <c r="BH245" s="11"/>
    </row>
    <row r="246" spans="1:60">
      <c r="A246" s="11"/>
      <c r="B246" s="1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6"/>
      <c r="BE246" s="11"/>
      <c r="BF246" s="11"/>
      <c r="BG246" s="11"/>
      <c r="BH246" s="11"/>
    </row>
    <row r="247" spans="1:60">
      <c r="A247" s="11"/>
      <c r="B247" s="1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6"/>
      <c r="BE247" s="11"/>
      <c r="BF247" s="11"/>
      <c r="BG247" s="11"/>
      <c r="BH247" s="11"/>
    </row>
    <row r="248" spans="1:60">
      <c r="A248" s="11"/>
      <c r="B248" s="1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6"/>
      <c r="BE248" s="11"/>
      <c r="BF248" s="11"/>
      <c r="BG248" s="11"/>
      <c r="BH248" s="11"/>
    </row>
    <row r="249" spans="1:60">
      <c r="A249" s="11"/>
      <c r="B249" s="1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6"/>
      <c r="BE249" s="11"/>
      <c r="BF249" s="11"/>
      <c r="BG249" s="11"/>
      <c r="BH249" s="11"/>
    </row>
    <row r="250" spans="1:60">
      <c r="A250" s="11"/>
      <c r="B250" s="1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6"/>
      <c r="BE250" s="11"/>
      <c r="BF250" s="11"/>
      <c r="BG250" s="11"/>
      <c r="BH250" s="11"/>
    </row>
    <row r="251" spans="1:60">
      <c r="A251" s="11"/>
      <c r="B251" s="1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6"/>
      <c r="BE251" s="11"/>
      <c r="BF251" s="11"/>
      <c r="BG251" s="11"/>
      <c r="BH251" s="11"/>
    </row>
    <row r="252" spans="1:60">
      <c r="A252" s="11"/>
      <c r="B252" s="1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6"/>
      <c r="BE252" s="11"/>
      <c r="BF252" s="11"/>
      <c r="BG252" s="11"/>
      <c r="BH252" s="11"/>
    </row>
    <row r="253" spans="1:60">
      <c r="A253" s="11"/>
      <c r="B253" s="1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6"/>
      <c r="BE253" s="11"/>
      <c r="BF253" s="11"/>
      <c r="BG253" s="11"/>
      <c r="BH253" s="11"/>
    </row>
    <row r="254" spans="1:60">
      <c r="A254" s="11"/>
      <c r="B254" s="1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6"/>
      <c r="BE254" s="11"/>
      <c r="BF254" s="11"/>
      <c r="BG254" s="11"/>
      <c r="BH254" s="11"/>
    </row>
    <row r="255" spans="1:60">
      <c r="A255" s="11"/>
      <c r="B255" s="1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6"/>
      <c r="BE255" s="11"/>
      <c r="BF255" s="11"/>
      <c r="BG255" s="11"/>
      <c r="BH255" s="11"/>
    </row>
    <row r="256" spans="1:60">
      <c r="A256" s="11"/>
      <c r="B256" s="1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6"/>
      <c r="BE256" s="11"/>
      <c r="BF256" s="11"/>
      <c r="BG256" s="11"/>
      <c r="BH256" s="11"/>
    </row>
    <row r="257" spans="1:60">
      <c r="A257" s="11"/>
      <c r="B257" s="1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6"/>
      <c r="BE257" s="11"/>
      <c r="BF257" s="11"/>
      <c r="BG257" s="11"/>
      <c r="BH257" s="11"/>
    </row>
    <row r="258" spans="1:60">
      <c r="A258" s="11"/>
      <c r="B258" s="1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6"/>
      <c r="BE258" s="11"/>
      <c r="BF258" s="11"/>
      <c r="BG258" s="11"/>
      <c r="BH258" s="11"/>
    </row>
    <row r="259" spans="1:60">
      <c r="A259" s="11"/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6"/>
      <c r="BE259" s="11"/>
      <c r="BF259" s="11"/>
      <c r="BG259" s="11"/>
      <c r="BH259" s="11"/>
    </row>
    <row r="260" spans="1:60">
      <c r="A260" s="11"/>
      <c r="B260" s="1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6"/>
      <c r="BE260" s="11"/>
      <c r="BF260" s="11"/>
      <c r="BG260" s="11"/>
      <c r="BH260" s="11"/>
    </row>
    <row r="261" spans="1:60">
      <c r="A261" s="11"/>
      <c r="B261" s="1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6"/>
      <c r="BE261" s="11"/>
      <c r="BF261" s="11"/>
      <c r="BG261" s="11"/>
      <c r="BH261" s="11"/>
    </row>
    <row r="262" spans="1:60">
      <c r="A262" s="11"/>
      <c r="B262" s="1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6"/>
      <c r="BE262" s="11"/>
      <c r="BF262" s="11"/>
      <c r="BG262" s="11"/>
      <c r="BH262" s="11"/>
    </row>
    <row r="263" spans="1:60">
      <c r="A263" s="11"/>
      <c r="B263" s="1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6"/>
      <c r="BE263" s="11"/>
      <c r="BF263" s="11"/>
      <c r="BG263" s="11"/>
      <c r="BH263" s="11"/>
    </row>
    <row r="264" spans="1:60">
      <c r="A264" s="11"/>
      <c r="B264" s="1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6"/>
      <c r="BE264" s="11"/>
      <c r="BF264" s="11"/>
      <c r="BG264" s="11"/>
      <c r="BH264" s="11"/>
    </row>
    <row r="265" spans="1:60">
      <c r="A265" s="11"/>
      <c r="B265" s="1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6"/>
      <c r="BE265" s="11"/>
      <c r="BF265" s="11"/>
      <c r="BG265" s="11"/>
      <c r="BH265" s="11"/>
    </row>
    <row r="266" spans="1:60">
      <c r="A266" s="11"/>
      <c r="B266" s="1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6"/>
      <c r="BE266" s="11"/>
      <c r="BF266" s="11"/>
      <c r="BG266" s="11"/>
      <c r="BH266" s="11"/>
    </row>
    <row r="267" spans="1:60">
      <c r="A267" s="11"/>
      <c r="B267" s="1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6"/>
      <c r="BE267" s="11"/>
      <c r="BF267" s="11"/>
      <c r="BG267" s="11"/>
      <c r="BH267" s="11"/>
    </row>
    <row r="268" spans="1:60">
      <c r="A268" s="11"/>
      <c r="B268" s="1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6"/>
      <c r="BE268" s="11"/>
      <c r="BF268" s="11"/>
      <c r="BG268" s="11"/>
      <c r="BH268" s="11"/>
    </row>
    <row r="269" spans="1:60">
      <c r="A269" s="11"/>
      <c r="B269" s="1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6"/>
      <c r="BE269" s="11"/>
      <c r="BF269" s="11"/>
      <c r="BG269" s="11"/>
      <c r="BH269" s="11"/>
    </row>
    <row r="270" spans="1:60">
      <c r="A270" s="11"/>
      <c r="B270" s="1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6"/>
      <c r="BE270" s="11"/>
      <c r="BF270" s="11"/>
      <c r="BG270" s="11"/>
      <c r="BH270" s="11"/>
    </row>
    <row r="271" spans="1:60">
      <c r="A271" s="11"/>
      <c r="B271" s="1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6"/>
      <c r="BE271" s="11"/>
      <c r="BF271" s="11"/>
      <c r="BG271" s="11"/>
      <c r="BH271" s="11"/>
    </row>
    <row r="272" spans="1:60">
      <c r="A272" s="11"/>
      <c r="B272" s="1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6"/>
      <c r="BE272" s="11"/>
      <c r="BF272" s="11"/>
      <c r="BG272" s="11"/>
      <c r="BH272" s="11"/>
    </row>
    <row r="273" spans="1:60">
      <c r="A273" s="11"/>
      <c r="B273" s="1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6"/>
      <c r="BE273" s="11"/>
      <c r="BF273" s="11"/>
      <c r="BG273" s="11"/>
      <c r="BH273" s="11"/>
    </row>
    <row r="274" spans="1:60">
      <c r="A274" s="11"/>
      <c r="B274" s="1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6"/>
      <c r="BE274" s="11"/>
      <c r="BF274" s="11"/>
      <c r="BG274" s="11"/>
      <c r="BH274" s="11"/>
    </row>
    <row r="275" spans="1:60">
      <c r="A275" s="11"/>
      <c r="B275" s="1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6"/>
      <c r="BE275" s="11"/>
      <c r="BF275" s="11"/>
      <c r="BG275" s="11"/>
      <c r="BH275" s="11"/>
    </row>
    <row r="276" spans="1:60">
      <c r="A276" s="11"/>
      <c r="B276" s="1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6"/>
      <c r="BE276" s="11"/>
      <c r="BF276" s="11"/>
      <c r="BG276" s="11"/>
      <c r="BH276" s="11"/>
    </row>
    <row r="277" spans="1:60">
      <c r="A277" s="11"/>
      <c r="B277" s="1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6"/>
      <c r="BE277" s="11"/>
      <c r="BF277" s="11"/>
      <c r="BG277" s="11"/>
      <c r="BH277" s="11"/>
    </row>
    <row r="278" spans="1:60">
      <c r="A278" s="11"/>
      <c r="B278" s="1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6"/>
      <c r="BE278" s="11"/>
      <c r="BF278" s="11"/>
      <c r="BG278" s="11"/>
      <c r="BH278" s="11"/>
    </row>
    <row r="279" spans="1:60">
      <c r="A279" s="11"/>
      <c r="B279" s="1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6"/>
      <c r="BE279" s="11"/>
      <c r="BF279" s="11"/>
      <c r="BG279" s="11"/>
      <c r="BH279" s="11"/>
    </row>
    <row r="280" spans="1:60">
      <c r="A280" s="11"/>
      <c r="B280" s="1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6"/>
      <c r="BE280" s="11"/>
      <c r="BF280" s="11"/>
      <c r="BG280" s="11"/>
      <c r="BH280" s="11"/>
    </row>
    <row r="281" spans="1:60">
      <c r="A281" s="11"/>
      <c r="B281" s="1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6"/>
      <c r="BE281" s="11"/>
      <c r="BF281" s="11"/>
      <c r="BG281" s="11"/>
      <c r="BH281" s="11"/>
    </row>
    <row r="282" spans="1:60">
      <c r="A282" s="11"/>
      <c r="B282" s="1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6"/>
      <c r="BE282" s="11"/>
      <c r="BF282" s="11"/>
      <c r="BG282" s="11"/>
      <c r="BH282" s="11"/>
    </row>
    <row r="283" spans="1:60">
      <c r="A283" s="11"/>
      <c r="B283" s="1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6"/>
      <c r="BE283" s="11"/>
      <c r="BF283" s="11"/>
      <c r="BG283" s="11"/>
      <c r="BH283" s="11"/>
    </row>
    <row r="284" spans="1:60">
      <c r="A284" s="11"/>
      <c r="B284" s="1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6"/>
      <c r="BE284" s="11"/>
      <c r="BF284" s="11"/>
      <c r="BG284" s="11"/>
      <c r="BH284" s="11"/>
    </row>
    <row r="285" spans="1:60">
      <c r="A285" s="11"/>
      <c r="B285" s="1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6"/>
      <c r="BE285" s="11"/>
      <c r="BF285" s="11"/>
      <c r="BG285" s="11"/>
      <c r="BH285" s="11"/>
    </row>
    <row r="286" spans="1:60">
      <c r="A286" s="11"/>
      <c r="B286" s="1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6"/>
      <c r="BE286" s="11"/>
      <c r="BF286" s="11"/>
      <c r="BG286" s="11"/>
      <c r="BH286" s="11"/>
    </row>
    <row r="287" spans="1:60">
      <c r="A287" s="11"/>
      <c r="B287" s="1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6"/>
      <c r="BE287" s="11"/>
      <c r="BF287" s="11"/>
      <c r="BG287" s="11"/>
      <c r="BH287" s="11"/>
    </row>
    <row r="288" spans="1:60">
      <c r="A288" s="11"/>
      <c r="B288" s="1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6"/>
      <c r="BE288" s="11"/>
      <c r="BF288" s="11"/>
      <c r="BG288" s="11"/>
      <c r="BH288" s="11"/>
    </row>
    <row r="289" spans="1:60">
      <c r="A289" s="11"/>
      <c r="B289" s="1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6"/>
      <c r="BE289" s="11"/>
      <c r="BF289" s="11"/>
      <c r="BG289" s="11"/>
      <c r="BH289" s="11"/>
    </row>
    <row r="290" spans="1:60">
      <c r="A290" s="11"/>
      <c r="B290" s="1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6"/>
      <c r="BE290" s="11"/>
      <c r="BF290" s="11"/>
      <c r="BG290" s="11"/>
      <c r="BH290" s="11"/>
    </row>
    <row r="291" spans="1:60">
      <c r="A291" s="11"/>
      <c r="B291" s="1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6"/>
      <c r="BE291" s="11"/>
      <c r="BF291" s="11"/>
      <c r="BG291" s="11"/>
      <c r="BH291" s="11"/>
    </row>
    <row r="292" spans="1:60">
      <c r="A292" s="11"/>
      <c r="B292" s="1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6"/>
      <c r="BE292" s="11"/>
      <c r="BF292" s="11"/>
      <c r="BG292" s="11"/>
      <c r="BH292" s="11"/>
    </row>
    <row r="293" spans="1:60">
      <c r="A293" s="11"/>
      <c r="B293" s="1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6"/>
      <c r="BE293" s="11"/>
      <c r="BF293" s="11"/>
      <c r="BG293" s="11"/>
      <c r="BH293" s="11"/>
    </row>
    <row r="294" spans="1:60">
      <c r="A294" s="11"/>
      <c r="B294" s="1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6"/>
      <c r="BE294" s="11"/>
      <c r="BF294" s="11"/>
      <c r="BG294" s="11"/>
      <c r="BH294" s="11"/>
    </row>
    <row r="295" spans="1:60">
      <c r="A295" s="11"/>
      <c r="B295" s="1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6"/>
      <c r="BE295" s="11"/>
      <c r="BF295" s="11"/>
      <c r="BG295" s="11"/>
      <c r="BH295" s="11"/>
    </row>
    <row r="296" spans="1:60">
      <c r="A296" s="11"/>
      <c r="B296" s="1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6"/>
      <c r="BE296" s="11"/>
      <c r="BF296" s="11"/>
      <c r="BG296" s="11"/>
      <c r="BH296" s="11"/>
    </row>
    <row r="297" spans="1:60">
      <c r="A297" s="11"/>
      <c r="B297" s="1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6"/>
      <c r="BE297" s="11"/>
      <c r="BF297" s="11"/>
      <c r="BG297" s="11"/>
      <c r="BH297" s="11"/>
    </row>
    <row r="298" spans="1:60">
      <c r="A298" s="11"/>
      <c r="B298" s="1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6"/>
      <c r="BE298" s="11"/>
      <c r="BF298" s="11"/>
      <c r="BG298" s="11"/>
      <c r="BH298" s="11"/>
    </row>
    <row r="299" spans="1:60">
      <c r="A299" s="11"/>
      <c r="B299" s="1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6"/>
      <c r="BE299" s="11"/>
      <c r="BF299" s="11"/>
      <c r="BG299" s="11"/>
      <c r="BH299" s="11"/>
    </row>
    <row r="300" spans="1:60">
      <c r="A300" s="11"/>
      <c r="B300" s="1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6"/>
      <c r="BE300" s="11"/>
      <c r="BF300" s="11"/>
      <c r="BG300" s="11"/>
      <c r="BH300" s="11"/>
    </row>
    <row r="301" spans="1:60">
      <c r="A301" s="11"/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6"/>
      <c r="BE301" s="11"/>
      <c r="BF301" s="11"/>
      <c r="BG301" s="11"/>
      <c r="BH301" s="11"/>
    </row>
    <row r="302" spans="1:60">
      <c r="A302" s="11"/>
      <c r="B302" s="1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6"/>
      <c r="BE302" s="11"/>
      <c r="BF302" s="11"/>
      <c r="BG302" s="11"/>
      <c r="BH302" s="11"/>
    </row>
    <row r="303" spans="1:60">
      <c r="A303" s="11"/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6"/>
      <c r="BE303" s="11"/>
      <c r="BF303" s="11"/>
      <c r="BG303" s="11"/>
      <c r="BH303" s="11"/>
    </row>
    <row r="304" spans="1:60">
      <c r="A304" s="11"/>
      <c r="B304" s="1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6"/>
      <c r="BE304" s="11"/>
      <c r="BF304" s="11"/>
      <c r="BG304" s="11"/>
      <c r="BH304" s="11"/>
    </row>
    <row r="305" spans="1:60">
      <c r="A305" s="11"/>
      <c r="B305" s="1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6"/>
      <c r="BE305" s="11"/>
      <c r="BF305" s="11"/>
      <c r="BG305" s="11"/>
      <c r="BH305" s="11"/>
    </row>
    <row r="306" spans="1:60">
      <c r="A306" s="11"/>
      <c r="B306" s="1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6"/>
      <c r="BE306" s="11"/>
      <c r="BF306" s="11"/>
      <c r="BG306" s="11"/>
      <c r="BH306" s="11"/>
    </row>
    <row r="307" spans="1:60">
      <c r="A307" s="11"/>
      <c r="B307" s="1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6"/>
      <c r="BE307" s="11"/>
      <c r="BF307" s="11"/>
      <c r="BG307" s="11"/>
      <c r="BH307" s="11"/>
    </row>
    <row r="308" spans="1:60">
      <c r="A308" s="11"/>
      <c r="B308" s="1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6"/>
      <c r="BE308" s="11"/>
      <c r="BF308" s="11"/>
      <c r="BG308" s="11"/>
      <c r="BH308" s="11"/>
    </row>
    <row r="309" spans="1:60">
      <c r="A309" s="11"/>
      <c r="B309" s="1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6"/>
      <c r="BE309" s="11"/>
      <c r="BF309" s="11"/>
      <c r="BG309" s="11"/>
      <c r="BH309" s="11"/>
    </row>
    <row r="310" spans="1:60">
      <c r="A310" s="11"/>
      <c r="B310" s="1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6"/>
      <c r="BE310" s="11"/>
      <c r="BF310" s="11"/>
      <c r="BG310" s="11"/>
      <c r="BH310" s="11"/>
    </row>
    <row r="311" spans="1:60">
      <c r="A311" s="11"/>
      <c r="B311" s="1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6"/>
      <c r="BE311" s="11"/>
      <c r="BF311" s="11"/>
      <c r="BG311" s="11"/>
      <c r="BH311" s="11"/>
    </row>
    <row r="312" spans="1:60">
      <c r="A312" s="11"/>
      <c r="B312" s="1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6"/>
      <c r="BE312" s="11"/>
      <c r="BF312" s="11"/>
      <c r="BG312" s="11"/>
      <c r="BH312" s="11"/>
    </row>
    <row r="313" spans="1:60">
      <c r="A313" s="11"/>
      <c r="B313" s="1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6"/>
      <c r="BE313" s="11"/>
      <c r="BF313" s="11"/>
      <c r="BG313" s="11"/>
      <c r="BH313" s="11"/>
    </row>
    <row r="314" spans="1:60">
      <c r="A314" s="11"/>
      <c r="B314" s="1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6"/>
      <c r="BE314" s="11"/>
      <c r="BF314" s="11"/>
      <c r="BG314" s="11"/>
      <c r="BH314" s="11"/>
    </row>
    <row r="315" spans="1:60">
      <c r="A315" s="11"/>
      <c r="B315" s="1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6"/>
      <c r="BE315" s="11"/>
      <c r="BF315" s="11"/>
      <c r="BG315" s="11"/>
      <c r="BH315" s="11"/>
    </row>
    <row r="316" spans="1:60">
      <c r="A316" s="11"/>
      <c r="B316" s="1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6"/>
      <c r="BE316" s="11"/>
      <c r="BF316" s="11"/>
      <c r="BG316" s="11"/>
      <c r="BH316" s="11"/>
    </row>
    <row r="317" spans="1:60">
      <c r="A317" s="11"/>
      <c r="B317" s="1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6"/>
      <c r="BE317" s="11"/>
      <c r="BF317" s="11"/>
      <c r="BG317" s="11"/>
      <c r="BH317" s="11"/>
    </row>
    <row r="318" spans="1:60">
      <c r="A318" s="11"/>
      <c r="B318" s="1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6"/>
      <c r="BE318" s="11"/>
      <c r="BF318" s="11"/>
      <c r="BG318" s="11"/>
      <c r="BH318" s="11"/>
    </row>
    <row r="319" spans="1:60">
      <c r="A319" s="11"/>
      <c r="B319" s="1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6"/>
      <c r="BE319" s="11"/>
      <c r="BF319" s="11"/>
      <c r="BG319" s="11"/>
      <c r="BH319" s="11"/>
    </row>
    <row r="320" spans="1:60">
      <c r="A320" s="11"/>
      <c r="B320" s="1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6"/>
      <c r="BE320" s="11"/>
      <c r="BF320" s="11"/>
      <c r="BG320" s="11"/>
      <c r="BH320" s="11"/>
    </row>
    <row r="321" spans="1:60">
      <c r="A321" s="11"/>
      <c r="B321" s="1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6"/>
      <c r="BE321" s="11"/>
      <c r="BF321" s="11"/>
      <c r="BG321" s="11"/>
      <c r="BH321" s="11"/>
    </row>
    <row r="322" spans="1:60">
      <c r="A322" s="11"/>
      <c r="B322" s="1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6"/>
      <c r="BE322" s="11"/>
      <c r="BF322" s="11"/>
      <c r="BG322" s="11"/>
      <c r="BH322" s="11"/>
    </row>
    <row r="323" spans="1:60">
      <c r="A323" s="11"/>
      <c r="B323" s="1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6"/>
      <c r="BE323" s="11"/>
      <c r="BF323" s="11"/>
      <c r="BG323" s="11"/>
      <c r="BH323" s="11"/>
    </row>
    <row r="324" spans="1:60">
      <c r="A324" s="11"/>
      <c r="B324" s="1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6"/>
      <c r="BE324" s="11"/>
      <c r="BF324" s="11"/>
      <c r="BG324" s="11"/>
      <c r="BH324" s="11"/>
    </row>
    <row r="325" spans="1:60">
      <c r="A325" s="11"/>
      <c r="B325" s="1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6"/>
      <c r="BE325" s="11"/>
      <c r="BF325" s="11"/>
      <c r="BG325" s="11"/>
      <c r="BH325" s="11"/>
    </row>
    <row r="326" spans="1:60">
      <c r="A326" s="11"/>
      <c r="B326" s="1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6"/>
      <c r="BE326" s="11"/>
      <c r="BF326" s="11"/>
      <c r="BG326" s="11"/>
      <c r="BH326" s="11"/>
    </row>
    <row r="327" spans="1:60">
      <c r="A327" s="11"/>
      <c r="B327" s="1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6"/>
      <c r="BE327" s="11"/>
      <c r="BF327" s="11"/>
      <c r="BG327" s="11"/>
      <c r="BH327" s="11"/>
    </row>
    <row r="328" spans="1:60">
      <c r="A328" s="11"/>
      <c r="B328" s="1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6"/>
      <c r="BE328" s="11"/>
      <c r="BF328" s="11"/>
      <c r="BG328" s="11"/>
      <c r="BH328" s="11"/>
    </row>
    <row r="329" spans="1:60">
      <c r="A329" s="11"/>
      <c r="B329" s="1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6"/>
      <c r="BE329" s="11"/>
      <c r="BF329" s="11"/>
      <c r="BG329" s="11"/>
      <c r="BH329" s="11"/>
    </row>
    <row r="330" spans="1:60">
      <c r="A330" s="11"/>
      <c r="B330" s="1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6"/>
      <c r="BE330" s="11"/>
      <c r="BF330" s="11"/>
      <c r="BG330" s="11"/>
      <c r="BH330" s="11"/>
    </row>
    <row r="331" spans="1:60">
      <c r="A331" s="11"/>
      <c r="B331" s="1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6"/>
      <c r="BE331" s="11"/>
      <c r="BF331" s="11"/>
      <c r="BG331" s="11"/>
      <c r="BH331" s="11"/>
    </row>
    <row r="332" spans="1:60">
      <c r="A332" s="11"/>
      <c r="B332" s="1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6"/>
      <c r="BE332" s="11"/>
      <c r="BF332" s="11"/>
      <c r="BG332" s="11"/>
      <c r="BH332" s="11"/>
    </row>
    <row r="333" spans="1:60">
      <c r="A333" s="11"/>
      <c r="B333" s="1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6"/>
      <c r="BE333" s="11"/>
      <c r="BF333" s="11"/>
      <c r="BG333" s="11"/>
      <c r="BH333" s="11"/>
    </row>
    <row r="334" spans="1:60">
      <c r="A334" s="11"/>
      <c r="B334" s="1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6"/>
      <c r="BE334" s="11"/>
      <c r="BF334" s="11"/>
      <c r="BG334" s="11"/>
      <c r="BH334" s="11"/>
    </row>
    <row r="335" spans="1:60">
      <c r="A335" s="11"/>
      <c r="B335" s="1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6"/>
      <c r="BE335" s="11"/>
      <c r="BF335" s="11"/>
      <c r="BG335" s="11"/>
      <c r="BH335" s="11"/>
    </row>
    <row r="336" spans="1:60">
      <c r="A336" s="11"/>
      <c r="B336" s="1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6"/>
      <c r="BE336" s="11"/>
      <c r="BF336" s="11"/>
      <c r="BG336" s="11"/>
      <c r="BH336" s="11"/>
    </row>
    <row r="337" spans="1:60">
      <c r="A337" s="11"/>
      <c r="B337" s="1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6"/>
      <c r="BE337" s="11"/>
      <c r="BF337" s="11"/>
      <c r="BG337" s="11"/>
      <c r="BH337" s="11"/>
    </row>
    <row r="338" spans="1:60">
      <c r="A338" s="11"/>
      <c r="B338" s="1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6"/>
      <c r="BE338" s="11"/>
      <c r="BF338" s="11"/>
      <c r="BG338" s="11"/>
      <c r="BH338" s="11"/>
    </row>
    <row r="339" spans="1:60">
      <c r="A339" s="11"/>
      <c r="B339" s="1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6"/>
      <c r="BE339" s="11"/>
      <c r="BF339" s="11"/>
      <c r="BG339" s="11"/>
      <c r="BH339" s="11"/>
    </row>
    <row r="340" spans="1:60">
      <c r="A340" s="11"/>
      <c r="B340" s="1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6"/>
      <c r="BE340" s="11"/>
      <c r="BF340" s="11"/>
      <c r="BG340" s="11"/>
      <c r="BH340" s="11"/>
    </row>
    <row r="341" spans="1:60">
      <c r="A341" s="11"/>
      <c r="B341" s="1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6"/>
      <c r="BE341" s="11"/>
      <c r="BF341" s="11"/>
      <c r="BG341" s="11"/>
      <c r="BH341" s="11"/>
    </row>
    <row r="342" spans="1:60">
      <c r="A342" s="11"/>
      <c r="B342" s="1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6"/>
      <c r="BE342" s="11"/>
      <c r="BF342" s="11"/>
      <c r="BG342" s="11"/>
      <c r="BH342" s="11"/>
    </row>
    <row r="343" spans="1:60">
      <c r="A343" s="11"/>
      <c r="B343" s="1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6"/>
      <c r="BE343" s="11"/>
      <c r="BF343" s="11"/>
      <c r="BG343" s="11"/>
      <c r="BH343" s="11"/>
    </row>
    <row r="344" spans="1:60">
      <c r="A344" s="11"/>
      <c r="B344" s="1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6"/>
      <c r="BE344" s="11"/>
      <c r="BF344" s="11"/>
      <c r="BG344" s="11"/>
      <c r="BH344" s="11"/>
    </row>
    <row r="345" spans="1:60">
      <c r="A345" s="11"/>
      <c r="B345" s="1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6"/>
      <c r="BE345" s="11"/>
      <c r="BF345" s="11"/>
      <c r="BG345" s="11"/>
      <c r="BH345" s="11"/>
    </row>
    <row r="346" spans="1:60">
      <c r="A346" s="11"/>
      <c r="B346" s="1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6"/>
      <c r="BE346" s="11"/>
      <c r="BF346" s="11"/>
      <c r="BG346" s="11"/>
      <c r="BH346" s="11"/>
    </row>
    <row r="347" spans="1:60">
      <c r="A347" s="11"/>
      <c r="B347" s="1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6"/>
      <c r="BE347" s="11"/>
      <c r="BF347" s="11"/>
      <c r="BG347" s="11"/>
      <c r="BH347" s="11"/>
    </row>
    <row r="348" spans="1:60">
      <c r="A348" s="11"/>
      <c r="B348" s="1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6"/>
      <c r="BE348" s="11"/>
      <c r="BF348" s="11"/>
      <c r="BG348" s="11"/>
      <c r="BH348" s="11"/>
    </row>
    <row r="349" spans="1:60">
      <c r="A349" s="11"/>
      <c r="B349" s="1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6"/>
      <c r="BE349" s="11"/>
      <c r="BF349" s="11"/>
      <c r="BG349" s="11"/>
      <c r="BH349" s="11"/>
    </row>
    <row r="350" spans="1:60">
      <c r="A350" s="11"/>
      <c r="B350" s="1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6"/>
      <c r="BE350" s="11"/>
      <c r="BF350" s="11"/>
      <c r="BG350" s="11"/>
      <c r="BH350" s="11"/>
    </row>
    <row r="351" spans="1:60">
      <c r="A351" s="11"/>
      <c r="B351" s="1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6"/>
      <c r="BE351" s="11"/>
      <c r="BF351" s="11"/>
      <c r="BG351" s="11"/>
      <c r="BH351" s="11"/>
    </row>
    <row r="352" spans="1:60">
      <c r="A352" s="11"/>
      <c r="B352" s="1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6"/>
      <c r="BE352" s="11"/>
      <c r="BF352" s="11"/>
      <c r="BG352" s="11"/>
      <c r="BH352" s="11"/>
    </row>
    <row r="353" spans="1:60">
      <c r="A353" s="11"/>
      <c r="B353" s="1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6"/>
      <c r="BE353" s="11"/>
      <c r="BF353" s="11"/>
      <c r="BG353" s="11"/>
      <c r="BH353" s="11"/>
    </row>
    <row r="354" spans="1:60">
      <c r="A354" s="11"/>
      <c r="B354" s="1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6"/>
      <c r="BE354" s="11"/>
      <c r="BF354" s="11"/>
      <c r="BG354" s="11"/>
      <c r="BH354" s="11"/>
    </row>
    <row r="355" spans="1:60">
      <c r="A355" s="11"/>
      <c r="B355" s="1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6"/>
      <c r="BE355" s="11"/>
      <c r="BF355" s="11"/>
      <c r="BG355" s="11"/>
      <c r="BH355" s="11"/>
    </row>
    <row r="356" spans="1:60">
      <c r="A356" s="11"/>
      <c r="B356" s="1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6"/>
      <c r="BE356" s="11"/>
      <c r="BF356" s="11"/>
      <c r="BG356" s="11"/>
      <c r="BH356" s="11"/>
    </row>
    <row r="357" spans="1:60">
      <c r="A357" s="11"/>
      <c r="B357" s="1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6"/>
      <c r="BE357" s="11"/>
      <c r="BF357" s="11"/>
      <c r="BG357" s="11"/>
      <c r="BH357" s="11"/>
    </row>
    <row r="358" spans="1:60">
      <c r="A358" s="11"/>
      <c r="B358" s="1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6"/>
      <c r="BE358" s="11"/>
      <c r="BF358" s="11"/>
      <c r="BG358" s="11"/>
      <c r="BH358" s="11"/>
    </row>
    <row r="359" spans="1:60">
      <c r="A359" s="11"/>
      <c r="B359" s="1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6"/>
      <c r="BE359" s="11"/>
      <c r="BF359" s="11"/>
      <c r="BG359" s="11"/>
      <c r="BH359" s="11"/>
    </row>
    <row r="360" spans="1:60">
      <c r="A360" s="11"/>
      <c r="B360" s="1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6"/>
      <c r="BE360" s="11"/>
      <c r="BF360" s="11"/>
      <c r="BG360" s="11"/>
      <c r="BH360" s="11"/>
    </row>
    <row r="361" spans="1:60">
      <c r="A361" s="11"/>
      <c r="B361" s="1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6"/>
      <c r="BE361" s="11"/>
      <c r="BF361" s="11"/>
      <c r="BG361" s="11"/>
      <c r="BH361" s="11"/>
    </row>
    <row r="362" spans="1:60">
      <c r="A362" s="11"/>
      <c r="B362" s="1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6"/>
      <c r="BE362" s="11"/>
      <c r="BF362" s="11"/>
      <c r="BG362" s="11"/>
      <c r="BH362" s="11"/>
    </row>
    <row r="363" spans="1:60">
      <c r="A363" s="11"/>
      <c r="B363" s="1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6"/>
      <c r="BE363" s="11"/>
      <c r="BF363" s="11"/>
      <c r="BG363" s="11"/>
      <c r="BH363" s="11"/>
    </row>
    <row r="364" spans="1:60">
      <c r="A364" s="11"/>
      <c r="B364" s="1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6"/>
      <c r="BE364" s="11"/>
      <c r="BF364" s="11"/>
      <c r="BG364" s="11"/>
      <c r="BH364" s="11"/>
    </row>
    <row r="365" spans="1:60">
      <c r="A365" s="11"/>
      <c r="B365" s="1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6"/>
      <c r="BE365" s="11"/>
      <c r="BF365" s="11"/>
      <c r="BG365" s="11"/>
      <c r="BH365" s="11"/>
    </row>
    <row r="366" spans="1:60">
      <c r="A366" s="11"/>
      <c r="B366" s="1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6"/>
      <c r="BE366" s="11"/>
      <c r="BF366" s="11"/>
      <c r="BG366" s="11"/>
      <c r="BH366" s="11"/>
    </row>
    <row r="367" spans="1:60">
      <c r="A367" s="11"/>
      <c r="B367" s="1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6"/>
      <c r="BE367" s="11"/>
      <c r="BF367" s="11"/>
      <c r="BG367" s="11"/>
      <c r="BH367" s="11"/>
    </row>
    <row r="368" spans="1:60">
      <c r="A368" s="11"/>
      <c r="B368" s="1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6"/>
      <c r="BE368" s="11"/>
      <c r="BF368" s="11"/>
      <c r="BG368" s="11"/>
      <c r="BH368" s="11"/>
    </row>
    <row r="369" spans="1:60">
      <c r="A369" s="11"/>
      <c r="B369" s="1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6"/>
      <c r="BE369" s="11"/>
      <c r="BF369" s="11"/>
      <c r="BG369" s="11"/>
      <c r="BH369" s="11"/>
    </row>
    <row r="370" spans="1:60">
      <c r="A370" s="11"/>
      <c r="B370" s="1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6"/>
      <c r="BE370" s="11"/>
      <c r="BF370" s="11"/>
      <c r="BG370" s="11"/>
      <c r="BH370" s="11"/>
    </row>
    <row r="371" spans="1:60">
      <c r="A371" s="11"/>
      <c r="B371" s="1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6"/>
      <c r="BE371" s="11"/>
      <c r="BF371" s="11"/>
      <c r="BG371" s="11"/>
      <c r="BH371" s="11"/>
    </row>
    <row r="372" spans="1:60">
      <c r="A372" s="11"/>
      <c r="B372" s="1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6"/>
      <c r="BE372" s="11"/>
      <c r="BF372" s="11"/>
      <c r="BG372" s="11"/>
      <c r="BH372" s="11"/>
    </row>
    <row r="373" spans="1:60">
      <c r="A373" s="11"/>
      <c r="B373" s="1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6"/>
      <c r="BE373" s="11"/>
      <c r="BF373" s="11"/>
      <c r="BG373" s="11"/>
      <c r="BH373" s="11"/>
    </row>
    <row r="374" spans="1:60">
      <c r="A374" s="11"/>
      <c r="B374" s="1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6"/>
      <c r="BE374" s="11"/>
      <c r="BF374" s="11"/>
      <c r="BG374" s="11"/>
      <c r="BH374" s="11"/>
    </row>
    <row r="375" spans="1:60">
      <c r="A375" s="11"/>
      <c r="B375" s="1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6"/>
      <c r="BE375" s="11"/>
      <c r="BF375" s="11"/>
      <c r="BG375" s="11"/>
      <c r="BH375" s="11"/>
    </row>
    <row r="376" spans="1:60">
      <c r="A376" s="11"/>
      <c r="B376" s="1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6"/>
      <c r="BE376" s="11"/>
      <c r="BF376" s="11"/>
      <c r="BG376" s="11"/>
      <c r="BH376" s="11"/>
    </row>
    <row r="377" spans="1:60">
      <c r="A377" s="11"/>
      <c r="B377" s="1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6"/>
      <c r="BE377" s="11"/>
      <c r="BF377" s="11"/>
      <c r="BG377" s="11"/>
      <c r="BH377" s="11"/>
    </row>
    <row r="378" spans="1:60">
      <c r="A378" s="11"/>
      <c r="B378" s="1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6"/>
      <c r="BE378" s="11"/>
      <c r="BF378" s="11"/>
      <c r="BG378" s="11"/>
      <c r="BH378" s="11"/>
    </row>
    <row r="379" spans="1:60">
      <c r="A379" s="11"/>
      <c r="B379" s="1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6"/>
      <c r="BE379" s="11"/>
      <c r="BF379" s="11"/>
      <c r="BG379" s="11"/>
      <c r="BH379" s="11"/>
    </row>
    <row r="380" spans="1:60">
      <c r="A380" s="11"/>
      <c r="B380" s="1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6"/>
      <c r="BE380" s="11"/>
      <c r="BF380" s="11"/>
      <c r="BG380" s="11"/>
      <c r="BH380" s="11"/>
    </row>
    <row r="381" spans="1:60">
      <c r="A381" s="11"/>
      <c r="B381" s="1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6"/>
      <c r="BE381" s="11"/>
      <c r="BF381" s="11"/>
      <c r="BG381" s="11"/>
      <c r="BH381" s="11"/>
    </row>
    <row r="382" spans="1:60">
      <c r="A382" s="11"/>
      <c r="B382" s="1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6"/>
      <c r="BE382" s="11"/>
      <c r="BF382" s="11"/>
      <c r="BG382" s="11"/>
      <c r="BH382" s="11"/>
    </row>
    <row r="383" spans="1:60">
      <c r="A383" s="11"/>
      <c r="B383" s="1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6"/>
      <c r="BE383" s="11"/>
      <c r="BF383" s="11"/>
      <c r="BG383" s="11"/>
      <c r="BH383" s="11"/>
    </row>
    <row r="384" spans="1:60">
      <c r="A384" s="11"/>
      <c r="B384" s="1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6"/>
      <c r="BE384" s="11"/>
      <c r="BF384" s="11"/>
      <c r="BG384" s="11"/>
      <c r="BH384" s="11"/>
    </row>
    <row r="385" spans="1:60">
      <c r="A385" s="11"/>
      <c r="B385" s="1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6"/>
      <c r="BE385" s="11"/>
      <c r="BF385" s="11"/>
      <c r="BG385" s="11"/>
      <c r="BH385" s="11"/>
    </row>
    <row r="386" spans="1:60">
      <c r="A386" s="11"/>
      <c r="B386" s="1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6"/>
      <c r="BE386" s="11"/>
      <c r="BF386" s="11"/>
      <c r="BG386" s="11"/>
      <c r="BH386" s="11"/>
    </row>
    <row r="387" spans="1:60">
      <c r="A387" s="11"/>
      <c r="B387" s="1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6"/>
      <c r="BE387" s="11"/>
      <c r="BF387" s="11"/>
      <c r="BG387" s="11"/>
      <c r="BH387" s="11"/>
    </row>
    <row r="388" spans="1:60">
      <c r="A388" s="11"/>
      <c r="B388" s="1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6"/>
      <c r="BE388" s="11"/>
      <c r="BF388" s="11"/>
      <c r="BG388" s="11"/>
      <c r="BH388" s="11"/>
    </row>
    <row r="389" spans="1:60">
      <c r="A389" s="11"/>
      <c r="B389" s="1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6"/>
      <c r="BE389" s="11"/>
      <c r="BF389" s="11"/>
      <c r="BG389" s="11"/>
      <c r="BH389" s="11"/>
    </row>
    <row r="390" spans="1:60">
      <c r="A390" s="11"/>
      <c r="B390" s="1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6"/>
      <c r="BE390" s="11"/>
      <c r="BF390" s="11"/>
      <c r="BG390" s="11"/>
      <c r="BH390" s="11"/>
    </row>
    <row r="391" spans="1:60">
      <c r="A391" s="11"/>
      <c r="B391" s="1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6"/>
      <c r="BE391" s="11"/>
      <c r="BF391" s="11"/>
      <c r="BG391" s="11"/>
      <c r="BH391" s="11"/>
    </row>
    <row r="392" spans="1:60">
      <c r="A392" s="11"/>
      <c r="B392" s="1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6"/>
      <c r="BE392" s="11"/>
      <c r="BF392" s="11"/>
      <c r="BG392" s="11"/>
      <c r="BH392" s="11"/>
    </row>
    <row r="393" spans="1:60">
      <c r="A393" s="11"/>
      <c r="B393" s="1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6"/>
      <c r="BE393" s="11"/>
      <c r="BF393" s="11"/>
      <c r="BG393" s="11"/>
      <c r="BH393" s="11"/>
    </row>
    <row r="394" spans="1:60">
      <c r="A394" s="11"/>
      <c r="B394" s="1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6"/>
      <c r="BE394" s="11"/>
      <c r="BF394" s="11"/>
      <c r="BG394" s="11"/>
      <c r="BH394" s="11"/>
    </row>
    <row r="395" spans="1:60">
      <c r="A395" s="11"/>
      <c r="B395" s="1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6"/>
      <c r="BE395" s="11"/>
      <c r="BF395" s="11"/>
      <c r="BG395" s="11"/>
      <c r="BH395" s="11"/>
    </row>
    <row r="396" spans="1:60">
      <c r="A396" s="11"/>
      <c r="B396" s="1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6"/>
      <c r="BE396" s="11"/>
      <c r="BF396" s="11"/>
      <c r="BG396" s="11"/>
      <c r="BH396" s="11"/>
    </row>
    <row r="397" spans="1:60">
      <c r="A397" s="11"/>
      <c r="B397" s="1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6"/>
      <c r="BE397" s="11"/>
      <c r="BF397" s="11"/>
      <c r="BG397" s="11"/>
      <c r="BH397" s="11"/>
    </row>
    <row r="398" spans="1:60">
      <c r="A398" s="11"/>
      <c r="B398" s="1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6"/>
      <c r="BE398" s="11"/>
      <c r="BF398" s="11"/>
      <c r="BG398" s="11"/>
      <c r="BH398" s="11"/>
    </row>
    <row r="399" spans="1:60">
      <c r="A399" s="11"/>
      <c r="B399" s="1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6"/>
      <c r="BE399" s="11"/>
      <c r="BF399" s="11"/>
      <c r="BG399" s="11"/>
      <c r="BH399" s="11"/>
    </row>
    <row r="400" spans="1:60">
      <c r="A400" s="11"/>
      <c r="B400" s="1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6"/>
      <c r="BE400" s="11"/>
      <c r="BF400" s="11"/>
      <c r="BG400" s="11"/>
      <c r="BH400" s="11"/>
    </row>
    <row r="401" spans="1:60">
      <c r="A401" s="11"/>
      <c r="B401" s="1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6"/>
      <c r="BE401" s="11"/>
      <c r="BF401" s="11"/>
      <c r="BG401" s="11"/>
      <c r="BH401" s="11"/>
    </row>
    <row r="402" spans="1:60">
      <c r="A402" s="11"/>
      <c r="B402" s="1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6"/>
      <c r="BE402" s="11"/>
      <c r="BF402" s="11"/>
      <c r="BG402" s="11"/>
      <c r="BH402" s="11"/>
    </row>
    <row r="403" spans="1:60">
      <c r="A403" s="11"/>
      <c r="B403" s="1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6"/>
      <c r="BE403" s="11"/>
      <c r="BF403" s="11"/>
      <c r="BG403" s="11"/>
      <c r="BH403" s="11"/>
    </row>
    <row r="404" spans="1:60">
      <c r="A404" s="11"/>
      <c r="B404" s="1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6"/>
      <c r="BE404" s="11"/>
      <c r="BF404" s="11"/>
      <c r="BG404" s="11"/>
      <c r="BH404" s="11"/>
    </row>
    <row r="405" spans="1:60">
      <c r="A405" s="11"/>
      <c r="B405" s="1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6"/>
      <c r="BE405" s="11"/>
      <c r="BF405" s="11"/>
      <c r="BG405" s="11"/>
      <c r="BH405" s="11"/>
    </row>
    <row r="406" spans="1:60">
      <c r="A406" s="11"/>
      <c r="B406" s="1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6"/>
      <c r="BE406" s="11"/>
      <c r="BF406" s="11"/>
      <c r="BG406" s="11"/>
      <c r="BH406" s="11"/>
    </row>
    <row r="407" spans="1:60">
      <c r="A407" s="11"/>
      <c r="B407" s="1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6"/>
      <c r="BE407" s="11"/>
      <c r="BF407" s="11"/>
      <c r="BG407" s="11"/>
      <c r="BH407" s="11"/>
    </row>
    <row r="408" spans="1:60">
      <c r="A408" s="11"/>
      <c r="B408" s="1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6"/>
      <c r="BE408" s="11"/>
      <c r="BF408" s="11"/>
      <c r="BG408" s="11"/>
      <c r="BH408" s="11"/>
    </row>
    <row r="409" spans="1:60">
      <c r="A409" s="11"/>
      <c r="B409" s="1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6"/>
      <c r="BE409" s="11"/>
      <c r="BF409" s="11"/>
      <c r="BG409" s="11"/>
      <c r="BH409" s="11"/>
    </row>
    <row r="410" spans="1:60">
      <c r="A410" s="11"/>
      <c r="B410" s="1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6"/>
      <c r="BE410" s="11"/>
      <c r="BF410" s="11"/>
      <c r="BG410" s="11"/>
      <c r="BH410" s="11"/>
    </row>
    <row r="411" spans="1:60">
      <c r="A411" s="11"/>
      <c r="B411" s="1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6"/>
      <c r="BE411" s="11"/>
      <c r="BF411" s="11"/>
      <c r="BG411" s="11"/>
      <c r="BH411" s="11"/>
    </row>
    <row r="412" spans="1:60">
      <c r="A412" s="11"/>
      <c r="B412" s="1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6"/>
      <c r="BE412" s="11"/>
      <c r="BF412" s="11"/>
      <c r="BG412" s="11"/>
      <c r="BH412" s="11"/>
    </row>
    <row r="413" spans="1:60">
      <c r="A413" s="11"/>
      <c r="B413" s="1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6"/>
      <c r="BE413" s="11"/>
      <c r="BF413" s="11"/>
      <c r="BG413" s="11"/>
      <c r="BH413" s="11"/>
    </row>
    <row r="414" spans="1:60">
      <c r="A414" s="11"/>
      <c r="B414" s="1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6"/>
      <c r="BE414" s="11"/>
      <c r="BF414" s="11"/>
      <c r="BG414" s="11"/>
      <c r="BH414" s="11"/>
    </row>
    <row r="415" spans="1:60">
      <c r="A415" s="11"/>
      <c r="B415" s="1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6"/>
      <c r="BE415" s="11"/>
      <c r="BF415" s="11"/>
      <c r="BG415" s="11"/>
      <c r="BH415" s="11"/>
    </row>
    <row r="416" spans="1:60">
      <c r="A416" s="11"/>
      <c r="B416" s="1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6"/>
      <c r="BE416" s="11"/>
      <c r="BF416" s="11"/>
      <c r="BG416" s="11"/>
      <c r="BH416" s="11"/>
    </row>
    <row r="417" spans="1:60">
      <c r="A417" s="11"/>
      <c r="B417" s="1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6"/>
      <c r="BE417" s="11"/>
      <c r="BF417" s="11"/>
      <c r="BG417" s="11"/>
      <c r="BH417" s="11"/>
    </row>
    <row r="418" spans="1:60">
      <c r="A418" s="11"/>
      <c r="B418" s="1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6"/>
      <c r="BE418" s="11"/>
      <c r="BF418" s="11"/>
      <c r="BG418" s="11"/>
      <c r="BH418" s="11"/>
    </row>
    <row r="419" spans="1:60">
      <c r="A419" s="11"/>
      <c r="B419" s="1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6"/>
      <c r="BE419" s="11"/>
      <c r="BF419" s="11"/>
      <c r="BG419" s="11"/>
      <c r="BH419" s="11"/>
    </row>
    <row r="420" spans="1:60">
      <c r="A420" s="11"/>
      <c r="B420" s="1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6"/>
      <c r="BE420" s="11"/>
      <c r="BF420" s="11"/>
      <c r="BG420" s="11"/>
      <c r="BH420" s="11"/>
    </row>
    <row r="421" spans="1:60">
      <c r="A421" s="11"/>
      <c r="B421" s="1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6"/>
      <c r="BE421" s="11"/>
      <c r="BF421" s="11"/>
      <c r="BG421" s="11"/>
      <c r="BH421" s="11"/>
    </row>
    <row r="422" spans="1:60">
      <c r="A422" s="11"/>
      <c r="B422" s="1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6"/>
      <c r="BE422" s="11"/>
      <c r="BF422" s="11"/>
      <c r="BG422" s="11"/>
      <c r="BH422" s="11"/>
    </row>
    <row r="423" spans="1:60">
      <c r="A423" s="11"/>
      <c r="B423" s="1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6"/>
      <c r="BE423" s="11"/>
      <c r="BF423" s="11"/>
      <c r="BG423" s="11"/>
      <c r="BH423" s="11"/>
    </row>
    <row r="424" spans="1:60">
      <c r="A424" s="11"/>
      <c r="B424" s="1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6"/>
      <c r="BE424" s="11"/>
      <c r="BF424" s="11"/>
      <c r="BG424" s="11"/>
      <c r="BH424" s="11"/>
    </row>
    <row r="425" spans="1:60">
      <c r="A425" s="11"/>
      <c r="B425" s="1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6"/>
      <c r="BE425" s="11"/>
      <c r="BF425" s="11"/>
      <c r="BG425" s="11"/>
      <c r="BH425" s="11"/>
    </row>
    <row r="426" spans="1:60">
      <c r="A426" s="11"/>
      <c r="B426" s="1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6"/>
      <c r="BE426" s="11"/>
      <c r="BF426" s="11"/>
      <c r="BG426" s="11"/>
      <c r="BH426" s="11"/>
    </row>
    <row r="427" spans="1:60">
      <c r="A427" s="11"/>
      <c r="B427" s="1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6"/>
      <c r="BE427" s="11"/>
      <c r="BF427" s="11"/>
      <c r="BG427" s="11"/>
      <c r="BH427" s="11"/>
    </row>
    <row r="428" spans="1:60">
      <c r="A428" s="11"/>
      <c r="B428" s="1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6"/>
      <c r="BE428" s="11"/>
      <c r="BF428" s="11"/>
      <c r="BG428" s="11"/>
      <c r="BH428" s="11"/>
    </row>
    <row r="429" spans="1:60">
      <c r="A429" s="11"/>
      <c r="B429" s="1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6"/>
      <c r="BE429" s="11"/>
      <c r="BF429" s="11"/>
      <c r="BG429" s="11"/>
      <c r="BH429" s="11"/>
    </row>
    <row r="430" spans="1:60">
      <c r="A430" s="11"/>
      <c r="B430" s="1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6"/>
      <c r="BE430" s="11"/>
      <c r="BF430" s="11"/>
      <c r="BG430" s="11"/>
      <c r="BH430" s="11"/>
    </row>
    <row r="431" spans="1:60">
      <c r="A431" s="11"/>
      <c r="B431" s="1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6"/>
      <c r="BE431" s="11"/>
      <c r="BF431" s="11"/>
      <c r="BG431" s="11"/>
      <c r="BH431" s="11"/>
    </row>
    <row r="432" spans="1:60">
      <c r="A432" s="11"/>
      <c r="B432" s="1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6"/>
      <c r="BE432" s="11"/>
      <c r="BF432" s="11"/>
      <c r="BG432" s="11"/>
      <c r="BH432" s="11"/>
    </row>
    <row r="433" spans="1:60">
      <c r="A433" s="11"/>
      <c r="B433" s="1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6"/>
      <c r="BE433" s="11"/>
      <c r="BF433" s="11"/>
      <c r="BG433" s="11"/>
      <c r="BH433" s="11"/>
    </row>
    <row r="434" spans="1:60">
      <c r="A434" s="11"/>
      <c r="B434" s="1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6"/>
      <c r="BE434" s="11"/>
      <c r="BF434" s="11"/>
      <c r="BG434" s="11"/>
      <c r="BH434" s="11"/>
    </row>
    <row r="435" spans="1:60">
      <c r="A435" s="11"/>
      <c r="B435" s="1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6"/>
      <c r="BE435" s="11"/>
      <c r="BF435" s="11"/>
      <c r="BG435" s="11"/>
      <c r="BH435" s="11"/>
    </row>
    <row r="436" spans="1:60">
      <c r="A436" s="11"/>
      <c r="B436" s="1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6"/>
      <c r="BE436" s="11"/>
      <c r="BF436" s="11"/>
      <c r="BG436" s="11"/>
      <c r="BH436" s="11"/>
    </row>
    <row r="437" spans="1:60">
      <c r="A437" s="11"/>
      <c r="B437" s="1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6"/>
      <c r="BE437" s="11"/>
      <c r="BF437" s="11"/>
      <c r="BG437" s="11"/>
      <c r="BH437" s="11"/>
    </row>
    <row r="438" spans="1:60">
      <c r="A438" s="11"/>
      <c r="B438" s="1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6"/>
      <c r="BE438" s="11"/>
      <c r="BF438" s="11"/>
      <c r="BG438" s="11"/>
      <c r="BH438" s="11"/>
    </row>
    <row r="439" spans="1:60">
      <c r="A439" s="11"/>
      <c r="B439" s="1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6"/>
      <c r="BE439" s="11"/>
      <c r="BF439" s="11"/>
      <c r="BG439" s="11"/>
      <c r="BH439" s="11"/>
    </row>
    <row r="440" spans="1:60">
      <c r="A440" s="11"/>
      <c r="B440" s="1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6"/>
      <c r="BE440" s="11"/>
      <c r="BF440" s="11"/>
      <c r="BG440" s="11"/>
      <c r="BH440" s="11"/>
    </row>
    <row r="441" spans="1:60">
      <c r="A441" s="11"/>
      <c r="B441" s="1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6"/>
      <c r="BE441" s="11"/>
      <c r="BF441" s="11"/>
      <c r="BG441" s="11"/>
      <c r="BH441" s="11"/>
    </row>
    <row r="442" spans="1:60">
      <c r="A442" s="11"/>
      <c r="B442" s="1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6"/>
      <c r="BE442" s="11"/>
      <c r="BF442" s="11"/>
      <c r="BG442" s="11"/>
      <c r="BH442" s="11"/>
    </row>
    <row r="443" spans="1:60">
      <c r="A443" s="11"/>
      <c r="B443" s="1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6"/>
      <c r="BE443" s="11"/>
      <c r="BF443" s="11"/>
      <c r="BG443" s="11"/>
      <c r="BH443" s="11"/>
    </row>
    <row r="444" spans="1:60">
      <c r="A444" s="11"/>
      <c r="B444" s="1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6"/>
      <c r="BE444" s="11"/>
      <c r="BF444" s="11"/>
      <c r="BG444" s="11"/>
      <c r="BH444" s="11"/>
    </row>
    <row r="445" spans="1:60">
      <c r="A445" s="11"/>
      <c r="B445" s="1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6"/>
      <c r="BE445" s="11"/>
      <c r="BF445" s="11"/>
      <c r="BG445" s="11"/>
      <c r="BH445" s="11"/>
    </row>
    <row r="446" spans="1:60">
      <c r="A446" s="11"/>
      <c r="B446" s="1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6"/>
      <c r="BE446" s="11"/>
      <c r="BF446" s="11"/>
      <c r="BG446" s="11"/>
      <c r="BH446" s="11"/>
    </row>
    <row r="447" spans="1:60">
      <c r="A447" s="11"/>
      <c r="B447" s="1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6"/>
      <c r="BE447" s="11"/>
      <c r="BF447" s="11"/>
      <c r="BG447" s="11"/>
      <c r="BH447" s="11"/>
    </row>
    <row r="448" spans="1:60">
      <c r="A448" s="11"/>
      <c r="B448" s="1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6"/>
      <c r="BE448" s="11"/>
      <c r="BF448" s="11"/>
      <c r="BG448" s="11"/>
      <c r="BH448" s="11"/>
    </row>
    <row r="449" spans="1:60">
      <c r="A449" s="11"/>
      <c r="B449" s="1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6"/>
      <c r="BE449" s="11"/>
      <c r="BF449" s="11"/>
      <c r="BG449" s="11"/>
      <c r="BH449" s="11"/>
    </row>
    <row r="450" spans="1:60">
      <c r="A450" s="11"/>
      <c r="B450" s="1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6"/>
      <c r="BE450" s="11"/>
      <c r="BF450" s="11"/>
      <c r="BG450" s="11"/>
      <c r="BH450" s="11"/>
    </row>
    <row r="451" spans="1:60">
      <c r="A451" s="11"/>
      <c r="B451" s="1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6"/>
      <c r="BE451" s="11"/>
      <c r="BF451" s="11"/>
      <c r="BG451" s="11"/>
      <c r="BH451" s="11"/>
    </row>
    <row r="452" spans="1:60">
      <c r="A452" s="11"/>
      <c r="B452" s="1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6"/>
      <c r="BE452" s="11"/>
      <c r="BF452" s="11"/>
      <c r="BG452" s="11"/>
      <c r="BH452" s="11"/>
    </row>
    <row r="453" spans="1:60">
      <c r="A453" s="11"/>
      <c r="B453" s="1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6"/>
      <c r="BE453" s="11"/>
      <c r="BF453" s="11"/>
      <c r="BG453" s="11"/>
      <c r="BH453" s="11"/>
    </row>
    <row r="454" spans="1:60">
      <c r="A454" s="11"/>
      <c r="B454" s="1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6"/>
      <c r="BE454" s="11"/>
      <c r="BF454" s="11"/>
      <c r="BG454" s="11"/>
      <c r="BH454" s="11"/>
    </row>
    <row r="455" spans="1:60">
      <c r="A455" s="11"/>
      <c r="B455" s="1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6"/>
      <c r="BE455" s="11"/>
      <c r="BF455" s="11"/>
      <c r="BG455" s="11"/>
      <c r="BH455" s="11"/>
    </row>
    <row r="456" spans="1:60">
      <c r="A456" s="11"/>
      <c r="B456" s="1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6"/>
      <c r="BE456" s="11"/>
      <c r="BF456" s="11"/>
      <c r="BG456" s="11"/>
      <c r="BH456" s="11"/>
    </row>
    <row r="457" spans="1:60">
      <c r="A457" s="11"/>
      <c r="B457" s="1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6"/>
      <c r="BE457" s="11"/>
      <c r="BF457" s="11"/>
      <c r="BG457" s="11"/>
      <c r="BH457" s="11"/>
    </row>
    <row r="458" spans="1:60">
      <c r="A458" s="11"/>
      <c r="B458" s="1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6"/>
      <c r="BE458" s="11"/>
      <c r="BF458" s="11"/>
      <c r="BG458" s="11"/>
      <c r="BH458" s="11"/>
    </row>
    <row r="459" spans="1:60">
      <c r="A459" s="11"/>
      <c r="B459" s="1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6"/>
      <c r="BE459" s="11"/>
      <c r="BF459" s="11"/>
      <c r="BG459" s="11"/>
      <c r="BH459" s="11"/>
    </row>
    <row r="460" spans="1:60">
      <c r="A460" s="11"/>
      <c r="B460" s="1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6"/>
      <c r="BE460" s="11"/>
      <c r="BF460" s="11"/>
      <c r="BG460" s="11"/>
      <c r="BH460" s="11"/>
    </row>
    <row r="461" spans="1:60">
      <c r="A461" s="11"/>
      <c r="B461" s="1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6"/>
      <c r="BE461" s="11"/>
      <c r="BF461" s="11"/>
      <c r="BG461" s="11"/>
      <c r="BH461" s="11"/>
    </row>
    <row r="462" spans="1:60">
      <c r="A462" s="11"/>
      <c r="B462" s="1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6"/>
      <c r="BE462" s="11"/>
      <c r="BF462" s="11"/>
      <c r="BG462" s="11"/>
      <c r="BH462" s="11"/>
    </row>
    <row r="463" spans="1:60">
      <c r="A463" s="11"/>
      <c r="B463" s="1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6"/>
      <c r="BE463" s="11"/>
      <c r="BF463" s="11"/>
      <c r="BG463" s="11"/>
      <c r="BH463" s="11"/>
    </row>
    <row r="464" spans="1:60">
      <c r="A464" s="11"/>
      <c r="B464" s="1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6"/>
      <c r="BE464" s="11"/>
      <c r="BF464" s="11"/>
      <c r="BG464" s="11"/>
      <c r="BH464" s="11"/>
    </row>
    <row r="465" spans="1:60">
      <c r="A465" s="11"/>
      <c r="B465" s="1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6"/>
      <c r="BE465" s="11"/>
      <c r="BF465" s="11"/>
      <c r="BG465" s="11"/>
      <c r="BH465" s="11"/>
    </row>
    <row r="466" spans="1:60">
      <c r="A466" s="11"/>
      <c r="B466" s="1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6"/>
      <c r="BE466" s="11"/>
      <c r="BF466" s="11"/>
      <c r="BG466" s="11"/>
      <c r="BH466" s="11"/>
    </row>
    <row r="467" spans="1:60">
      <c r="A467" s="11"/>
      <c r="B467" s="1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6"/>
      <c r="BE467" s="11"/>
      <c r="BF467" s="11"/>
      <c r="BG467" s="11"/>
      <c r="BH467" s="11"/>
    </row>
    <row r="468" spans="1:60">
      <c r="A468" s="11"/>
      <c r="B468" s="1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6"/>
      <c r="BE468" s="11"/>
      <c r="BF468" s="11"/>
      <c r="BG468" s="11"/>
      <c r="BH468" s="11"/>
    </row>
    <row r="469" spans="1:60">
      <c r="A469" s="11"/>
      <c r="B469" s="1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6"/>
      <c r="BE469" s="11"/>
      <c r="BF469" s="11"/>
      <c r="BG469" s="11"/>
      <c r="BH469" s="11"/>
    </row>
    <row r="470" spans="1:60">
      <c r="A470" s="11"/>
      <c r="B470" s="1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6"/>
      <c r="BE470" s="11"/>
      <c r="BF470" s="11"/>
      <c r="BG470" s="11"/>
      <c r="BH470" s="11"/>
    </row>
    <row r="471" spans="1:60">
      <c r="A471" s="11"/>
      <c r="B471" s="1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6"/>
      <c r="BE471" s="11"/>
      <c r="BF471" s="11"/>
      <c r="BG471" s="11"/>
      <c r="BH471" s="11"/>
    </row>
    <row r="472" spans="1:60">
      <c r="A472" s="11"/>
      <c r="B472" s="1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6"/>
      <c r="BE472" s="11"/>
      <c r="BF472" s="11"/>
      <c r="BG472" s="11"/>
      <c r="BH472" s="11"/>
    </row>
    <row r="473" spans="1:60">
      <c r="A473" s="11"/>
      <c r="B473" s="1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6"/>
      <c r="BE473" s="11"/>
      <c r="BF473" s="11"/>
      <c r="BG473" s="11"/>
      <c r="BH473" s="11"/>
    </row>
    <row r="474" spans="1:60">
      <c r="A474" s="11"/>
      <c r="B474" s="1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6"/>
      <c r="BE474" s="11"/>
      <c r="BF474" s="11"/>
      <c r="BG474" s="11"/>
      <c r="BH474" s="11"/>
    </row>
    <row r="475" spans="1:60">
      <c r="A475" s="11"/>
      <c r="B475" s="1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6"/>
      <c r="BE475" s="11"/>
      <c r="BF475" s="11"/>
      <c r="BG475" s="11"/>
      <c r="BH475" s="11"/>
    </row>
    <row r="476" spans="1:60">
      <c r="A476" s="11"/>
      <c r="B476" s="1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6"/>
      <c r="BE476" s="11"/>
      <c r="BF476" s="11"/>
      <c r="BG476" s="11"/>
      <c r="BH476" s="11"/>
    </row>
    <row r="477" spans="1:60">
      <c r="A477" s="11"/>
      <c r="B477" s="1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6"/>
      <c r="BE477" s="11"/>
      <c r="BF477" s="11"/>
      <c r="BG477" s="11"/>
      <c r="BH477" s="11"/>
    </row>
    <row r="478" spans="1:60">
      <c r="A478" s="11"/>
      <c r="B478" s="1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6"/>
      <c r="BE478" s="11"/>
      <c r="BF478" s="11"/>
      <c r="BG478" s="11"/>
      <c r="BH478" s="11"/>
    </row>
    <row r="479" spans="1:60">
      <c r="A479" s="11"/>
      <c r="B479" s="1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6"/>
      <c r="BE479" s="11"/>
      <c r="BF479" s="11"/>
      <c r="BG479" s="11"/>
      <c r="BH479" s="11"/>
    </row>
    <row r="480" spans="1:60">
      <c r="A480" s="11"/>
      <c r="B480" s="1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6"/>
      <c r="BE480" s="11"/>
      <c r="BF480" s="11"/>
      <c r="BG480" s="11"/>
      <c r="BH480" s="11"/>
    </row>
    <row r="481" spans="1:60">
      <c r="A481" s="11"/>
      <c r="B481" s="1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6"/>
      <c r="BE481" s="11"/>
      <c r="BF481" s="11"/>
      <c r="BG481" s="11"/>
      <c r="BH481" s="11"/>
    </row>
    <row r="482" spans="1:60">
      <c r="A482" s="11"/>
      <c r="B482" s="1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6"/>
      <c r="BE482" s="11"/>
      <c r="BF482" s="11"/>
      <c r="BG482" s="11"/>
      <c r="BH482" s="11"/>
    </row>
    <row r="483" spans="1:60">
      <c r="A483" s="11"/>
      <c r="B483" s="1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6"/>
      <c r="BE483" s="11"/>
      <c r="BF483" s="11"/>
      <c r="BG483" s="11"/>
      <c r="BH483" s="11"/>
    </row>
    <row r="484" spans="1:60">
      <c r="A484" s="11"/>
      <c r="B484" s="1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6"/>
      <c r="BE484" s="11"/>
      <c r="BF484" s="11"/>
      <c r="BG484" s="11"/>
      <c r="BH484" s="11"/>
    </row>
    <row r="485" spans="1:60">
      <c r="A485" s="11"/>
      <c r="B485" s="1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6"/>
      <c r="BE485" s="11"/>
      <c r="BF485" s="11"/>
      <c r="BG485" s="11"/>
      <c r="BH485" s="11"/>
    </row>
    <row r="486" spans="1:60">
      <c r="A486" s="11"/>
      <c r="B486" s="1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6"/>
      <c r="BE486" s="11"/>
      <c r="BF486" s="11"/>
      <c r="BG486" s="11"/>
      <c r="BH486" s="11"/>
    </row>
    <row r="487" spans="1:60">
      <c r="A487" s="11"/>
      <c r="B487" s="1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6"/>
      <c r="BE487" s="11"/>
      <c r="BF487" s="11"/>
      <c r="BG487" s="11"/>
      <c r="BH487" s="11"/>
    </row>
    <row r="488" spans="1:60">
      <c r="A488" s="11"/>
      <c r="B488" s="1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6"/>
      <c r="BE488" s="11"/>
      <c r="BF488" s="11"/>
      <c r="BG488" s="11"/>
      <c r="BH488" s="11"/>
    </row>
    <row r="489" spans="1:60">
      <c r="A489" s="11"/>
      <c r="B489" s="1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6"/>
      <c r="BE489" s="11"/>
      <c r="BF489" s="11"/>
      <c r="BG489" s="11"/>
      <c r="BH489" s="11"/>
    </row>
    <row r="490" spans="1:60">
      <c r="A490" s="11"/>
      <c r="B490" s="1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6"/>
      <c r="BE490" s="11"/>
      <c r="BF490" s="11"/>
      <c r="BG490" s="11"/>
      <c r="BH490" s="11"/>
    </row>
    <row r="491" spans="1:60">
      <c r="A491" s="11"/>
      <c r="B491" s="1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6"/>
      <c r="BE491" s="11"/>
      <c r="BF491" s="11"/>
      <c r="BG491" s="11"/>
      <c r="BH491" s="11"/>
    </row>
    <row r="492" spans="1:60">
      <c r="A492" s="11"/>
      <c r="B492" s="1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6"/>
      <c r="BE492" s="11"/>
      <c r="BF492" s="11"/>
      <c r="BG492" s="11"/>
      <c r="BH492" s="11"/>
    </row>
    <row r="493" spans="1:60">
      <c r="A493" s="11"/>
      <c r="B493" s="1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6"/>
      <c r="BE493" s="11"/>
      <c r="BF493" s="11"/>
      <c r="BG493" s="11"/>
      <c r="BH493" s="11"/>
    </row>
    <row r="494" spans="1:60">
      <c r="A494" s="11"/>
      <c r="B494" s="1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6"/>
      <c r="BE494" s="11"/>
      <c r="BF494" s="11"/>
      <c r="BG494" s="11"/>
      <c r="BH494" s="11"/>
    </row>
    <row r="495" spans="1:60">
      <c r="A495" s="11"/>
      <c r="B495" s="1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6"/>
      <c r="BE495" s="11"/>
      <c r="BF495" s="11"/>
      <c r="BG495" s="11"/>
      <c r="BH495" s="11"/>
    </row>
    <row r="496" spans="1:60">
      <c r="A496" s="11"/>
      <c r="B496" s="1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6"/>
      <c r="BE496" s="11"/>
      <c r="BF496" s="11"/>
      <c r="BG496" s="11"/>
      <c r="BH496" s="11"/>
    </row>
    <row r="497" spans="1:60">
      <c r="A497" s="11"/>
      <c r="B497" s="1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6"/>
      <c r="BE497" s="11"/>
      <c r="BF497" s="11"/>
      <c r="BG497" s="11"/>
      <c r="BH497" s="11"/>
    </row>
    <row r="498" spans="1:60">
      <c r="A498" s="11"/>
      <c r="B498" s="1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6"/>
      <c r="BE498" s="11"/>
      <c r="BF498" s="11"/>
      <c r="BG498" s="11"/>
      <c r="BH498" s="11"/>
    </row>
    <row r="499" spans="1:60">
      <c r="A499" s="11"/>
      <c r="B499" s="1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6"/>
      <c r="BE499" s="11"/>
      <c r="BF499" s="11"/>
      <c r="BG499" s="11"/>
      <c r="BH499" s="11"/>
    </row>
    <row r="500" spans="1:60">
      <c r="A500" s="11"/>
      <c r="B500" s="1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6"/>
      <c r="BE500" s="11"/>
      <c r="BF500" s="11"/>
      <c r="BG500" s="11"/>
      <c r="BH500" s="11"/>
    </row>
    <row r="501" spans="1:60">
      <c r="A501" s="11"/>
      <c r="B501" s="1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6"/>
      <c r="BE501" s="11"/>
      <c r="BF501" s="11"/>
      <c r="BG501" s="11"/>
      <c r="BH501" s="11"/>
    </row>
    <row r="502" spans="1:60">
      <c r="A502" s="11"/>
      <c r="B502" s="1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6"/>
      <c r="BE502" s="11"/>
      <c r="BF502" s="11"/>
      <c r="BG502" s="11"/>
      <c r="BH502" s="11"/>
    </row>
    <row r="503" spans="1:60">
      <c r="A503" s="11"/>
      <c r="B503" s="1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6"/>
      <c r="BE503" s="11"/>
      <c r="BF503" s="11"/>
      <c r="BG503" s="11"/>
      <c r="BH503" s="11"/>
    </row>
    <row r="504" spans="1:60">
      <c r="A504" s="11"/>
      <c r="B504" s="1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6"/>
      <c r="BE504" s="11"/>
      <c r="BF504" s="11"/>
      <c r="BG504" s="11"/>
      <c r="BH504" s="11"/>
    </row>
    <row r="505" spans="1:60">
      <c r="A505" s="11"/>
      <c r="B505" s="1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6"/>
      <c r="BE505" s="11"/>
      <c r="BF505" s="11"/>
      <c r="BG505" s="11"/>
      <c r="BH505" s="11"/>
    </row>
    <row r="506" spans="1:60">
      <c r="A506" s="11"/>
      <c r="B506" s="1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6"/>
      <c r="BE506" s="11"/>
      <c r="BF506" s="11"/>
      <c r="BG506" s="11"/>
      <c r="BH506" s="11"/>
    </row>
    <row r="507" spans="1:60">
      <c r="A507" s="11"/>
      <c r="B507" s="1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6"/>
      <c r="BE507" s="11"/>
      <c r="BF507" s="11"/>
      <c r="BG507" s="11"/>
      <c r="BH507" s="11"/>
    </row>
    <row r="508" spans="1:60">
      <c r="A508" s="11"/>
      <c r="B508" s="1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6"/>
      <c r="BE508" s="11"/>
      <c r="BF508" s="11"/>
      <c r="BG508" s="11"/>
      <c r="BH508" s="11"/>
    </row>
    <row r="509" spans="1:60">
      <c r="A509" s="11"/>
      <c r="B509" s="1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6"/>
      <c r="BE509" s="11"/>
      <c r="BF509" s="11"/>
      <c r="BG509" s="11"/>
      <c r="BH509" s="11"/>
    </row>
    <row r="510" spans="1:60">
      <c r="A510" s="11"/>
      <c r="B510" s="1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6"/>
      <c r="BE510" s="11"/>
      <c r="BF510" s="11"/>
      <c r="BG510" s="11"/>
      <c r="BH510" s="11"/>
    </row>
    <row r="511" spans="1:60">
      <c r="A511" s="11"/>
      <c r="B511" s="1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6"/>
      <c r="BE511" s="11"/>
      <c r="BF511" s="11"/>
      <c r="BG511" s="11"/>
      <c r="BH511" s="11"/>
    </row>
    <row r="512" spans="1:60">
      <c r="A512" s="11"/>
      <c r="B512" s="1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6"/>
      <c r="BE512" s="11"/>
      <c r="BF512" s="11"/>
      <c r="BG512" s="11"/>
      <c r="BH512" s="11"/>
    </row>
    <row r="513" spans="1:60">
      <c r="A513" s="11"/>
      <c r="B513" s="1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6"/>
      <c r="BE513" s="11"/>
      <c r="BF513" s="11"/>
      <c r="BG513" s="11"/>
      <c r="BH513" s="11"/>
    </row>
    <row r="514" spans="1:60">
      <c r="A514" s="11"/>
      <c r="B514" s="1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6"/>
      <c r="BE514" s="11"/>
      <c r="BF514" s="11"/>
      <c r="BG514" s="11"/>
      <c r="BH514" s="11"/>
    </row>
    <row r="515" spans="1:60">
      <c r="A515" s="11"/>
      <c r="B515" s="1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6"/>
      <c r="BE515" s="11"/>
      <c r="BF515" s="11"/>
      <c r="BG515" s="11"/>
      <c r="BH515" s="11"/>
    </row>
    <row r="516" spans="1:60">
      <c r="A516" s="11"/>
      <c r="B516" s="1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6"/>
      <c r="BE516" s="11"/>
      <c r="BF516" s="11"/>
      <c r="BG516" s="11"/>
      <c r="BH516" s="11"/>
    </row>
    <row r="517" spans="1:60">
      <c r="A517" s="11"/>
      <c r="B517" s="1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6"/>
      <c r="BE517" s="11"/>
      <c r="BF517" s="11"/>
      <c r="BG517" s="11"/>
      <c r="BH517" s="11"/>
    </row>
    <row r="518" spans="1:60">
      <c r="A518" s="11"/>
      <c r="B518" s="1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6"/>
      <c r="BE518" s="11"/>
      <c r="BF518" s="11"/>
      <c r="BG518" s="11"/>
      <c r="BH518" s="11"/>
    </row>
    <row r="519" spans="1:60">
      <c r="A519" s="11"/>
      <c r="B519" s="1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6"/>
      <c r="BE519" s="11"/>
      <c r="BF519" s="11"/>
      <c r="BG519" s="11"/>
      <c r="BH519" s="11"/>
    </row>
    <row r="520" spans="1:60">
      <c r="A520" s="11"/>
      <c r="B520" s="1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6"/>
      <c r="BE520" s="11"/>
      <c r="BF520" s="11"/>
      <c r="BG520" s="11"/>
      <c r="BH520" s="11"/>
    </row>
    <row r="521" spans="1:60">
      <c r="A521" s="11"/>
      <c r="B521" s="1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6"/>
      <c r="BE521" s="11"/>
      <c r="BF521" s="11"/>
      <c r="BG521" s="11"/>
      <c r="BH521" s="11"/>
    </row>
    <row r="522" spans="1:60">
      <c r="A522" s="11"/>
      <c r="B522" s="1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6"/>
      <c r="BE522" s="11"/>
      <c r="BF522" s="11"/>
      <c r="BG522" s="11"/>
      <c r="BH522" s="11"/>
    </row>
    <row r="523" spans="1:60">
      <c r="A523" s="11"/>
      <c r="B523" s="1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6"/>
      <c r="BE523" s="11"/>
      <c r="BF523" s="11"/>
      <c r="BG523" s="11"/>
      <c r="BH523" s="11"/>
    </row>
    <row r="524" spans="1:60">
      <c r="A524" s="11"/>
      <c r="B524" s="1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6"/>
      <c r="BE524" s="11"/>
      <c r="BF524" s="11"/>
      <c r="BG524" s="11"/>
      <c r="BH524" s="11"/>
    </row>
    <row r="525" spans="1:60">
      <c r="A525" s="11"/>
      <c r="B525" s="1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6"/>
      <c r="BE525" s="11"/>
      <c r="BF525" s="11"/>
      <c r="BG525" s="11"/>
      <c r="BH525" s="11"/>
    </row>
    <row r="526" spans="1:60">
      <c r="A526" s="11"/>
      <c r="B526" s="1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6"/>
      <c r="BE526" s="11"/>
      <c r="BF526" s="11"/>
      <c r="BG526" s="11"/>
      <c r="BH526" s="11"/>
    </row>
    <row r="527" spans="1:60">
      <c r="A527" s="11"/>
      <c r="B527" s="1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6"/>
      <c r="BE527" s="11"/>
      <c r="BF527" s="11"/>
      <c r="BG527" s="11"/>
      <c r="BH527" s="11"/>
    </row>
    <row r="528" spans="1:60">
      <c r="A528" s="11"/>
      <c r="B528" s="1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6"/>
      <c r="BE528" s="11"/>
      <c r="BF528" s="11"/>
      <c r="BG528" s="11"/>
      <c r="BH528" s="11"/>
    </row>
    <row r="529" spans="1:60">
      <c r="A529" s="11"/>
      <c r="B529" s="1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6"/>
      <c r="BE529" s="11"/>
      <c r="BF529" s="11"/>
      <c r="BG529" s="11"/>
      <c r="BH529" s="11"/>
    </row>
    <row r="530" spans="1:60">
      <c r="A530" s="11"/>
      <c r="B530" s="1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6"/>
      <c r="BE530" s="11"/>
      <c r="BF530" s="11"/>
      <c r="BG530" s="11"/>
      <c r="BH530" s="11"/>
    </row>
    <row r="531" spans="1:60">
      <c r="A531" s="11"/>
      <c r="B531" s="1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6"/>
      <c r="BE531" s="11"/>
      <c r="BF531" s="11"/>
      <c r="BG531" s="11"/>
      <c r="BH531" s="11"/>
    </row>
    <row r="532" spans="1:60">
      <c r="A532" s="11"/>
      <c r="B532" s="1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6"/>
      <c r="BE532" s="11"/>
      <c r="BF532" s="11"/>
      <c r="BG532" s="11"/>
      <c r="BH532" s="11"/>
    </row>
    <row r="533" spans="1:60">
      <c r="A533" s="11"/>
      <c r="B533" s="1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6"/>
      <c r="BE533" s="11"/>
      <c r="BF533" s="11"/>
      <c r="BG533" s="11"/>
      <c r="BH533" s="11"/>
    </row>
    <row r="534" spans="1:60">
      <c r="A534" s="11"/>
      <c r="B534" s="1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6"/>
      <c r="BE534" s="11"/>
      <c r="BF534" s="11"/>
      <c r="BG534" s="11"/>
      <c r="BH534" s="11"/>
    </row>
    <row r="535" spans="1:60">
      <c r="A535" s="11"/>
      <c r="B535" s="1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6"/>
      <c r="BE535" s="11"/>
      <c r="BF535" s="11"/>
      <c r="BG535" s="11"/>
      <c r="BH535" s="11"/>
    </row>
    <row r="536" spans="1:60">
      <c r="A536" s="11"/>
      <c r="B536" s="1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6"/>
      <c r="BE536" s="11"/>
      <c r="BF536" s="11"/>
      <c r="BG536" s="11"/>
      <c r="BH536" s="11"/>
    </row>
    <row r="537" spans="1:60">
      <c r="A537" s="11"/>
      <c r="B537" s="1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6"/>
      <c r="BE537" s="11"/>
      <c r="BF537" s="11"/>
      <c r="BG537" s="11"/>
      <c r="BH537" s="11"/>
    </row>
    <row r="538" spans="1:60">
      <c r="A538" s="11"/>
      <c r="B538" s="1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6"/>
      <c r="BE538" s="11"/>
      <c r="BF538" s="11"/>
      <c r="BG538" s="11"/>
      <c r="BH538" s="11"/>
    </row>
    <row r="539" spans="1:60">
      <c r="A539" s="11"/>
      <c r="B539" s="1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6"/>
      <c r="BE539" s="11"/>
      <c r="BF539" s="11"/>
      <c r="BG539" s="11"/>
      <c r="BH539" s="11"/>
    </row>
    <row r="540" spans="1:60">
      <c r="A540" s="11"/>
      <c r="B540" s="1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6"/>
      <c r="BE540" s="11"/>
      <c r="BF540" s="11"/>
      <c r="BG540" s="11"/>
      <c r="BH540" s="11"/>
    </row>
    <row r="541" spans="1:60">
      <c r="A541" s="11"/>
      <c r="B541" s="1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6"/>
      <c r="BE541" s="11"/>
      <c r="BF541" s="11"/>
      <c r="BG541" s="11"/>
      <c r="BH541" s="11"/>
    </row>
    <row r="542" spans="1:60">
      <c r="A542" s="11"/>
      <c r="B542" s="1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6"/>
      <c r="BE542" s="11"/>
      <c r="BF542" s="11"/>
      <c r="BG542" s="11"/>
      <c r="BH542" s="11"/>
    </row>
    <row r="543" spans="1:60">
      <c r="A543" s="11"/>
      <c r="B543" s="1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6"/>
      <c r="BE543" s="11"/>
      <c r="BF543" s="11"/>
      <c r="BG543" s="11"/>
      <c r="BH543" s="11"/>
    </row>
    <row r="544" spans="1:60">
      <c r="A544" s="11"/>
      <c r="B544" s="1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6"/>
      <c r="BE544" s="11"/>
      <c r="BF544" s="11"/>
      <c r="BG544" s="11"/>
      <c r="BH544" s="11"/>
    </row>
    <row r="545" spans="1:60">
      <c r="A545" s="11"/>
      <c r="B545" s="1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6"/>
      <c r="BE545" s="11"/>
      <c r="BF545" s="11"/>
      <c r="BG545" s="11"/>
      <c r="BH545" s="11"/>
    </row>
    <row r="546" spans="1:60">
      <c r="A546" s="11"/>
      <c r="B546" s="1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6"/>
      <c r="BE546" s="11"/>
      <c r="BF546" s="11"/>
      <c r="BG546" s="11"/>
      <c r="BH546" s="11"/>
    </row>
    <row r="547" spans="1:60">
      <c r="A547" s="11"/>
      <c r="B547" s="1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6"/>
      <c r="BE547" s="11"/>
      <c r="BF547" s="11"/>
      <c r="BG547" s="11"/>
      <c r="BH547" s="11"/>
    </row>
    <row r="548" spans="1:60">
      <c r="A548" s="11"/>
      <c r="B548" s="1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6"/>
      <c r="BE548" s="11"/>
      <c r="BF548" s="11"/>
      <c r="BG548" s="11"/>
      <c r="BH548" s="11"/>
    </row>
    <row r="549" spans="1:60">
      <c r="A549" s="11"/>
      <c r="B549" s="1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6"/>
      <c r="BE549" s="11"/>
      <c r="BF549" s="11"/>
      <c r="BG549" s="11"/>
      <c r="BH549" s="11"/>
    </row>
    <row r="550" spans="1:60">
      <c r="A550" s="11"/>
      <c r="B550" s="1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6"/>
      <c r="BE550" s="11"/>
      <c r="BF550" s="11"/>
      <c r="BG550" s="11"/>
      <c r="BH550" s="11"/>
    </row>
    <row r="551" spans="1:60">
      <c r="A551" s="11"/>
      <c r="B551" s="1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6"/>
      <c r="BE551" s="11"/>
      <c r="BF551" s="11"/>
      <c r="BG551" s="11"/>
      <c r="BH551" s="11"/>
    </row>
    <row r="552" spans="1:60">
      <c r="A552" s="11"/>
      <c r="B552" s="1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6"/>
      <c r="BE552" s="11"/>
      <c r="BF552" s="11"/>
      <c r="BG552" s="11"/>
      <c r="BH552" s="11"/>
    </row>
    <row r="553" spans="1:60">
      <c r="A553" s="11"/>
      <c r="B553" s="1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6"/>
      <c r="BE553" s="11"/>
      <c r="BF553" s="11"/>
      <c r="BG553" s="11"/>
      <c r="BH553" s="11"/>
    </row>
    <row r="554" spans="1:60">
      <c r="A554" s="11"/>
      <c r="B554" s="1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6"/>
      <c r="BE554" s="11"/>
      <c r="BF554" s="11"/>
      <c r="BG554" s="11"/>
      <c r="BH554" s="11"/>
    </row>
    <row r="555" spans="1:60">
      <c r="A555" s="11"/>
      <c r="B555" s="1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6"/>
      <c r="BE555" s="11"/>
      <c r="BF555" s="11"/>
      <c r="BG555" s="11"/>
      <c r="BH555" s="11"/>
    </row>
    <row r="556" spans="1:60">
      <c r="A556" s="11"/>
      <c r="B556" s="1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6"/>
      <c r="BE556" s="11"/>
      <c r="BF556" s="11"/>
      <c r="BG556" s="11"/>
      <c r="BH556" s="11"/>
    </row>
    <row r="557" spans="1:60">
      <c r="A557" s="11"/>
      <c r="B557" s="1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6"/>
      <c r="BE557" s="11"/>
      <c r="BF557" s="11"/>
      <c r="BG557" s="11"/>
      <c r="BH557" s="11"/>
    </row>
    <row r="558" spans="1:60">
      <c r="A558" s="11"/>
      <c r="B558" s="1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6"/>
      <c r="BE558" s="11"/>
      <c r="BF558" s="11"/>
      <c r="BG558" s="11"/>
      <c r="BH558" s="11"/>
    </row>
    <row r="559" spans="1:60">
      <c r="A559" s="11"/>
      <c r="B559" s="1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6"/>
      <c r="BE559" s="11"/>
      <c r="BF559" s="11"/>
      <c r="BG559" s="11"/>
      <c r="BH559" s="11"/>
    </row>
    <row r="560" spans="1:60">
      <c r="A560" s="11"/>
      <c r="B560" s="1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6"/>
      <c r="BE560" s="11"/>
      <c r="BF560" s="11"/>
      <c r="BG560" s="11"/>
      <c r="BH560" s="11"/>
    </row>
    <row r="561" spans="1:60">
      <c r="A561" s="11"/>
      <c r="B561" s="1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6"/>
      <c r="BE561" s="11"/>
      <c r="BF561" s="11"/>
      <c r="BG561" s="11"/>
      <c r="BH561" s="11"/>
    </row>
    <row r="562" spans="1:60">
      <c r="A562" s="11"/>
      <c r="B562" s="1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6"/>
      <c r="BE562" s="11"/>
      <c r="BF562" s="11"/>
      <c r="BG562" s="11"/>
      <c r="BH562" s="11"/>
    </row>
    <row r="563" spans="1:60">
      <c r="A563" s="11"/>
      <c r="B563" s="1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6"/>
      <c r="BE563" s="11"/>
      <c r="BF563" s="11"/>
      <c r="BG563" s="11"/>
      <c r="BH563" s="11"/>
    </row>
    <row r="564" spans="1:60">
      <c r="A564" s="11"/>
      <c r="B564" s="1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6"/>
      <c r="BE564" s="11"/>
      <c r="BF564" s="11"/>
      <c r="BG564" s="11"/>
      <c r="BH564" s="11"/>
    </row>
    <row r="565" spans="1:60">
      <c r="A565" s="11"/>
      <c r="B565" s="1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6"/>
      <c r="BE565" s="11"/>
      <c r="BF565" s="11"/>
      <c r="BG565" s="11"/>
      <c r="BH565" s="11"/>
    </row>
    <row r="566" spans="1:60">
      <c r="A566" s="11"/>
      <c r="B566" s="1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6"/>
      <c r="BE566" s="11"/>
      <c r="BF566" s="11"/>
      <c r="BG566" s="11"/>
      <c r="BH566" s="11"/>
    </row>
    <row r="567" spans="1:60">
      <c r="A567" s="11"/>
      <c r="B567" s="1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6"/>
      <c r="BE567" s="11"/>
      <c r="BF567" s="11"/>
      <c r="BG567" s="11"/>
      <c r="BH567" s="11"/>
    </row>
    <row r="568" spans="1:60">
      <c r="A568" s="11"/>
      <c r="B568" s="1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6"/>
      <c r="BE568" s="11"/>
      <c r="BF568" s="11"/>
      <c r="BG568" s="11"/>
      <c r="BH568" s="11"/>
    </row>
    <row r="569" spans="1:60">
      <c r="A569" s="11"/>
      <c r="B569" s="1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6"/>
      <c r="BE569" s="11"/>
      <c r="BF569" s="11"/>
      <c r="BG569" s="11"/>
      <c r="BH569" s="11"/>
    </row>
    <row r="570" spans="1:60">
      <c r="A570" s="11"/>
      <c r="B570" s="1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6"/>
      <c r="BE570" s="11"/>
      <c r="BF570" s="11"/>
      <c r="BG570" s="11"/>
      <c r="BH570" s="11"/>
    </row>
    <row r="571" spans="1:60">
      <c r="A571" s="11"/>
      <c r="B571" s="1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6"/>
      <c r="BE571" s="11"/>
      <c r="BF571" s="11"/>
      <c r="BG571" s="11"/>
      <c r="BH571" s="11"/>
    </row>
    <row r="572" spans="1:60">
      <c r="A572" s="11"/>
      <c r="B572" s="1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6"/>
      <c r="BE572" s="11"/>
      <c r="BF572" s="11"/>
      <c r="BG572" s="11"/>
      <c r="BH572" s="11"/>
    </row>
    <row r="573" spans="1:60">
      <c r="A573" s="11"/>
      <c r="B573" s="1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6"/>
      <c r="BE573" s="11"/>
      <c r="BF573" s="11"/>
      <c r="BG573" s="11"/>
      <c r="BH573" s="11"/>
    </row>
    <row r="574" spans="1:60">
      <c r="A574" s="11"/>
      <c r="B574" s="1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6"/>
      <c r="BE574" s="11"/>
      <c r="BF574" s="11"/>
      <c r="BG574" s="11"/>
      <c r="BH574" s="11"/>
    </row>
    <row r="575" spans="1:60">
      <c r="A575" s="11"/>
      <c r="B575" s="1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6"/>
      <c r="BE575" s="11"/>
      <c r="BF575" s="11"/>
      <c r="BG575" s="11"/>
      <c r="BH575" s="11"/>
    </row>
    <row r="576" spans="1:60">
      <c r="A576" s="11"/>
      <c r="B576" s="1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6"/>
      <c r="BE576" s="11"/>
      <c r="BF576" s="11"/>
      <c r="BG576" s="11"/>
      <c r="BH576" s="11"/>
    </row>
    <row r="577" spans="1:60">
      <c r="A577" s="11"/>
      <c r="B577" s="1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6"/>
      <c r="BE577" s="11"/>
      <c r="BF577" s="11"/>
      <c r="BG577" s="11"/>
      <c r="BH577" s="11"/>
    </row>
    <row r="578" spans="1:60">
      <c r="A578" s="11"/>
      <c r="B578" s="1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6"/>
      <c r="BE578" s="11"/>
      <c r="BF578" s="11"/>
      <c r="BG578" s="11"/>
      <c r="BH578" s="11"/>
    </row>
    <row r="579" spans="1:60">
      <c r="A579" s="11"/>
      <c r="B579" s="1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6"/>
      <c r="BE579" s="11"/>
      <c r="BF579" s="11"/>
      <c r="BG579" s="11"/>
      <c r="BH579" s="11"/>
    </row>
    <row r="580" spans="1:60">
      <c r="A580" s="11"/>
      <c r="B580" s="1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6"/>
      <c r="BE580" s="11"/>
      <c r="BF580" s="11"/>
      <c r="BG580" s="11"/>
      <c r="BH580" s="11"/>
    </row>
    <row r="581" spans="1:60">
      <c r="A581" s="11"/>
      <c r="B581" s="1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6"/>
      <c r="BE581" s="11"/>
      <c r="BF581" s="11"/>
      <c r="BG581" s="11"/>
      <c r="BH581" s="11"/>
    </row>
    <row r="582" spans="1:60">
      <c r="A582" s="11"/>
      <c r="B582" s="1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6"/>
      <c r="BE582" s="11"/>
      <c r="BF582" s="11"/>
      <c r="BG582" s="11"/>
      <c r="BH582" s="11"/>
    </row>
    <row r="583" spans="1:60">
      <c r="A583" s="11"/>
      <c r="B583" s="1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6"/>
      <c r="BE583" s="11"/>
      <c r="BF583" s="11"/>
      <c r="BG583" s="11"/>
      <c r="BH583" s="11"/>
    </row>
    <row r="584" spans="1:60">
      <c r="A584" s="11"/>
      <c r="B584" s="1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6"/>
      <c r="BE584" s="11"/>
      <c r="BF584" s="11"/>
      <c r="BG584" s="11"/>
      <c r="BH584" s="11"/>
    </row>
    <row r="585" spans="1:60">
      <c r="A585" s="11"/>
      <c r="B585" s="1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6"/>
      <c r="BE585" s="11"/>
      <c r="BF585" s="11"/>
      <c r="BG585" s="11"/>
      <c r="BH585" s="11"/>
    </row>
    <row r="586" spans="1:60">
      <c r="A586" s="11"/>
      <c r="B586" s="1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6"/>
      <c r="BE586" s="11"/>
      <c r="BF586" s="11"/>
      <c r="BG586" s="11"/>
      <c r="BH586" s="11"/>
    </row>
    <row r="587" spans="1:60">
      <c r="A587" s="11"/>
      <c r="B587" s="1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6"/>
      <c r="BE587" s="11"/>
      <c r="BF587" s="11"/>
      <c r="BG587" s="11"/>
      <c r="BH587" s="11"/>
    </row>
    <row r="588" spans="1:60">
      <c r="A588" s="11"/>
      <c r="B588" s="1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6"/>
      <c r="BE588" s="11"/>
      <c r="BF588" s="11"/>
      <c r="BG588" s="11"/>
      <c r="BH588" s="11"/>
    </row>
    <row r="589" spans="1:60">
      <c r="A589" s="11"/>
      <c r="B589" s="1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6"/>
      <c r="BE589" s="11"/>
      <c r="BF589" s="11"/>
      <c r="BG589" s="11"/>
      <c r="BH589" s="11"/>
    </row>
    <row r="590" spans="1:60">
      <c r="A590" s="11"/>
      <c r="B590" s="1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6"/>
      <c r="BE590" s="11"/>
      <c r="BF590" s="11"/>
      <c r="BG590" s="11"/>
      <c r="BH590" s="11"/>
    </row>
    <row r="591" spans="1:60">
      <c r="A591" s="11"/>
      <c r="B591" s="1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6"/>
      <c r="BE591" s="11"/>
      <c r="BF591" s="11"/>
      <c r="BG591" s="11"/>
      <c r="BH591" s="11"/>
    </row>
    <row r="592" spans="1:60">
      <c r="A592" s="11"/>
      <c r="B592" s="1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6"/>
      <c r="BE592" s="11"/>
      <c r="BF592" s="11"/>
      <c r="BG592" s="11"/>
      <c r="BH592" s="11"/>
    </row>
    <row r="593" spans="1:60">
      <c r="A593" s="11"/>
      <c r="B593" s="1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6"/>
      <c r="BE593" s="11"/>
      <c r="BF593" s="11"/>
      <c r="BG593" s="11"/>
      <c r="BH593" s="11"/>
    </row>
    <row r="594" spans="1:60">
      <c r="A594" s="11"/>
      <c r="B594" s="1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6"/>
      <c r="BE594" s="11"/>
      <c r="BF594" s="11"/>
      <c r="BG594" s="11"/>
      <c r="BH594" s="11"/>
    </row>
    <row r="595" spans="1:60">
      <c r="A595" s="11"/>
      <c r="B595" s="1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6"/>
      <c r="BE595" s="11"/>
      <c r="BF595" s="11"/>
      <c r="BG595" s="11"/>
      <c r="BH595" s="11"/>
    </row>
    <row r="596" spans="1:60">
      <c r="A596" s="11"/>
      <c r="B596" s="1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6"/>
      <c r="BE596" s="11"/>
      <c r="BF596" s="11"/>
      <c r="BG596" s="11"/>
      <c r="BH596" s="11"/>
    </row>
    <row r="597" spans="1:60">
      <c r="A597" s="11"/>
      <c r="B597" s="1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6"/>
      <c r="BE597" s="11"/>
      <c r="BF597" s="11"/>
      <c r="BG597" s="11"/>
      <c r="BH597" s="11"/>
    </row>
    <row r="598" spans="1:60">
      <c r="A598" s="11"/>
      <c r="B598" s="1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6"/>
      <c r="BE598" s="11"/>
      <c r="BF598" s="11"/>
      <c r="BG598" s="11"/>
      <c r="BH598" s="11"/>
    </row>
    <row r="599" spans="1:60">
      <c r="A599" s="11"/>
      <c r="B599" s="1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6"/>
      <c r="BE599" s="11"/>
      <c r="BF599" s="11"/>
      <c r="BG599" s="11"/>
      <c r="BH599" s="11"/>
    </row>
    <row r="600" spans="1:60">
      <c r="A600" s="11"/>
      <c r="B600" s="1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6"/>
      <c r="BE600" s="11"/>
      <c r="BF600" s="11"/>
      <c r="BG600" s="11"/>
      <c r="BH600" s="11"/>
    </row>
    <row r="601" spans="1:60">
      <c r="A601" s="11"/>
      <c r="B601" s="1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6"/>
      <c r="BE601" s="11"/>
      <c r="BF601" s="11"/>
      <c r="BG601" s="11"/>
      <c r="BH601" s="11"/>
    </row>
    <row r="602" spans="1:60">
      <c r="A602" s="11"/>
      <c r="B602" s="1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6"/>
      <c r="BE602" s="11"/>
      <c r="BF602" s="11"/>
      <c r="BG602" s="11"/>
      <c r="BH602" s="11"/>
    </row>
    <row r="603" spans="1:60">
      <c r="A603" s="11"/>
      <c r="B603" s="1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6"/>
      <c r="BE603" s="11"/>
      <c r="BF603" s="11"/>
      <c r="BG603" s="11"/>
      <c r="BH603" s="11"/>
    </row>
    <row r="604" spans="1:60">
      <c r="A604" s="11"/>
      <c r="B604" s="1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6"/>
      <c r="BE604" s="11"/>
      <c r="BF604" s="11"/>
      <c r="BG604" s="11"/>
      <c r="BH604" s="11"/>
    </row>
    <row r="605" spans="1:60">
      <c r="A605" s="11"/>
      <c r="B605" s="1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6"/>
      <c r="BE605" s="11"/>
      <c r="BF605" s="11"/>
      <c r="BG605" s="11"/>
      <c r="BH605" s="11"/>
    </row>
    <row r="606" spans="1:60">
      <c r="A606" s="11"/>
      <c r="B606" s="1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6"/>
      <c r="BE606" s="11"/>
      <c r="BF606" s="11"/>
      <c r="BG606" s="11"/>
      <c r="BH606" s="11"/>
    </row>
    <row r="607" spans="1:60">
      <c r="A607" s="11"/>
      <c r="B607" s="1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6"/>
      <c r="BE607" s="11"/>
      <c r="BF607" s="11"/>
      <c r="BG607" s="11"/>
      <c r="BH607" s="11"/>
    </row>
    <row r="608" spans="1:60">
      <c r="A608" s="11"/>
      <c r="B608" s="1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6"/>
      <c r="BE608" s="11"/>
      <c r="BF608" s="11"/>
      <c r="BG608" s="11"/>
      <c r="BH608" s="11"/>
    </row>
    <row r="609" spans="1:60">
      <c r="A609" s="11"/>
      <c r="B609" s="1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6"/>
      <c r="BE609" s="11"/>
      <c r="BF609" s="11"/>
      <c r="BG609" s="11"/>
      <c r="BH609" s="11"/>
    </row>
    <row r="610" spans="1:60">
      <c r="A610" s="11"/>
      <c r="B610" s="1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6"/>
      <c r="BE610" s="11"/>
      <c r="BF610" s="11"/>
      <c r="BG610" s="11"/>
      <c r="BH610" s="11"/>
    </row>
    <row r="611" spans="1:60">
      <c r="A611" s="11"/>
      <c r="B611" s="1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6"/>
      <c r="BE611" s="11"/>
      <c r="BF611" s="11"/>
      <c r="BG611" s="11"/>
      <c r="BH611" s="11"/>
    </row>
    <row r="612" spans="1:60">
      <c r="A612" s="11"/>
      <c r="B612" s="1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6"/>
      <c r="BE612" s="11"/>
      <c r="BF612" s="11"/>
      <c r="BG612" s="11"/>
      <c r="BH612" s="11"/>
    </row>
    <row r="613" spans="1:60">
      <c r="A613" s="11"/>
      <c r="B613" s="1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6"/>
      <c r="BE613" s="11"/>
      <c r="BF613" s="11"/>
      <c r="BG613" s="11"/>
      <c r="BH613" s="11"/>
    </row>
    <row r="614" spans="1:60">
      <c r="A614" s="11"/>
      <c r="B614" s="1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6"/>
      <c r="BE614" s="11"/>
      <c r="BF614" s="11"/>
      <c r="BG614" s="11"/>
      <c r="BH614" s="11"/>
    </row>
    <row r="615" spans="1:60">
      <c r="A615" s="11"/>
      <c r="B615" s="1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6"/>
      <c r="BE615" s="11"/>
      <c r="BF615" s="11"/>
      <c r="BG615" s="11"/>
      <c r="BH615" s="11"/>
    </row>
    <row r="616" spans="1:60">
      <c r="A616" s="11"/>
      <c r="B616" s="1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6"/>
      <c r="BE616" s="11"/>
      <c r="BF616" s="11"/>
      <c r="BG616" s="11"/>
      <c r="BH616" s="11"/>
    </row>
    <row r="617" spans="1:60">
      <c r="A617" s="11"/>
      <c r="B617" s="1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6"/>
      <c r="BE617" s="11"/>
      <c r="BF617" s="11"/>
      <c r="BG617" s="11"/>
      <c r="BH617" s="11"/>
    </row>
    <row r="618" spans="1:60">
      <c r="A618" s="11"/>
      <c r="B618" s="1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6"/>
      <c r="BE618" s="11"/>
      <c r="BF618" s="11"/>
      <c r="BG618" s="11"/>
      <c r="BH618" s="11"/>
    </row>
    <row r="619" spans="1:60">
      <c r="A619" s="11"/>
      <c r="B619" s="1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6"/>
      <c r="BE619" s="11"/>
      <c r="BF619" s="11"/>
      <c r="BG619" s="11"/>
      <c r="BH619" s="11"/>
    </row>
    <row r="620" spans="1:60">
      <c r="A620" s="11"/>
      <c r="B620" s="1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6"/>
      <c r="BE620" s="11"/>
      <c r="BF620" s="11"/>
      <c r="BG620" s="11"/>
      <c r="BH620" s="11"/>
    </row>
    <row r="621" spans="1:60">
      <c r="A621" s="11"/>
      <c r="B621" s="1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6"/>
      <c r="BE621" s="11"/>
      <c r="BF621" s="11"/>
      <c r="BG621" s="11"/>
      <c r="BH621" s="11"/>
    </row>
    <row r="622" spans="1:60">
      <c r="A622" s="11"/>
      <c r="B622" s="1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6"/>
      <c r="BE622" s="11"/>
      <c r="BF622" s="11"/>
      <c r="BG622" s="11"/>
      <c r="BH622" s="11"/>
    </row>
    <row r="623" spans="1:60">
      <c r="A623" s="11"/>
      <c r="B623" s="1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6"/>
      <c r="BE623" s="11"/>
      <c r="BF623" s="11"/>
      <c r="BG623" s="11"/>
      <c r="BH623" s="11"/>
    </row>
    <row r="624" spans="1:60">
      <c r="A624" s="11"/>
      <c r="B624" s="1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6"/>
      <c r="BE624" s="11"/>
      <c r="BF624" s="11"/>
      <c r="BG624" s="11"/>
      <c r="BH624" s="11"/>
    </row>
    <row r="625" spans="1:60">
      <c r="A625" s="11"/>
      <c r="B625" s="1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6"/>
      <c r="BE625" s="11"/>
      <c r="BF625" s="11"/>
      <c r="BG625" s="11"/>
      <c r="BH625" s="11"/>
    </row>
    <row r="626" spans="1:60">
      <c r="A626" s="11"/>
      <c r="B626" s="1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6"/>
      <c r="BE626" s="11"/>
      <c r="BF626" s="11"/>
      <c r="BG626" s="11"/>
      <c r="BH626" s="11"/>
    </row>
    <row r="627" spans="1:60">
      <c r="A627" s="11"/>
      <c r="B627" s="1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6"/>
      <c r="BE627" s="11"/>
      <c r="BF627" s="11"/>
      <c r="BG627" s="11"/>
      <c r="BH627" s="11"/>
    </row>
    <row r="628" spans="1:60">
      <c r="A628" s="11"/>
      <c r="B628" s="1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6"/>
      <c r="BE628" s="11"/>
      <c r="BF628" s="11"/>
      <c r="BG628" s="11"/>
      <c r="BH628" s="11"/>
    </row>
    <row r="629" spans="1:60">
      <c r="A629" s="11"/>
      <c r="B629" s="1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6"/>
      <c r="BE629" s="11"/>
      <c r="BF629" s="11"/>
      <c r="BG629" s="11"/>
      <c r="BH629" s="11"/>
    </row>
    <row r="630" spans="1:60">
      <c r="A630" s="11"/>
      <c r="B630" s="1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6"/>
      <c r="BE630" s="11"/>
      <c r="BF630" s="11"/>
      <c r="BG630" s="11"/>
      <c r="BH630" s="11"/>
    </row>
    <row r="631" spans="1:60">
      <c r="A631" s="11"/>
      <c r="B631" s="1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6"/>
      <c r="BE631" s="11"/>
      <c r="BF631" s="11"/>
      <c r="BG631" s="11"/>
      <c r="BH631" s="11"/>
    </row>
    <row r="632" spans="1:60">
      <c r="A632" s="11"/>
      <c r="B632" s="1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6"/>
      <c r="BE632" s="11"/>
      <c r="BF632" s="11"/>
      <c r="BG632" s="11"/>
      <c r="BH632" s="11"/>
    </row>
    <row r="633" spans="1:60">
      <c r="A633" s="11"/>
      <c r="B633" s="1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6"/>
      <c r="BE633" s="11"/>
      <c r="BF633" s="11"/>
      <c r="BG633" s="11"/>
      <c r="BH633" s="11"/>
    </row>
    <row r="634" spans="1:60">
      <c r="A634" s="11"/>
      <c r="B634" s="1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6"/>
      <c r="BE634" s="11"/>
      <c r="BF634" s="11"/>
      <c r="BG634" s="11"/>
      <c r="BH634" s="11"/>
    </row>
    <row r="635" spans="1:60">
      <c r="A635" s="11"/>
      <c r="B635" s="1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6"/>
      <c r="BE635" s="11"/>
      <c r="BF635" s="11"/>
      <c r="BG635" s="11"/>
      <c r="BH635" s="11"/>
    </row>
    <row r="636" spans="1:60">
      <c r="A636" s="11"/>
      <c r="B636" s="1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6"/>
      <c r="BE636" s="11"/>
      <c r="BF636" s="11"/>
      <c r="BG636" s="11"/>
      <c r="BH636" s="11"/>
    </row>
    <row r="637" spans="1:60">
      <c r="A637" s="11"/>
      <c r="B637" s="1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6"/>
      <c r="BE637" s="11"/>
      <c r="BF637" s="11"/>
      <c r="BG637" s="11"/>
      <c r="BH637" s="11"/>
    </row>
    <row r="638" spans="1:60">
      <c r="A638" s="11"/>
      <c r="B638" s="1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6"/>
      <c r="BE638" s="11"/>
      <c r="BF638" s="11"/>
      <c r="BG638" s="11"/>
      <c r="BH638" s="11"/>
    </row>
    <row r="639" spans="1:60">
      <c r="A639" s="11"/>
      <c r="B639" s="1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6"/>
      <c r="BE639" s="11"/>
      <c r="BF639" s="11"/>
      <c r="BG639" s="11"/>
      <c r="BH639" s="11"/>
    </row>
    <row r="640" spans="1:60">
      <c r="A640" s="11"/>
      <c r="B640" s="1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6"/>
      <c r="BE640" s="11"/>
      <c r="BF640" s="11"/>
      <c r="BG640" s="11"/>
      <c r="BH640" s="11"/>
    </row>
    <row r="641" spans="1:60">
      <c r="A641" s="11"/>
      <c r="B641" s="1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6"/>
      <c r="BE641" s="11"/>
      <c r="BF641" s="11"/>
      <c r="BG641" s="11"/>
      <c r="BH641" s="11"/>
    </row>
    <row r="642" spans="1:60">
      <c r="A642" s="11"/>
      <c r="B642" s="1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6"/>
      <c r="BE642" s="11"/>
      <c r="BF642" s="11"/>
      <c r="BG642" s="11"/>
      <c r="BH642" s="11"/>
    </row>
    <row r="643" spans="1:60">
      <c r="A643" s="11"/>
      <c r="B643" s="1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6"/>
      <c r="BE643" s="11"/>
      <c r="BF643" s="11"/>
      <c r="BG643" s="11"/>
      <c r="BH643" s="11"/>
    </row>
    <row r="644" spans="1:60">
      <c r="A644" s="11"/>
      <c r="B644" s="1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6"/>
      <c r="BE644" s="11"/>
      <c r="BF644" s="11"/>
      <c r="BG644" s="11"/>
      <c r="BH644" s="11"/>
    </row>
    <row r="645" spans="1:60">
      <c r="A645" s="11"/>
      <c r="B645" s="1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6"/>
      <c r="BE645" s="11"/>
      <c r="BF645" s="11"/>
      <c r="BG645" s="11"/>
      <c r="BH645" s="11"/>
    </row>
    <row r="646" spans="1:60">
      <c r="A646" s="11"/>
      <c r="B646" s="1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6"/>
      <c r="BE646" s="11"/>
      <c r="BF646" s="11"/>
      <c r="BG646" s="11"/>
      <c r="BH646" s="11"/>
    </row>
    <row r="647" spans="1:60">
      <c r="A647" s="11"/>
      <c r="B647" s="1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6"/>
      <c r="BE647" s="11"/>
      <c r="BF647" s="11"/>
      <c r="BG647" s="11"/>
      <c r="BH647" s="11"/>
    </row>
    <row r="648" spans="1:60">
      <c r="A648" s="11"/>
      <c r="B648" s="1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6"/>
      <c r="BE648" s="11"/>
      <c r="BF648" s="11"/>
      <c r="BG648" s="11"/>
      <c r="BH648" s="11"/>
    </row>
    <row r="649" spans="1:60">
      <c r="A649" s="11"/>
      <c r="B649" s="1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6"/>
      <c r="BE649" s="11"/>
      <c r="BF649" s="11"/>
      <c r="BG649" s="11"/>
      <c r="BH649" s="11"/>
    </row>
    <row r="650" spans="1:60">
      <c r="A650" s="11"/>
      <c r="B650" s="1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6"/>
      <c r="BE650" s="11"/>
      <c r="BF650" s="11"/>
      <c r="BG650" s="11"/>
      <c r="BH650" s="11"/>
    </row>
    <row r="651" spans="1:60">
      <c r="A651" s="11"/>
      <c r="B651" s="1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6"/>
      <c r="BE651" s="11"/>
      <c r="BF651" s="11"/>
      <c r="BG651" s="11"/>
      <c r="BH651" s="11"/>
    </row>
    <row r="652" spans="1:60">
      <c r="A652" s="11"/>
      <c r="B652" s="1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6"/>
      <c r="BE652" s="11"/>
      <c r="BF652" s="11"/>
      <c r="BG652" s="11"/>
      <c r="BH652" s="11"/>
    </row>
    <row r="653" spans="1:60">
      <c r="A653" s="11"/>
      <c r="B653" s="1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6"/>
      <c r="BE653" s="11"/>
      <c r="BF653" s="11"/>
      <c r="BG653" s="11"/>
      <c r="BH653" s="11"/>
    </row>
    <row r="654" spans="1:60">
      <c r="A654" s="11"/>
      <c r="B654" s="1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6"/>
      <c r="BE654" s="11"/>
      <c r="BF654" s="11"/>
      <c r="BG654" s="11"/>
      <c r="BH654" s="11"/>
    </row>
    <row r="655" spans="1:60">
      <c r="A655" s="11"/>
      <c r="B655" s="1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6"/>
      <c r="BE655" s="11"/>
      <c r="BF655" s="11"/>
      <c r="BG655" s="11"/>
      <c r="BH655" s="11"/>
    </row>
    <row r="656" spans="1:60">
      <c r="A656" s="11"/>
      <c r="B656" s="1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6"/>
      <c r="BE656" s="11"/>
      <c r="BF656" s="11"/>
      <c r="BG656" s="11"/>
      <c r="BH656" s="11"/>
    </row>
    <row r="657" spans="1:60">
      <c r="A657" s="11"/>
      <c r="B657" s="1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6"/>
      <c r="BE657" s="11"/>
      <c r="BF657" s="11"/>
      <c r="BG657" s="11"/>
      <c r="BH657" s="11"/>
    </row>
    <row r="658" spans="1:60">
      <c r="A658" s="11"/>
      <c r="B658" s="1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6"/>
      <c r="BE658" s="11"/>
      <c r="BF658" s="11"/>
      <c r="BG658" s="11"/>
      <c r="BH658" s="11"/>
    </row>
    <row r="659" spans="1:60">
      <c r="A659" s="11"/>
      <c r="B659" s="1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6"/>
      <c r="BE659" s="11"/>
      <c r="BF659" s="11"/>
      <c r="BG659" s="11"/>
      <c r="BH659" s="11"/>
    </row>
    <row r="660" spans="1:60">
      <c r="A660" s="11"/>
      <c r="B660" s="1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6"/>
      <c r="BE660" s="11"/>
      <c r="BF660" s="11"/>
      <c r="BG660" s="11"/>
      <c r="BH660" s="11"/>
    </row>
    <row r="661" spans="1:60">
      <c r="A661" s="11"/>
      <c r="B661" s="1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6"/>
      <c r="BE661" s="11"/>
      <c r="BF661" s="11"/>
      <c r="BG661" s="11"/>
      <c r="BH661" s="11"/>
    </row>
    <row r="662" spans="1:60">
      <c r="A662" s="11"/>
      <c r="B662" s="1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6"/>
      <c r="BE662" s="11"/>
      <c r="BF662" s="11"/>
      <c r="BG662" s="11"/>
      <c r="BH662" s="11"/>
    </row>
    <row r="663" spans="1:60">
      <c r="A663" s="11"/>
      <c r="B663" s="1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6"/>
      <c r="BE663" s="11"/>
      <c r="BF663" s="11"/>
      <c r="BG663" s="11"/>
      <c r="BH663" s="11"/>
    </row>
    <row r="664" spans="1:60">
      <c r="A664" s="11"/>
      <c r="B664" s="1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6"/>
      <c r="BE664" s="11"/>
      <c r="BF664" s="11"/>
      <c r="BG664" s="11"/>
      <c r="BH664" s="11"/>
    </row>
    <row r="665" spans="1:60">
      <c r="A665" s="11"/>
      <c r="B665" s="1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6"/>
      <c r="BE665" s="11"/>
      <c r="BF665" s="11"/>
      <c r="BG665" s="11"/>
      <c r="BH665" s="11"/>
    </row>
    <row r="666" spans="1:60">
      <c r="A666" s="11"/>
      <c r="B666" s="1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6"/>
      <c r="BE666" s="11"/>
      <c r="BF666" s="11"/>
      <c r="BG666" s="11"/>
      <c r="BH666" s="11"/>
    </row>
    <row r="667" spans="1:60">
      <c r="A667" s="11"/>
      <c r="B667" s="1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6"/>
      <c r="BE667" s="11"/>
      <c r="BF667" s="11"/>
      <c r="BG667" s="11"/>
      <c r="BH667" s="11"/>
    </row>
    <row r="668" spans="1:60">
      <c r="A668" s="11"/>
      <c r="B668" s="1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6"/>
      <c r="BE668" s="11"/>
      <c r="BF668" s="11"/>
      <c r="BG668" s="11"/>
      <c r="BH668" s="11"/>
    </row>
    <row r="669" spans="1:60">
      <c r="A669" s="11"/>
      <c r="B669" s="1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6"/>
      <c r="BE669" s="11"/>
      <c r="BF669" s="11"/>
      <c r="BG669" s="11"/>
      <c r="BH669" s="11"/>
    </row>
    <row r="670" spans="1:60">
      <c r="A670" s="11"/>
      <c r="B670" s="1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6"/>
      <c r="BE670" s="11"/>
      <c r="BF670" s="11"/>
      <c r="BG670" s="11"/>
      <c r="BH670" s="11"/>
    </row>
    <row r="671" spans="1:60">
      <c r="A671" s="11"/>
      <c r="B671" s="1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6"/>
      <c r="BE671" s="11"/>
      <c r="BF671" s="11"/>
      <c r="BG671" s="11"/>
      <c r="BH671" s="11"/>
    </row>
    <row r="672" spans="1:60">
      <c r="A672" s="11"/>
      <c r="B672" s="1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6"/>
      <c r="BE672" s="11"/>
      <c r="BF672" s="11"/>
      <c r="BG672" s="11"/>
      <c r="BH672" s="11"/>
    </row>
    <row r="673" spans="1:60">
      <c r="A673" s="11"/>
      <c r="B673" s="1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6"/>
      <c r="BE673" s="11"/>
      <c r="BF673" s="11"/>
      <c r="BG673" s="11"/>
      <c r="BH673" s="11"/>
    </row>
    <row r="674" spans="1:60">
      <c r="A674" s="11"/>
      <c r="B674" s="1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6"/>
      <c r="BE674" s="11"/>
      <c r="BF674" s="11"/>
      <c r="BG674" s="11"/>
      <c r="BH674" s="11"/>
    </row>
    <row r="675" spans="1:60">
      <c r="A675" s="11"/>
      <c r="B675" s="1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6"/>
      <c r="BE675" s="11"/>
      <c r="BF675" s="11"/>
      <c r="BG675" s="11"/>
      <c r="BH675" s="11"/>
    </row>
    <row r="676" spans="1:60">
      <c r="A676" s="11"/>
      <c r="B676" s="1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6"/>
      <c r="BE676" s="11"/>
      <c r="BF676" s="11"/>
      <c r="BG676" s="11"/>
      <c r="BH676" s="11"/>
    </row>
    <row r="677" spans="1:60">
      <c r="A677" s="11"/>
      <c r="B677" s="1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6"/>
      <c r="BE677" s="11"/>
      <c r="BF677" s="11"/>
      <c r="BG677" s="11"/>
      <c r="BH677" s="11"/>
    </row>
    <row r="678" spans="1:60">
      <c r="A678" s="11"/>
      <c r="B678" s="1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6"/>
      <c r="BE678" s="11"/>
      <c r="BF678" s="11"/>
      <c r="BG678" s="11"/>
      <c r="BH678" s="11"/>
    </row>
    <row r="679" spans="1:60">
      <c r="A679" s="11"/>
      <c r="B679" s="1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6"/>
      <c r="BE679" s="11"/>
      <c r="BF679" s="11"/>
      <c r="BG679" s="11"/>
      <c r="BH679" s="11"/>
    </row>
    <row r="680" spans="1:60">
      <c r="A680" s="11"/>
      <c r="B680" s="1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6"/>
      <c r="BE680" s="11"/>
      <c r="BF680" s="11"/>
      <c r="BG680" s="11"/>
      <c r="BH680" s="11"/>
    </row>
    <row r="681" spans="1:60">
      <c r="A681" s="11"/>
      <c r="B681" s="1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6"/>
      <c r="BE681" s="11"/>
      <c r="BF681" s="11"/>
      <c r="BG681" s="11"/>
      <c r="BH681" s="11"/>
    </row>
    <row r="682" spans="1:60">
      <c r="A682" s="11"/>
      <c r="B682" s="1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6"/>
      <c r="BE682" s="11"/>
      <c r="BF682" s="11"/>
      <c r="BG682" s="11"/>
      <c r="BH682" s="11"/>
    </row>
    <row r="683" spans="1:60">
      <c r="A683" s="11"/>
      <c r="B683" s="1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6"/>
      <c r="BE683" s="11"/>
      <c r="BF683" s="11"/>
      <c r="BG683" s="11"/>
      <c r="BH683" s="11"/>
    </row>
    <row r="684" spans="1:60">
      <c r="A684" s="11"/>
      <c r="B684" s="1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6"/>
      <c r="BE684" s="11"/>
      <c r="BF684" s="11"/>
      <c r="BG684" s="11"/>
      <c r="BH684" s="11"/>
    </row>
    <row r="685" spans="1:60">
      <c r="A685" s="11"/>
      <c r="B685" s="1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6"/>
      <c r="BE685" s="11"/>
      <c r="BF685" s="11"/>
      <c r="BG685" s="11"/>
      <c r="BH685" s="11"/>
    </row>
    <row r="686" spans="1:60">
      <c r="A686" s="11"/>
      <c r="B686" s="1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6"/>
      <c r="BE686" s="11"/>
      <c r="BF686" s="11"/>
      <c r="BG686" s="11"/>
      <c r="BH686" s="11"/>
    </row>
    <row r="687" spans="1:60">
      <c r="A687" s="11"/>
      <c r="B687" s="1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6"/>
      <c r="BE687" s="11"/>
      <c r="BF687" s="11"/>
      <c r="BG687" s="11"/>
      <c r="BH687" s="11"/>
    </row>
    <row r="688" spans="1:60">
      <c r="A688" s="11"/>
      <c r="B688" s="1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6"/>
      <c r="BE688" s="11"/>
      <c r="BF688" s="11"/>
      <c r="BG688" s="11"/>
      <c r="BH688" s="11"/>
    </row>
    <row r="689" spans="1:60">
      <c r="A689" s="11"/>
      <c r="B689" s="1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6"/>
      <c r="BE689" s="11"/>
      <c r="BF689" s="11"/>
      <c r="BG689" s="11"/>
      <c r="BH689" s="11"/>
    </row>
    <row r="690" spans="1:60">
      <c r="A690" s="11"/>
      <c r="B690" s="1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6"/>
      <c r="BE690" s="11"/>
      <c r="BF690" s="11"/>
      <c r="BG690" s="11"/>
      <c r="BH690" s="11"/>
    </row>
    <row r="691" spans="1:60">
      <c r="A691" s="11"/>
      <c r="B691" s="1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6"/>
      <c r="BE691" s="11"/>
      <c r="BF691" s="11"/>
      <c r="BG691" s="11"/>
      <c r="BH691" s="11"/>
    </row>
    <row r="692" spans="1:60">
      <c r="A692" s="11"/>
      <c r="B692" s="1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6"/>
      <c r="BE692" s="11"/>
      <c r="BF692" s="11"/>
      <c r="BG692" s="11"/>
      <c r="BH692" s="11"/>
    </row>
    <row r="693" spans="1:60">
      <c r="A693" s="11"/>
      <c r="B693" s="1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6"/>
      <c r="BE693" s="11"/>
      <c r="BF693" s="11"/>
      <c r="BG693" s="11"/>
      <c r="BH693" s="11"/>
    </row>
    <row r="694" spans="1:60">
      <c r="A694" s="11"/>
      <c r="B694" s="1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6"/>
      <c r="BE694" s="11"/>
      <c r="BF694" s="11"/>
      <c r="BG694" s="11"/>
      <c r="BH694" s="11"/>
    </row>
    <row r="695" spans="1:60">
      <c r="A695" s="11"/>
      <c r="B695" s="1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6"/>
      <c r="BE695" s="11"/>
      <c r="BF695" s="11"/>
      <c r="BG695" s="11"/>
      <c r="BH695" s="11"/>
    </row>
    <row r="696" spans="1:60">
      <c r="A696" s="11"/>
      <c r="B696" s="1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6"/>
      <c r="BE696" s="11"/>
      <c r="BF696" s="11"/>
      <c r="BG696" s="11"/>
      <c r="BH696" s="11"/>
    </row>
    <row r="697" spans="1:60">
      <c r="A697" s="11"/>
      <c r="B697" s="1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6"/>
      <c r="BE697" s="11"/>
      <c r="BF697" s="11"/>
      <c r="BG697" s="11"/>
      <c r="BH697" s="11"/>
    </row>
    <row r="698" spans="1:60">
      <c r="A698" s="11"/>
      <c r="B698" s="1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6"/>
      <c r="BE698" s="11"/>
      <c r="BF698" s="11"/>
      <c r="BG698" s="11"/>
      <c r="BH698" s="11"/>
    </row>
    <row r="699" spans="1:60">
      <c r="A699" s="11"/>
      <c r="B699" s="1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6"/>
      <c r="BE699" s="11"/>
      <c r="BF699" s="11"/>
      <c r="BG699" s="11"/>
      <c r="BH699" s="11"/>
    </row>
    <row r="700" spans="1:60">
      <c r="A700" s="11"/>
      <c r="B700" s="1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6"/>
      <c r="BE700" s="11"/>
      <c r="BF700" s="11"/>
      <c r="BG700" s="11"/>
      <c r="BH700" s="11"/>
    </row>
    <row r="701" spans="1:60">
      <c r="A701" s="11"/>
      <c r="B701" s="1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6"/>
      <c r="BE701" s="11"/>
      <c r="BF701" s="11"/>
      <c r="BG701" s="11"/>
      <c r="BH701" s="11"/>
    </row>
    <row r="702" spans="1:60">
      <c r="A702" s="11"/>
      <c r="B702" s="1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6"/>
      <c r="BE702" s="11"/>
      <c r="BF702" s="11"/>
      <c r="BG702" s="11"/>
      <c r="BH702" s="11"/>
    </row>
    <row r="703" spans="1:60">
      <c r="A703" s="11"/>
      <c r="B703" s="1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6"/>
      <c r="BE703" s="11"/>
      <c r="BF703" s="11"/>
      <c r="BG703" s="11"/>
      <c r="BH703" s="11"/>
    </row>
    <row r="704" spans="1:60">
      <c r="A704" s="11"/>
      <c r="B704" s="1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6"/>
      <c r="BE704" s="11"/>
      <c r="BF704" s="11"/>
      <c r="BG704" s="11"/>
      <c r="BH704" s="11"/>
    </row>
    <row r="705" spans="1:60">
      <c r="A705" s="11"/>
      <c r="B705" s="1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6"/>
      <c r="BE705" s="11"/>
      <c r="BF705" s="11"/>
      <c r="BG705" s="11"/>
      <c r="BH705" s="11"/>
    </row>
    <row r="706" spans="1:60">
      <c r="A706" s="11"/>
      <c r="B706" s="1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6"/>
      <c r="BE706" s="11"/>
      <c r="BF706" s="11"/>
      <c r="BG706" s="11"/>
      <c r="BH706" s="11"/>
    </row>
    <row r="707" spans="1:60">
      <c r="A707" s="11"/>
      <c r="B707" s="1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6"/>
      <c r="BE707" s="11"/>
      <c r="BF707" s="11"/>
      <c r="BG707" s="11"/>
      <c r="BH707" s="11"/>
    </row>
    <row r="708" spans="1:60">
      <c r="A708" s="11"/>
      <c r="B708" s="1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6"/>
      <c r="BE708" s="11"/>
      <c r="BF708" s="11"/>
      <c r="BG708" s="11"/>
      <c r="BH708" s="11"/>
    </row>
    <row r="709" spans="1:60">
      <c r="A709" s="11"/>
      <c r="B709" s="1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6"/>
      <c r="BE709" s="11"/>
      <c r="BF709" s="11"/>
      <c r="BG709" s="11"/>
      <c r="BH709" s="11"/>
    </row>
    <row r="710" spans="1:60">
      <c r="A710" s="11"/>
      <c r="B710" s="1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6"/>
      <c r="BE710" s="11"/>
      <c r="BF710" s="11"/>
      <c r="BG710" s="11"/>
      <c r="BH710" s="11"/>
    </row>
    <row r="711" spans="1:60">
      <c r="A711" s="11"/>
      <c r="B711" s="1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6"/>
      <c r="BE711" s="11"/>
      <c r="BF711" s="11"/>
      <c r="BG711" s="11"/>
      <c r="BH711" s="11"/>
    </row>
    <row r="712" spans="1:60">
      <c r="A712" s="11"/>
      <c r="B712" s="1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6"/>
      <c r="BE712" s="11"/>
      <c r="BF712" s="11"/>
      <c r="BG712" s="11"/>
      <c r="BH712" s="11"/>
    </row>
    <row r="713" spans="1:60">
      <c r="A713" s="11"/>
      <c r="B713" s="1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6"/>
      <c r="BE713" s="11"/>
      <c r="BF713" s="11"/>
      <c r="BG713" s="11"/>
      <c r="BH713" s="11"/>
    </row>
    <row r="714" spans="1:60">
      <c r="A714" s="11"/>
      <c r="B714" s="1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6"/>
      <c r="BE714" s="11"/>
      <c r="BF714" s="11"/>
      <c r="BG714" s="11"/>
      <c r="BH714" s="11"/>
    </row>
    <row r="715" spans="1:60">
      <c r="A715" s="11"/>
      <c r="B715" s="1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6"/>
      <c r="BE715" s="11"/>
      <c r="BF715" s="11"/>
      <c r="BG715" s="11"/>
      <c r="BH715" s="11"/>
    </row>
    <row r="716" spans="1:60">
      <c r="A716" s="11"/>
      <c r="B716" s="1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6"/>
      <c r="BE716" s="11"/>
      <c r="BF716" s="11"/>
      <c r="BG716" s="11"/>
      <c r="BH716" s="11"/>
    </row>
    <row r="717" spans="1:60">
      <c r="A717" s="11"/>
      <c r="B717" s="1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6"/>
      <c r="BE717" s="11"/>
      <c r="BF717" s="11"/>
      <c r="BG717" s="11"/>
      <c r="BH717" s="11"/>
    </row>
    <row r="718" spans="1:60">
      <c r="A718" s="11"/>
      <c r="B718" s="1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6"/>
      <c r="BE718" s="11"/>
      <c r="BF718" s="11"/>
      <c r="BG718" s="11"/>
      <c r="BH718" s="11"/>
    </row>
    <row r="719" spans="1:60">
      <c r="A719" s="11"/>
      <c r="B719" s="1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6"/>
      <c r="BE719" s="11"/>
      <c r="BF719" s="11"/>
      <c r="BG719" s="11"/>
      <c r="BH719" s="11"/>
    </row>
    <row r="720" spans="1:60">
      <c r="A720" s="11"/>
      <c r="B720" s="1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6"/>
      <c r="BE720" s="11"/>
      <c r="BF720" s="11"/>
      <c r="BG720" s="11"/>
      <c r="BH720" s="11"/>
    </row>
    <row r="721" spans="1:60">
      <c r="A721" s="11"/>
      <c r="B721" s="1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6"/>
      <c r="BE721" s="11"/>
      <c r="BF721" s="11"/>
      <c r="BG721" s="11"/>
      <c r="BH721" s="11"/>
    </row>
    <row r="722" spans="1:60">
      <c r="A722" s="11"/>
      <c r="B722" s="1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6"/>
      <c r="BE722" s="11"/>
      <c r="BF722" s="11"/>
      <c r="BG722" s="11"/>
      <c r="BH722" s="11"/>
    </row>
    <row r="723" spans="1:60">
      <c r="A723" s="11"/>
      <c r="B723" s="1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6"/>
      <c r="BE723" s="11"/>
      <c r="BF723" s="11"/>
      <c r="BG723" s="11"/>
      <c r="BH723" s="11"/>
    </row>
    <row r="724" spans="1:60">
      <c r="A724" s="11"/>
      <c r="B724" s="1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6"/>
      <c r="BE724" s="11"/>
      <c r="BF724" s="11"/>
      <c r="BG724" s="11"/>
      <c r="BH724" s="11"/>
    </row>
    <row r="725" spans="1:60">
      <c r="A725" s="11"/>
      <c r="B725" s="1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6"/>
      <c r="BE725" s="11"/>
      <c r="BF725" s="11"/>
      <c r="BG725" s="11"/>
      <c r="BH725" s="11"/>
    </row>
    <row r="726" spans="1:60">
      <c r="A726" s="11"/>
      <c r="B726" s="1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6"/>
      <c r="BE726" s="11"/>
      <c r="BF726" s="11"/>
      <c r="BG726" s="11"/>
      <c r="BH726" s="11"/>
    </row>
    <row r="727" spans="1:60">
      <c r="A727" s="11"/>
      <c r="B727" s="1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6"/>
      <c r="BE727" s="11"/>
      <c r="BF727" s="11"/>
      <c r="BG727" s="11"/>
      <c r="BH727" s="11"/>
    </row>
    <row r="728" spans="1:60">
      <c r="A728" s="11"/>
      <c r="B728" s="1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6"/>
      <c r="BE728" s="11"/>
      <c r="BF728" s="11"/>
      <c r="BG728" s="11"/>
      <c r="BH728" s="11"/>
    </row>
    <row r="729" spans="1:60">
      <c r="A729" s="11"/>
      <c r="B729" s="1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6"/>
      <c r="BE729" s="11"/>
      <c r="BF729" s="11"/>
      <c r="BG729" s="11"/>
      <c r="BH729" s="11"/>
    </row>
    <row r="730" spans="1:60">
      <c r="A730" s="11"/>
      <c r="B730" s="1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6"/>
      <c r="BE730" s="11"/>
      <c r="BF730" s="11"/>
      <c r="BG730" s="11"/>
      <c r="BH730" s="11"/>
    </row>
    <row r="731" spans="1:60">
      <c r="A731" s="11"/>
      <c r="B731" s="1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6"/>
      <c r="BE731" s="11"/>
      <c r="BF731" s="11"/>
      <c r="BG731" s="11"/>
      <c r="BH731" s="11"/>
    </row>
    <row r="732" spans="1:60">
      <c r="A732" s="11"/>
      <c r="B732" s="1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6"/>
      <c r="BE732" s="11"/>
      <c r="BF732" s="11"/>
      <c r="BG732" s="11"/>
      <c r="BH732" s="11"/>
    </row>
    <row r="733" spans="1:60">
      <c r="A733" s="11"/>
      <c r="B733" s="1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6"/>
      <c r="BE733" s="11"/>
      <c r="BF733" s="11"/>
      <c r="BG733" s="11"/>
      <c r="BH733" s="11"/>
    </row>
    <row r="734" spans="1:60">
      <c r="A734" s="11"/>
      <c r="B734" s="1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6"/>
      <c r="BE734" s="11"/>
      <c r="BF734" s="11"/>
      <c r="BG734" s="11"/>
      <c r="BH734" s="11"/>
    </row>
    <row r="735" spans="1:60">
      <c r="A735" s="11"/>
      <c r="B735" s="1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6"/>
      <c r="BE735" s="11"/>
      <c r="BF735" s="11"/>
      <c r="BG735" s="11"/>
      <c r="BH735" s="11"/>
    </row>
    <row r="736" spans="1:60">
      <c r="A736" s="11"/>
      <c r="B736" s="1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6"/>
      <c r="BE736" s="11"/>
      <c r="BF736" s="11"/>
      <c r="BG736" s="11"/>
      <c r="BH736" s="11"/>
    </row>
    <row r="737" spans="1:60">
      <c r="A737" s="11"/>
      <c r="B737" s="1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6"/>
      <c r="BE737" s="11"/>
      <c r="BF737" s="11"/>
      <c r="BG737" s="11"/>
      <c r="BH737" s="11"/>
    </row>
    <row r="738" spans="1:60">
      <c r="A738" s="11"/>
      <c r="B738" s="1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6"/>
      <c r="BE738" s="11"/>
      <c r="BF738" s="11"/>
      <c r="BG738" s="11"/>
      <c r="BH738" s="11"/>
    </row>
    <row r="739" spans="1:60">
      <c r="A739" s="11"/>
      <c r="B739" s="1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6"/>
      <c r="BE739" s="11"/>
      <c r="BF739" s="11"/>
      <c r="BG739" s="11"/>
      <c r="BH739" s="11"/>
    </row>
    <row r="740" spans="1:60">
      <c r="A740" s="11"/>
      <c r="B740" s="1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6"/>
      <c r="BE740" s="11"/>
      <c r="BF740" s="11"/>
      <c r="BG740" s="11"/>
      <c r="BH740" s="11"/>
    </row>
    <row r="741" spans="1:60">
      <c r="A741" s="11"/>
      <c r="B741" s="1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6"/>
      <c r="BE741" s="11"/>
      <c r="BF741" s="11"/>
      <c r="BG741" s="11"/>
      <c r="BH741" s="11"/>
    </row>
    <row r="742" spans="1:60">
      <c r="A742" s="11"/>
      <c r="B742" s="1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6"/>
      <c r="BE742" s="11"/>
      <c r="BF742" s="11"/>
      <c r="BG742" s="11"/>
      <c r="BH742" s="11"/>
    </row>
    <row r="743" spans="1:60">
      <c r="A743" s="11"/>
      <c r="B743" s="1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6"/>
      <c r="BE743" s="11"/>
      <c r="BF743" s="11"/>
      <c r="BG743" s="11"/>
      <c r="BH743" s="11"/>
    </row>
    <row r="744" spans="1:60">
      <c r="A744" s="11"/>
      <c r="B744" s="1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6"/>
      <c r="BE744" s="11"/>
      <c r="BF744" s="11"/>
      <c r="BG744" s="11"/>
      <c r="BH744" s="11"/>
    </row>
    <row r="745" spans="1:60">
      <c r="A745" s="11"/>
      <c r="B745" s="1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6"/>
      <c r="BE745" s="11"/>
      <c r="BF745" s="11"/>
      <c r="BG745" s="11"/>
      <c r="BH745" s="11"/>
    </row>
    <row r="746" spans="1:60">
      <c r="A746" s="11"/>
      <c r="B746" s="1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6"/>
      <c r="BE746" s="11"/>
      <c r="BF746" s="11"/>
      <c r="BG746" s="11"/>
      <c r="BH746" s="11"/>
    </row>
    <row r="747" spans="1:60">
      <c r="A747" s="11"/>
      <c r="B747" s="1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6"/>
      <c r="BE747" s="11"/>
      <c r="BF747" s="11"/>
      <c r="BG747" s="11"/>
      <c r="BH747" s="11"/>
    </row>
    <row r="748" spans="1:60">
      <c r="A748" s="11"/>
      <c r="B748" s="1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6"/>
      <c r="BE748" s="11"/>
      <c r="BF748" s="11"/>
      <c r="BG748" s="11"/>
      <c r="BH748" s="11"/>
    </row>
    <row r="749" spans="1:60">
      <c r="A749" s="11"/>
      <c r="B749" s="1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6"/>
      <c r="BE749" s="11"/>
      <c r="BF749" s="11"/>
      <c r="BG749" s="11"/>
      <c r="BH749" s="11"/>
    </row>
    <row r="750" spans="1:60">
      <c r="A750" s="11"/>
      <c r="B750" s="1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6"/>
      <c r="BE750" s="11"/>
      <c r="BF750" s="11"/>
      <c r="BG750" s="11"/>
      <c r="BH750" s="11"/>
    </row>
    <row r="751" spans="1:60">
      <c r="A751" s="11"/>
      <c r="B751" s="1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6"/>
      <c r="BE751" s="11"/>
      <c r="BF751" s="11"/>
      <c r="BG751" s="11"/>
      <c r="BH751" s="11"/>
    </row>
    <row r="752" spans="1:60">
      <c r="A752" s="11"/>
      <c r="B752" s="1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6"/>
      <c r="BE752" s="11"/>
      <c r="BF752" s="11"/>
      <c r="BG752" s="11"/>
      <c r="BH752" s="11"/>
    </row>
    <row r="753" spans="1:60">
      <c r="A753" s="11"/>
      <c r="B753" s="1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6"/>
      <c r="BE753" s="11"/>
      <c r="BF753" s="11"/>
      <c r="BG753" s="11"/>
      <c r="BH753" s="11"/>
    </row>
    <row r="754" spans="1:60">
      <c r="A754" s="11"/>
      <c r="B754" s="1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6"/>
      <c r="BE754" s="11"/>
      <c r="BF754" s="11"/>
      <c r="BG754" s="11"/>
      <c r="BH754" s="11"/>
    </row>
    <row r="755" spans="1:60">
      <c r="A755" s="11"/>
      <c r="B755" s="1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6"/>
      <c r="BE755" s="11"/>
      <c r="BF755" s="11"/>
      <c r="BG755" s="11"/>
      <c r="BH755" s="11"/>
    </row>
    <row r="756" spans="1:60">
      <c r="A756" s="11"/>
      <c r="B756" s="1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6"/>
      <c r="BE756" s="11"/>
      <c r="BF756" s="11"/>
      <c r="BG756" s="11"/>
      <c r="BH756" s="11"/>
    </row>
    <row r="757" spans="1:60">
      <c r="A757" s="11"/>
      <c r="B757" s="1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6"/>
      <c r="BE757" s="11"/>
      <c r="BF757" s="11"/>
      <c r="BG757" s="11"/>
      <c r="BH757" s="11"/>
    </row>
    <row r="758" spans="1:60">
      <c r="A758" s="11"/>
      <c r="B758" s="1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6"/>
      <c r="BE758" s="11"/>
      <c r="BF758" s="11"/>
      <c r="BG758" s="11"/>
      <c r="BH758" s="11"/>
    </row>
    <row r="759" spans="1:60">
      <c r="A759" s="11"/>
      <c r="B759" s="1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6"/>
      <c r="BE759" s="11"/>
      <c r="BF759" s="11"/>
      <c r="BG759" s="11"/>
      <c r="BH759" s="11"/>
    </row>
    <row r="760" spans="1:60">
      <c r="A760" s="11"/>
      <c r="B760" s="1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6"/>
      <c r="BE760" s="11"/>
      <c r="BF760" s="11"/>
      <c r="BG760" s="11"/>
      <c r="BH760" s="11"/>
    </row>
    <row r="761" spans="1:60">
      <c r="A761" s="11"/>
      <c r="B761" s="1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6"/>
      <c r="BE761" s="11"/>
      <c r="BF761" s="11"/>
      <c r="BG761" s="11"/>
      <c r="BH761" s="11"/>
    </row>
    <row r="762" spans="1:60">
      <c r="A762" s="11"/>
      <c r="B762" s="1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6"/>
      <c r="BE762" s="11"/>
      <c r="BF762" s="11"/>
      <c r="BG762" s="11"/>
      <c r="BH762" s="11"/>
    </row>
    <row r="763" spans="1:60">
      <c r="A763" s="11"/>
      <c r="B763" s="1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6"/>
      <c r="BE763" s="11"/>
      <c r="BF763" s="11"/>
      <c r="BG763" s="11"/>
      <c r="BH763" s="11"/>
    </row>
    <row r="764" spans="1:60">
      <c r="A764" s="11"/>
      <c r="B764" s="1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6"/>
      <c r="BE764" s="11"/>
      <c r="BF764" s="11"/>
      <c r="BG764" s="11"/>
      <c r="BH764" s="11"/>
    </row>
    <row r="765" spans="1:60">
      <c r="A765" s="11"/>
      <c r="B765" s="1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6"/>
      <c r="BE765" s="11"/>
      <c r="BF765" s="11"/>
      <c r="BG765" s="11"/>
      <c r="BH765" s="11"/>
    </row>
    <row r="766" spans="1:60">
      <c r="A766" s="11"/>
      <c r="B766" s="1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6"/>
      <c r="BE766" s="11"/>
      <c r="BF766" s="11"/>
      <c r="BG766" s="11"/>
      <c r="BH766" s="11"/>
    </row>
    <row r="767" spans="1:60">
      <c r="A767" s="11"/>
      <c r="B767" s="1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6"/>
      <c r="BE767" s="11"/>
      <c r="BF767" s="11"/>
      <c r="BG767" s="11"/>
      <c r="BH767" s="11"/>
    </row>
    <row r="768" spans="1:60">
      <c r="A768" s="11"/>
      <c r="B768" s="1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6"/>
      <c r="BE768" s="11"/>
      <c r="BF768" s="11"/>
      <c r="BG768" s="11"/>
      <c r="BH768" s="11"/>
    </row>
    <row r="769" spans="1:60">
      <c r="A769" s="11"/>
      <c r="B769" s="1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6"/>
      <c r="BE769" s="11"/>
      <c r="BF769" s="11"/>
      <c r="BG769" s="11"/>
      <c r="BH769" s="11"/>
    </row>
    <row r="770" spans="1:60">
      <c r="A770" s="11"/>
      <c r="B770" s="1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6"/>
      <c r="BE770" s="11"/>
      <c r="BF770" s="11"/>
      <c r="BG770" s="11"/>
      <c r="BH770" s="11"/>
    </row>
    <row r="771" spans="1:60">
      <c r="A771" s="11"/>
      <c r="B771" s="1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6"/>
      <c r="BE771" s="11"/>
      <c r="BF771" s="11"/>
      <c r="BG771" s="11"/>
      <c r="BH771" s="11"/>
    </row>
    <row r="772" spans="1:60">
      <c r="A772" s="11"/>
      <c r="B772" s="1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6"/>
      <c r="BE772" s="11"/>
      <c r="BF772" s="11"/>
      <c r="BG772" s="11"/>
      <c r="BH772" s="11"/>
    </row>
    <row r="773" spans="1:60">
      <c r="A773" s="11"/>
      <c r="B773" s="1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6"/>
      <c r="BE773" s="11"/>
      <c r="BF773" s="11"/>
      <c r="BG773" s="11"/>
      <c r="BH773" s="11"/>
    </row>
    <row r="774" spans="1:60">
      <c r="A774" s="11"/>
      <c r="B774" s="1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6"/>
      <c r="BE774" s="11"/>
      <c r="BF774" s="11"/>
      <c r="BG774" s="11"/>
      <c r="BH774" s="11"/>
    </row>
    <row r="775" spans="1:60">
      <c r="A775" s="11"/>
      <c r="B775" s="1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6"/>
      <c r="BE775" s="11"/>
      <c r="BF775" s="11"/>
      <c r="BG775" s="11"/>
      <c r="BH775" s="11"/>
    </row>
    <row r="776" spans="1:60">
      <c r="A776" s="11"/>
      <c r="B776" s="1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6"/>
      <c r="BE776" s="11"/>
      <c r="BF776" s="11"/>
      <c r="BG776" s="11"/>
      <c r="BH776" s="11"/>
    </row>
    <row r="777" spans="1:60">
      <c r="A777" s="11"/>
      <c r="B777" s="1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6"/>
      <c r="BE777" s="11"/>
      <c r="BF777" s="11"/>
      <c r="BG777" s="11"/>
      <c r="BH777" s="11"/>
    </row>
    <row r="778" spans="1:60">
      <c r="A778" s="11"/>
      <c r="B778" s="1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6"/>
      <c r="BE778" s="11"/>
      <c r="BF778" s="11"/>
      <c r="BG778" s="11"/>
      <c r="BH778" s="11"/>
    </row>
    <row r="779" spans="1:60">
      <c r="A779" s="11"/>
      <c r="B779" s="1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6"/>
      <c r="BE779" s="11"/>
      <c r="BF779" s="11"/>
      <c r="BG779" s="11"/>
      <c r="BH779" s="11"/>
    </row>
    <row r="780" spans="1:60">
      <c r="A780" s="11"/>
      <c r="B780" s="1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6"/>
      <c r="BE780" s="11"/>
      <c r="BF780" s="11"/>
      <c r="BG780" s="11"/>
      <c r="BH780" s="11"/>
    </row>
    <row r="781" spans="1:60">
      <c r="A781" s="11"/>
      <c r="B781" s="1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6"/>
      <c r="BE781" s="11"/>
      <c r="BF781" s="11"/>
      <c r="BG781" s="11"/>
      <c r="BH781" s="11"/>
    </row>
    <row r="782" spans="1:60">
      <c r="A782" s="11"/>
      <c r="B782" s="1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6"/>
      <c r="BE782" s="11"/>
      <c r="BF782" s="11"/>
      <c r="BG782" s="11"/>
      <c r="BH782" s="11"/>
    </row>
    <row r="783" spans="1:60">
      <c r="A783" s="11"/>
      <c r="B783" s="1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6"/>
      <c r="BE783" s="11"/>
      <c r="BF783" s="11"/>
      <c r="BG783" s="11"/>
      <c r="BH783" s="11"/>
    </row>
    <row r="784" spans="1:60">
      <c r="A784" s="11"/>
      <c r="B784" s="1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6"/>
      <c r="BE784" s="11"/>
      <c r="BF784" s="11"/>
      <c r="BG784" s="11"/>
      <c r="BH784" s="11"/>
    </row>
    <row r="785" spans="1:60">
      <c r="A785" s="11"/>
      <c r="B785" s="1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6"/>
      <c r="BE785" s="11"/>
      <c r="BF785" s="11"/>
      <c r="BG785" s="11"/>
      <c r="BH785" s="11"/>
    </row>
    <row r="786" spans="1:60">
      <c r="A786" s="11"/>
      <c r="B786" s="1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6"/>
      <c r="BE786" s="11"/>
      <c r="BF786" s="11"/>
      <c r="BG786" s="11"/>
      <c r="BH786" s="11"/>
    </row>
    <row r="787" spans="1:60">
      <c r="A787" s="11"/>
      <c r="B787" s="1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6"/>
      <c r="BE787" s="11"/>
      <c r="BF787" s="11"/>
      <c r="BG787" s="11"/>
      <c r="BH787" s="11"/>
    </row>
    <row r="788" spans="1:60">
      <c r="A788" s="11"/>
      <c r="B788" s="1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6"/>
      <c r="BE788" s="11"/>
      <c r="BF788" s="11"/>
      <c r="BG788" s="11"/>
      <c r="BH788" s="11"/>
    </row>
    <row r="789" spans="1:60">
      <c r="A789" s="11"/>
      <c r="B789" s="1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6"/>
      <c r="BE789" s="11"/>
      <c r="BF789" s="11"/>
      <c r="BG789" s="11"/>
      <c r="BH789" s="11"/>
    </row>
    <row r="790" spans="1:60">
      <c r="A790" s="11"/>
      <c r="B790" s="1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6"/>
      <c r="BE790" s="11"/>
      <c r="BF790" s="11"/>
      <c r="BG790" s="11"/>
      <c r="BH790" s="11"/>
    </row>
    <row r="791" spans="1:60">
      <c r="A791" s="11"/>
      <c r="B791" s="1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6"/>
      <c r="BE791" s="11"/>
      <c r="BF791" s="11"/>
      <c r="BG791" s="11"/>
      <c r="BH791" s="11"/>
    </row>
    <row r="792" spans="1:60">
      <c r="A792" s="11"/>
      <c r="B792" s="1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6"/>
      <c r="BE792" s="11"/>
      <c r="BF792" s="11"/>
      <c r="BG792" s="11"/>
      <c r="BH792" s="11"/>
    </row>
    <row r="793" spans="1:60">
      <c r="A793" s="11"/>
      <c r="B793" s="1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6"/>
      <c r="BE793" s="11"/>
      <c r="BF793" s="11"/>
      <c r="BG793" s="11"/>
      <c r="BH793" s="11"/>
    </row>
    <row r="794" spans="1:60">
      <c r="A794" s="11"/>
      <c r="B794" s="1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6"/>
      <c r="BE794" s="11"/>
      <c r="BF794" s="11"/>
      <c r="BG794" s="11"/>
      <c r="BH794" s="11"/>
    </row>
    <row r="795" spans="1:60">
      <c r="A795" s="11"/>
      <c r="B795" s="1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6"/>
      <c r="BE795" s="11"/>
      <c r="BF795" s="11"/>
      <c r="BG795" s="11"/>
      <c r="BH795" s="11"/>
    </row>
    <row r="796" spans="1:60">
      <c r="A796" s="11"/>
      <c r="B796" s="1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6"/>
      <c r="BE796" s="11"/>
      <c r="BF796" s="11"/>
      <c r="BG796" s="11"/>
      <c r="BH796" s="11"/>
    </row>
    <row r="797" spans="1:60">
      <c r="A797" s="11"/>
      <c r="B797" s="1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6"/>
      <c r="BE797" s="11"/>
      <c r="BF797" s="11"/>
      <c r="BG797" s="11"/>
      <c r="BH797" s="11"/>
    </row>
    <row r="798" spans="1:60">
      <c r="A798" s="11"/>
      <c r="B798" s="1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6"/>
      <c r="BE798" s="11"/>
      <c r="BF798" s="11"/>
      <c r="BG798" s="11"/>
      <c r="BH798" s="11"/>
    </row>
    <row r="799" spans="1:60">
      <c r="A799" s="11"/>
      <c r="B799" s="1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6"/>
      <c r="BE799" s="11"/>
      <c r="BF799" s="11"/>
      <c r="BG799" s="11"/>
      <c r="BH799" s="11"/>
    </row>
    <row r="800" spans="1:60">
      <c r="A800" s="11"/>
      <c r="B800" s="1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6"/>
      <c r="BE800" s="11"/>
      <c r="BF800" s="11"/>
      <c r="BG800" s="11"/>
      <c r="BH800" s="11"/>
    </row>
    <row r="801" spans="1:60">
      <c r="A801" s="11"/>
      <c r="B801" s="1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6"/>
      <c r="BE801" s="11"/>
      <c r="BF801" s="11"/>
      <c r="BG801" s="11"/>
      <c r="BH801" s="11"/>
    </row>
    <row r="802" spans="1:60">
      <c r="A802" s="11"/>
      <c r="B802" s="1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6"/>
      <c r="BE802" s="11"/>
      <c r="BF802" s="11"/>
      <c r="BG802" s="11"/>
      <c r="BH802" s="11"/>
    </row>
    <row r="803" spans="1:60">
      <c r="A803" s="11"/>
      <c r="B803" s="1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6"/>
      <c r="BE803" s="11"/>
      <c r="BF803" s="11"/>
      <c r="BG803" s="11"/>
      <c r="BH803" s="11"/>
    </row>
    <row r="804" spans="1:60">
      <c r="A804" s="11"/>
      <c r="B804" s="1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6"/>
      <c r="BE804" s="11"/>
      <c r="BF804" s="11"/>
      <c r="BG804" s="11"/>
      <c r="BH804" s="11"/>
    </row>
    <row r="805" spans="1:60">
      <c r="A805" s="11"/>
      <c r="B805" s="1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6"/>
      <c r="BE805" s="11"/>
      <c r="BF805" s="11"/>
      <c r="BG805" s="11"/>
      <c r="BH805" s="11"/>
    </row>
    <row r="806" spans="1:60">
      <c r="A806" s="11"/>
      <c r="B806" s="1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6"/>
      <c r="BE806" s="11"/>
      <c r="BF806" s="11"/>
      <c r="BG806" s="11"/>
      <c r="BH806" s="11"/>
    </row>
    <row r="807" spans="1:60">
      <c r="A807" s="11"/>
      <c r="B807" s="1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6"/>
      <c r="BE807" s="11"/>
      <c r="BF807" s="11"/>
      <c r="BG807" s="11"/>
      <c r="BH807" s="11"/>
    </row>
    <row r="808" spans="1:60">
      <c r="A808" s="11"/>
      <c r="B808" s="1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6"/>
      <c r="BE808" s="11"/>
      <c r="BF808" s="11"/>
      <c r="BG808" s="11"/>
      <c r="BH808" s="11"/>
    </row>
    <row r="809" spans="1:60">
      <c r="A809" s="11"/>
      <c r="B809" s="1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6"/>
      <c r="BE809" s="11"/>
      <c r="BF809" s="11"/>
      <c r="BG809" s="11"/>
      <c r="BH809" s="11"/>
    </row>
    <row r="810" spans="1:60">
      <c r="A810" s="11"/>
      <c r="B810" s="1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6"/>
      <c r="BE810" s="11"/>
      <c r="BF810" s="11"/>
      <c r="BG810" s="11"/>
      <c r="BH810" s="11"/>
    </row>
    <row r="811" spans="1:60">
      <c r="A811" s="11"/>
      <c r="B811" s="1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6"/>
      <c r="BE811" s="11"/>
      <c r="BF811" s="11"/>
      <c r="BG811" s="11"/>
      <c r="BH811" s="11"/>
    </row>
    <row r="812" spans="1:60">
      <c r="A812" s="11"/>
      <c r="B812" s="1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6"/>
      <c r="BE812" s="11"/>
      <c r="BF812" s="11"/>
      <c r="BG812" s="11"/>
      <c r="BH812" s="11"/>
    </row>
    <row r="813" spans="1:60">
      <c r="A813" s="11"/>
      <c r="B813" s="1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6"/>
      <c r="BE813" s="11"/>
      <c r="BF813" s="11"/>
      <c r="BG813" s="11"/>
      <c r="BH813" s="11"/>
    </row>
    <row r="814" spans="1:60">
      <c r="A814" s="11"/>
      <c r="B814" s="1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6"/>
      <c r="BE814" s="11"/>
      <c r="BF814" s="11"/>
      <c r="BG814" s="11"/>
      <c r="BH814" s="11"/>
    </row>
    <row r="815" spans="1:60">
      <c r="A815" s="11"/>
      <c r="B815" s="1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6"/>
      <c r="BE815" s="11"/>
      <c r="BF815" s="11"/>
      <c r="BG815" s="11"/>
      <c r="BH815" s="11"/>
    </row>
    <row r="816" spans="1:60">
      <c r="A816" s="11"/>
      <c r="B816" s="1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6"/>
      <c r="BE816" s="11"/>
      <c r="BF816" s="11"/>
      <c r="BG816" s="11"/>
      <c r="BH816" s="11"/>
    </row>
    <row r="817" spans="1:60">
      <c r="A817" s="11"/>
      <c r="B817" s="1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6"/>
      <c r="BE817" s="11"/>
      <c r="BF817" s="11"/>
      <c r="BG817" s="11"/>
      <c r="BH817" s="11"/>
    </row>
    <row r="818" spans="1:60">
      <c r="A818" s="11"/>
      <c r="B818" s="1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6"/>
      <c r="BE818" s="11"/>
      <c r="BF818" s="11"/>
      <c r="BG818" s="11"/>
      <c r="BH818" s="11"/>
    </row>
    <row r="819" spans="1:60">
      <c r="A819" s="11"/>
      <c r="B819" s="1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6"/>
      <c r="BE819" s="11"/>
      <c r="BF819" s="11"/>
      <c r="BG819" s="11"/>
      <c r="BH819" s="11"/>
    </row>
    <row r="820" spans="1:60">
      <c r="A820" s="11"/>
      <c r="B820" s="1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6"/>
      <c r="BE820" s="11"/>
      <c r="BF820" s="11"/>
      <c r="BG820" s="11"/>
      <c r="BH820" s="11"/>
    </row>
    <row r="821" spans="1:60">
      <c r="A821" s="11"/>
      <c r="B821" s="1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6"/>
      <c r="BE821" s="11"/>
      <c r="BF821" s="11"/>
      <c r="BG821" s="11"/>
      <c r="BH821" s="11"/>
    </row>
    <row r="822" spans="1:60">
      <c r="A822" s="11"/>
      <c r="B822" s="1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6"/>
      <c r="BE822" s="11"/>
      <c r="BF822" s="11"/>
      <c r="BG822" s="11"/>
      <c r="BH822" s="11"/>
    </row>
    <row r="823" spans="1:60">
      <c r="A823" s="11"/>
      <c r="B823" s="1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6"/>
      <c r="BE823" s="11"/>
      <c r="BF823" s="11"/>
      <c r="BG823" s="11"/>
      <c r="BH823" s="11"/>
    </row>
    <row r="824" spans="1:60">
      <c r="A824" s="11"/>
      <c r="B824" s="1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6"/>
      <c r="BE824" s="11"/>
      <c r="BF824" s="11"/>
      <c r="BG824" s="11"/>
      <c r="BH824" s="11"/>
    </row>
    <row r="825" spans="1:60">
      <c r="A825" s="11"/>
      <c r="B825" s="1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6"/>
      <c r="BE825" s="11"/>
      <c r="BF825" s="11"/>
      <c r="BG825" s="11"/>
      <c r="BH825" s="11"/>
    </row>
    <row r="826" spans="1:60">
      <c r="A826" s="11"/>
      <c r="B826" s="1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6"/>
      <c r="BE826" s="11"/>
      <c r="BF826" s="11"/>
      <c r="BG826" s="11"/>
      <c r="BH826" s="11"/>
    </row>
    <row r="827" spans="1:60">
      <c r="A827" s="11"/>
      <c r="B827" s="1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6"/>
      <c r="BE827" s="11"/>
      <c r="BF827" s="11"/>
      <c r="BG827" s="11"/>
      <c r="BH827" s="11"/>
    </row>
    <row r="828" spans="1:60">
      <c r="A828" s="11"/>
      <c r="B828" s="1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6"/>
      <c r="BE828" s="11"/>
      <c r="BF828" s="11"/>
      <c r="BG828" s="11"/>
      <c r="BH828" s="11"/>
    </row>
    <row r="829" spans="1:60">
      <c r="A829" s="11"/>
      <c r="B829" s="1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6"/>
      <c r="BE829" s="11"/>
      <c r="BF829" s="11"/>
      <c r="BG829" s="11"/>
      <c r="BH829" s="11"/>
    </row>
    <row r="830" spans="1:60">
      <c r="A830" s="11"/>
      <c r="B830" s="1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6"/>
      <c r="BE830" s="11"/>
      <c r="BF830" s="11"/>
      <c r="BG830" s="11"/>
      <c r="BH830" s="11"/>
    </row>
    <row r="831" spans="1:60">
      <c r="A831" s="11"/>
      <c r="B831" s="1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6"/>
      <c r="BE831" s="11"/>
      <c r="BF831" s="11"/>
      <c r="BG831" s="11"/>
      <c r="BH831" s="11"/>
    </row>
    <row r="832" spans="1:60">
      <c r="A832" s="11"/>
      <c r="B832" s="1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6"/>
      <c r="BE832" s="11"/>
      <c r="BF832" s="11"/>
      <c r="BG832" s="11"/>
      <c r="BH832" s="11"/>
    </row>
    <row r="833" spans="1:60">
      <c r="A833" s="11"/>
      <c r="B833" s="1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6"/>
      <c r="BE833" s="11"/>
      <c r="BF833" s="11"/>
      <c r="BG833" s="11"/>
      <c r="BH833" s="11"/>
    </row>
    <row r="834" spans="1:60">
      <c r="A834" s="11"/>
      <c r="B834" s="1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6"/>
      <c r="BE834" s="11"/>
      <c r="BF834" s="11"/>
      <c r="BG834" s="11"/>
      <c r="BH834" s="11"/>
    </row>
    <row r="835" spans="1:60">
      <c r="A835" s="11"/>
      <c r="B835" s="1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6"/>
      <c r="BE835" s="11"/>
      <c r="BF835" s="11"/>
      <c r="BG835" s="11"/>
      <c r="BH835" s="11"/>
    </row>
    <row r="836" spans="1:60">
      <c r="A836" s="11"/>
      <c r="B836" s="1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6"/>
      <c r="BE836" s="11"/>
      <c r="BF836" s="11"/>
      <c r="BG836" s="11"/>
      <c r="BH836" s="11"/>
    </row>
    <row r="837" spans="1:60">
      <c r="A837" s="11"/>
      <c r="B837" s="1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6"/>
      <c r="BE837" s="11"/>
      <c r="BF837" s="11"/>
      <c r="BG837" s="11"/>
      <c r="BH837" s="11"/>
    </row>
    <row r="838" spans="1:60">
      <c r="A838" s="11"/>
      <c r="B838" s="1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6"/>
      <c r="BE838" s="11"/>
      <c r="BF838" s="11"/>
      <c r="BG838" s="11"/>
      <c r="BH838" s="11"/>
    </row>
    <row r="839" spans="1:60">
      <c r="A839" s="11"/>
      <c r="B839" s="1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6"/>
      <c r="BE839" s="11"/>
      <c r="BF839" s="11"/>
      <c r="BG839" s="11"/>
      <c r="BH839" s="11"/>
    </row>
    <row r="840" spans="1:60">
      <c r="A840" s="11"/>
      <c r="B840" s="1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6"/>
      <c r="BE840" s="11"/>
      <c r="BF840" s="11"/>
      <c r="BG840" s="11"/>
      <c r="BH840" s="11"/>
    </row>
    <row r="841" spans="1:60">
      <c r="A841" s="11"/>
      <c r="B841" s="1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6"/>
      <c r="BE841" s="11"/>
      <c r="BF841" s="11"/>
      <c r="BG841" s="11"/>
      <c r="BH841" s="11"/>
    </row>
    <row r="842" spans="1:60">
      <c r="A842" s="11"/>
      <c r="B842" s="1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6"/>
      <c r="BE842" s="11"/>
      <c r="BF842" s="11"/>
      <c r="BG842" s="11"/>
      <c r="BH842" s="11"/>
    </row>
    <row r="843" spans="1:60">
      <c r="A843" s="11"/>
      <c r="B843" s="1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6"/>
      <c r="BE843" s="11"/>
      <c r="BF843" s="11"/>
      <c r="BG843" s="11"/>
      <c r="BH843" s="11"/>
    </row>
    <row r="844" spans="1:60">
      <c r="A844" s="11"/>
      <c r="B844" s="1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6"/>
      <c r="BE844" s="11"/>
      <c r="BF844" s="11"/>
      <c r="BG844" s="11"/>
      <c r="BH844" s="11"/>
    </row>
    <row r="845" spans="1:60">
      <c r="A845" s="11"/>
      <c r="B845" s="1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6"/>
      <c r="BE845" s="11"/>
      <c r="BF845" s="11"/>
      <c r="BG845" s="11"/>
      <c r="BH845" s="11"/>
    </row>
    <row r="846" spans="1:60">
      <c r="A846" s="11"/>
      <c r="B846" s="1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6"/>
      <c r="BE846" s="11"/>
      <c r="BF846" s="11"/>
      <c r="BG846" s="11"/>
      <c r="BH846" s="11"/>
    </row>
    <row r="847" spans="1:60">
      <c r="A847" s="11"/>
      <c r="B847" s="1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6"/>
      <c r="BE847" s="11"/>
      <c r="BF847" s="11"/>
      <c r="BG847" s="11"/>
      <c r="BH847" s="11"/>
    </row>
    <row r="848" spans="1:60">
      <c r="A848" s="11"/>
      <c r="B848" s="1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6"/>
      <c r="BE848" s="11"/>
      <c r="BF848" s="11"/>
      <c r="BG848" s="11"/>
      <c r="BH848" s="11"/>
    </row>
    <row r="849" spans="1:60">
      <c r="A849" s="11"/>
      <c r="B849" s="1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6"/>
      <c r="BE849" s="11"/>
      <c r="BF849" s="11"/>
      <c r="BG849" s="11"/>
      <c r="BH849" s="11"/>
    </row>
    <row r="850" spans="1:60">
      <c r="A850" s="11"/>
      <c r="B850" s="1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6"/>
      <c r="BE850" s="11"/>
      <c r="BF850" s="11"/>
      <c r="BG850" s="11"/>
      <c r="BH850" s="11"/>
    </row>
    <row r="851" spans="1:60">
      <c r="A851" s="11"/>
      <c r="B851" s="1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6"/>
      <c r="BE851" s="11"/>
      <c r="BF851" s="11"/>
      <c r="BG851" s="11"/>
      <c r="BH851" s="11"/>
    </row>
    <row r="852" spans="1:60">
      <c r="A852" s="11"/>
      <c r="B852" s="1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6"/>
      <c r="BE852" s="11"/>
      <c r="BF852" s="11"/>
      <c r="BG852" s="11"/>
      <c r="BH852" s="11"/>
    </row>
    <row r="853" spans="1:60">
      <c r="A853" s="11"/>
      <c r="B853" s="1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6"/>
      <c r="BE853" s="11"/>
      <c r="BF853" s="11"/>
      <c r="BG853" s="11"/>
      <c r="BH853" s="11"/>
    </row>
    <row r="854" spans="1:60">
      <c r="A854" s="11"/>
      <c r="B854" s="1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6"/>
      <c r="BE854" s="11"/>
      <c r="BF854" s="11"/>
      <c r="BG854" s="11"/>
      <c r="BH854" s="11"/>
    </row>
    <row r="855" spans="1:60">
      <c r="A855" s="11"/>
      <c r="B855" s="1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6"/>
      <c r="BE855" s="11"/>
      <c r="BF855" s="11"/>
      <c r="BG855" s="11"/>
      <c r="BH855" s="11"/>
    </row>
    <row r="856" spans="1:60">
      <c r="A856" s="11"/>
      <c r="B856" s="1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6"/>
      <c r="BE856" s="11"/>
      <c r="BF856" s="11"/>
      <c r="BG856" s="11"/>
      <c r="BH856" s="11"/>
    </row>
    <row r="857" spans="1:60">
      <c r="A857" s="11"/>
      <c r="B857" s="1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6"/>
      <c r="BE857" s="11"/>
      <c r="BF857" s="11"/>
      <c r="BG857" s="11"/>
      <c r="BH857" s="11"/>
    </row>
    <row r="858" spans="1:60">
      <c r="A858" s="11"/>
      <c r="B858" s="1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6"/>
      <c r="BE858" s="11"/>
      <c r="BF858" s="11"/>
      <c r="BG858" s="11"/>
      <c r="BH858" s="11"/>
    </row>
    <row r="859" spans="1:60">
      <c r="A859" s="11"/>
      <c r="B859" s="1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6"/>
      <c r="BE859" s="11"/>
      <c r="BF859" s="11"/>
      <c r="BG859" s="11"/>
      <c r="BH859" s="11"/>
    </row>
    <row r="860" spans="1:60">
      <c r="A860" s="11"/>
      <c r="B860" s="1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6"/>
      <c r="BE860" s="11"/>
      <c r="BF860" s="11"/>
      <c r="BG860" s="11"/>
      <c r="BH860" s="11"/>
    </row>
    <row r="861" spans="1:60">
      <c r="A861" s="11"/>
      <c r="B861" s="1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6"/>
      <c r="BE861" s="11"/>
      <c r="BF861" s="11"/>
      <c r="BG861" s="11"/>
      <c r="BH861" s="11"/>
    </row>
    <row r="862" spans="1:60">
      <c r="A862" s="11"/>
      <c r="B862" s="1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6"/>
      <c r="BE862" s="11"/>
      <c r="BF862" s="11"/>
      <c r="BG862" s="11"/>
      <c r="BH862" s="11"/>
    </row>
    <row r="863" spans="1:60">
      <c r="A863" s="11"/>
      <c r="B863" s="1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6"/>
      <c r="BE863" s="11"/>
      <c r="BF863" s="11"/>
      <c r="BG863" s="11"/>
      <c r="BH863" s="11"/>
    </row>
    <row r="864" spans="1:60">
      <c r="A864" s="11"/>
      <c r="B864" s="1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6"/>
      <c r="BE864" s="11"/>
      <c r="BF864" s="11"/>
      <c r="BG864" s="11"/>
      <c r="BH864" s="11"/>
    </row>
    <row r="865" spans="1:60">
      <c r="A865" s="11"/>
      <c r="B865" s="1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6"/>
      <c r="BE865" s="11"/>
      <c r="BF865" s="11"/>
      <c r="BG865" s="11"/>
      <c r="BH865" s="11"/>
    </row>
    <row r="866" spans="1:60">
      <c r="A866" s="11"/>
      <c r="B866" s="1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6"/>
      <c r="BE866" s="11"/>
      <c r="BF866" s="11"/>
      <c r="BG866" s="11"/>
      <c r="BH866" s="11"/>
    </row>
    <row r="867" spans="1:60">
      <c r="A867" s="11"/>
      <c r="B867" s="1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6"/>
      <c r="BE867" s="11"/>
      <c r="BF867" s="11"/>
      <c r="BG867" s="11"/>
      <c r="BH867" s="11"/>
    </row>
    <row r="868" spans="1:60">
      <c r="A868" s="11"/>
      <c r="B868" s="1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6"/>
      <c r="BE868" s="11"/>
      <c r="BF868" s="11"/>
      <c r="BG868" s="11"/>
      <c r="BH868" s="11"/>
    </row>
    <row r="869" spans="1:60">
      <c r="A869" s="11"/>
      <c r="B869" s="1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6"/>
      <c r="BE869" s="11"/>
      <c r="BF869" s="11"/>
      <c r="BG869" s="11"/>
      <c r="BH869" s="11"/>
    </row>
    <row r="870" spans="1:60">
      <c r="A870" s="11"/>
      <c r="B870" s="1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6"/>
      <c r="BE870" s="11"/>
      <c r="BF870" s="11"/>
      <c r="BG870" s="11"/>
      <c r="BH870" s="11"/>
    </row>
    <row r="871" spans="1:60">
      <c r="A871" s="11"/>
      <c r="B871" s="1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6"/>
      <c r="BE871" s="11"/>
      <c r="BF871" s="11"/>
      <c r="BG871" s="11"/>
      <c r="BH871" s="11"/>
    </row>
    <row r="872" spans="1:60">
      <c r="A872" s="11"/>
      <c r="B872" s="1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6"/>
      <c r="BE872" s="11"/>
      <c r="BF872" s="11"/>
      <c r="BG872" s="11"/>
      <c r="BH872" s="11"/>
    </row>
    <row r="873" spans="1:60">
      <c r="A873" s="11"/>
      <c r="B873" s="1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6"/>
      <c r="BE873" s="11"/>
      <c r="BF873" s="11"/>
      <c r="BG873" s="11"/>
      <c r="BH873" s="11"/>
    </row>
    <row r="874" spans="1:60">
      <c r="A874" s="11"/>
      <c r="B874" s="1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6"/>
      <c r="BE874" s="11"/>
      <c r="BF874" s="11"/>
      <c r="BG874" s="11"/>
      <c r="BH874" s="11"/>
    </row>
    <row r="875" spans="1:60">
      <c r="A875" s="11"/>
      <c r="B875" s="1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6"/>
      <c r="BE875" s="11"/>
      <c r="BF875" s="11"/>
      <c r="BG875" s="11"/>
      <c r="BH875" s="11"/>
    </row>
    <row r="876" spans="1:60">
      <c r="A876" s="11"/>
      <c r="B876" s="1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6"/>
      <c r="BE876" s="11"/>
      <c r="BF876" s="11"/>
      <c r="BG876" s="11"/>
      <c r="BH876" s="11"/>
    </row>
    <row r="877" spans="1:60">
      <c r="A877" s="11"/>
      <c r="B877" s="1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6"/>
      <c r="BE877" s="11"/>
      <c r="BF877" s="11"/>
      <c r="BG877" s="11"/>
      <c r="BH877" s="11"/>
    </row>
    <row r="878" spans="1:60">
      <c r="A878" s="11"/>
      <c r="B878" s="1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6"/>
      <c r="BE878" s="11"/>
      <c r="BF878" s="11"/>
      <c r="BG878" s="11"/>
      <c r="BH878" s="11"/>
    </row>
    <row r="879" spans="1:60">
      <c r="A879" s="11"/>
      <c r="B879" s="1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6"/>
      <c r="BE879" s="11"/>
      <c r="BF879" s="11"/>
      <c r="BG879" s="11"/>
      <c r="BH879" s="11"/>
    </row>
    <row r="880" spans="1:60">
      <c r="A880" s="11"/>
      <c r="B880" s="1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6"/>
      <c r="BE880" s="11"/>
      <c r="BF880" s="11"/>
      <c r="BG880" s="11"/>
      <c r="BH880" s="11"/>
    </row>
    <row r="881" spans="1:60">
      <c r="A881" s="11"/>
      <c r="B881" s="1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6"/>
      <c r="BE881" s="11"/>
      <c r="BF881" s="11"/>
      <c r="BG881" s="11"/>
      <c r="BH881" s="11"/>
    </row>
    <row r="882" spans="1:60">
      <c r="A882" s="11"/>
      <c r="B882" s="1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6"/>
      <c r="BE882" s="11"/>
      <c r="BF882" s="11"/>
      <c r="BG882" s="11"/>
      <c r="BH882" s="11"/>
    </row>
    <row r="883" spans="1:60">
      <c r="A883" s="11"/>
      <c r="B883" s="1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6"/>
      <c r="BE883" s="11"/>
      <c r="BF883" s="11"/>
      <c r="BG883" s="11"/>
      <c r="BH883" s="11"/>
    </row>
    <row r="884" spans="1:60">
      <c r="A884" s="11"/>
      <c r="B884" s="1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6"/>
      <c r="BE884" s="11"/>
      <c r="BF884" s="11"/>
      <c r="BG884" s="11"/>
      <c r="BH884" s="11"/>
    </row>
    <row r="885" spans="1:60">
      <c r="A885" s="11"/>
      <c r="B885" s="1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6"/>
      <c r="BE885" s="11"/>
      <c r="BF885" s="11"/>
      <c r="BG885" s="11"/>
      <c r="BH885" s="11"/>
    </row>
    <row r="886" spans="1:60">
      <c r="A886" s="11"/>
      <c r="B886" s="1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6"/>
      <c r="BE886" s="11"/>
      <c r="BF886" s="11"/>
      <c r="BG886" s="11"/>
      <c r="BH886" s="11"/>
    </row>
    <row r="887" spans="1:60">
      <c r="A887" s="11"/>
      <c r="B887" s="1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6"/>
      <c r="BE887" s="11"/>
      <c r="BF887" s="11"/>
      <c r="BG887" s="11"/>
      <c r="BH887" s="11"/>
    </row>
    <row r="888" spans="1:60">
      <c r="A888" s="11"/>
      <c r="B888" s="1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6"/>
      <c r="BE888" s="11"/>
      <c r="BF888" s="11"/>
      <c r="BG888" s="11"/>
      <c r="BH888" s="11"/>
    </row>
    <row r="889" spans="1:60">
      <c r="A889" s="11"/>
      <c r="B889" s="1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6"/>
      <c r="BE889" s="11"/>
      <c r="BF889" s="11"/>
      <c r="BG889" s="11"/>
      <c r="BH889" s="11"/>
    </row>
    <row r="890" spans="1:60">
      <c r="A890" s="11"/>
      <c r="B890" s="1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6"/>
      <c r="BE890" s="11"/>
      <c r="BF890" s="11"/>
      <c r="BG890" s="11"/>
      <c r="BH890" s="11"/>
    </row>
    <row r="891" spans="1:60">
      <c r="A891" s="11"/>
      <c r="B891" s="1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6"/>
      <c r="BE891" s="11"/>
      <c r="BF891" s="11"/>
      <c r="BG891" s="11"/>
      <c r="BH891" s="11"/>
    </row>
    <row r="892" spans="1:60">
      <c r="A892" s="11"/>
      <c r="B892" s="1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6"/>
      <c r="BE892" s="11"/>
      <c r="BF892" s="11"/>
      <c r="BG892" s="11"/>
      <c r="BH892" s="11"/>
    </row>
    <row r="893" spans="1:60">
      <c r="A893" s="11"/>
      <c r="B893" s="1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6"/>
      <c r="BE893" s="11"/>
      <c r="BF893" s="11"/>
      <c r="BG893" s="11"/>
      <c r="BH893" s="11"/>
    </row>
    <row r="894" spans="1:60">
      <c r="A894" s="11"/>
      <c r="B894" s="1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6"/>
      <c r="BE894" s="11"/>
      <c r="BF894" s="11"/>
      <c r="BG894" s="11"/>
      <c r="BH894" s="11"/>
    </row>
    <row r="895" spans="1:60">
      <c r="A895" s="11"/>
      <c r="B895" s="1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6"/>
      <c r="BE895" s="11"/>
      <c r="BF895" s="11"/>
      <c r="BG895" s="11"/>
      <c r="BH895" s="11"/>
    </row>
    <row r="896" spans="1:60">
      <c r="A896" s="11"/>
      <c r="B896" s="1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6"/>
      <c r="BE896" s="11"/>
      <c r="BF896" s="11"/>
      <c r="BG896" s="11"/>
      <c r="BH896" s="11"/>
    </row>
    <row r="897" spans="1:60">
      <c r="A897" s="11"/>
      <c r="B897" s="1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6"/>
      <c r="BE897" s="11"/>
      <c r="BF897" s="11"/>
      <c r="BG897" s="11"/>
      <c r="BH897" s="11"/>
    </row>
    <row r="898" spans="1:60">
      <c r="A898" s="11"/>
      <c r="B898" s="1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6"/>
      <c r="BE898" s="11"/>
      <c r="BF898" s="11"/>
      <c r="BG898" s="11"/>
      <c r="BH898" s="11"/>
    </row>
    <row r="899" spans="1:60">
      <c r="A899" s="11"/>
      <c r="B899" s="1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6"/>
      <c r="BE899" s="11"/>
      <c r="BF899" s="11"/>
      <c r="BG899" s="11"/>
      <c r="BH899" s="11"/>
    </row>
    <row r="900" spans="1:60">
      <c r="A900" s="11"/>
      <c r="B900" s="1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6"/>
      <c r="BE900" s="11"/>
      <c r="BF900" s="11"/>
      <c r="BG900" s="11"/>
      <c r="BH900" s="11"/>
    </row>
    <row r="901" spans="1:60">
      <c r="A901" s="11"/>
      <c r="B901" s="1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6"/>
      <c r="BE901" s="11"/>
      <c r="BF901" s="11"/>
      <c r="BG901" s="11"/>
      <c r="BH901" s="11"/>
    </row>
    <row r="902" spans="1:60">
      <c r="A902" s="11"/>
      <c r="B902" s="1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6"/>
      <c r="BE902" s="11"/>
      <c r="BF902" s="11"/>
      <c r="BG902" s="11"/>
      <c r="BH902" s="11"/>
    </row>
    <row r="903" spans="1:60">
      <c r="A903" s="11"/>
      <c r="B903" s="1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6"/>
      <c r="BE903" s="11"/>
      <c r="BF903" s="11"/>
      <c r="BG903" s="11"/>
      <c r="BH903" s="11"/>
    </row>
    <row r="904" spans="1:60">
      <c r="A904" s="11"/>
      <c r="B904" s="1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6"/>
      <c r="BE904" s="11"/>
      <c r="BF904" s="11"/>
      <c r="BG904" s="11"/>
      <c r="BH904" s="11"/>
    </row>
    <row r="905" spans="1:60">
      <c r="A905" s="11"/>
      <c r="B905" s="1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6"/>
      <c r="BE905" s="11"/>
      <c r="BF905" s="11"/>
      <c r="BG905" s="11"/>
      <c r="BH905" s="11"/>
    </row>
    <row r="906" spans="1:60">
      <c r="A906" s="11"/>
      <c r="B906" s="1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6"/>
      <c r="BE906" s="11"/>
      <c r="BF906" s="11"/>
      <c r="BG906" s="11"/>
      <c r="BH906" s="11"/>
    </row>
    <row r="907" spans="1:60">
      <c r="A907" s="11"/>
      <c r="B907" s="1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6"/>
      <c r="BE907" s="11"/>
      <c r="BF907" s="11"/>
      <c r="BG907" s="11"/>
      <c r="BH907" s="11"/>
    </row>
    <row r="908" spans="1:60">
      <c r="A908" s="11"/>
      <c r="B908" s="1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6"/>
      <c r="BE908" s="11"/>
      <c r="BF908" s="11"/>
      <c r="BG908" s="11"/>
      <c r="BH908" s="11"/>
    </row>
    <row r="909" spans="1:60">
      <c r="A909" s="11"/>
      <c r="B909" s="1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6"/>
      <c r="BE909" s="11"/>
      <c r="BF909" s="11"/>
      <c r="BG909" s="11"/>
      <c r="BH909" s="11"/>
    </row>
    <row r="910" spans="1:60">
      <c r="A910" s="11"/>
      <c r="B910" s="1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6"/>
      <c r="BE910" s="11"/>
      <c r="BF910" s="11"/>
      <c r="BG910" s="11"/>
      <c r="BH910" s="11"/>
    </row>
    <row r="911" spans="1:60">
      <c r="A911" s="11"/>
      <c r="B911" s="1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6"/>
      <c r="BE911" s="11"/>
      <c r="BF911" s="11"/>
      <c r="BG911" s="11"/>
      <c r="BH911" s="11"/>
    </row>
    <row r="912" spans="1:60">
      <c r="A912" s="11"/>
      <c r="B912" s="1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6"/>
      <c r="BE912" s="11"/>
      <c r="BF912" s="11"/>
      <c r="BG912" s="11"/>
      <c r="BH912" s="11"/>
    </row>
    <row r="913" spans="1:60">
      <c r="A913" s="11"/>
      <c r="B913" s="1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6"/>
      <c r="BE913" s="11"/>
      <c r="BF913" s="11"/>
      <c r="BG913" s="11"/>
      <c r="BH913" s="11"/>
    </row>
    <row r="914" spans="1:60">
      <c r="A914" s="11"/>
      <c r="B914" s="1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6"/>
      <c r="BE914" s="11"/>
      <c r="BF914" s="11"/>
      <c r="BG914" s="11"/>
      <c r="BH914" s="11"/>
    </row>
    <row r="915" spans="1:60">
      <c r="A915" s="11"/>
      <c r="B915" s="1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6"/>
      <c r="BE915" s="11"/>
      <c r="BF915" s="11"/>
      <c r="BG915" s="11"/>
      <c r="BH915" s="11"/>
    </row>
    <row r="916" spans="1:60">
      <c r="A916" s="11"/>
      <c r="B916" s="10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6"/>
      <c r="BE916" s="11"/>
      <c r="BF916" s="11"/>
      <c r="BG916" s="11"/>
      <c r="BH916" s="11"/>
    </row>
    <row r="917" spans="1:60">
      <c r="A917" s="11"/>
      <c r="B917" s="10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6"/>
      <c r="BE917" s="11"/>
      <c r="BF917" s="11"/>
      <c r="BG917" s="11"/>
      <c r="BH917" s="11"/>
    </row>
    <row r="918" spans="1:60">
      <c r="A918" s="11"/>
      <c r="B918" s="10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6"/>
      <c r="BE918" s="11"/>
      <c r="BF918" s="11"/>
      <c r="BG918" s="11"/>
      <c r="BH918" s="11"/>
    </row>
    <row r="919" spans="1:60">
      <c r="A919" s="11"/>
      <c r="B919" s="10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6"/>
      <c r="BE919" s="11"/>
      <c r="BF919" s="11"/>
      <c r="BG919" s="11"/>
      <c r="BH919" s="11"/>
    </row>
    <row r="920" spans="1:60">
      <c r="A920" s="11"/>
      <c r="B920" s="10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6"/>
      <c r="BE920" s="11"/>
      <c r="BF920" s="11"/>
      <c r="BG920" s="11"/>
      <c r="BH920" s="11"/>
    </row>
    <row r="921" spans="1:60">
      <c r="A921" s="11"/>
      <c r="B921" s="10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6"/>
      <c r="BE921" s="11"/>
      <c r="BF921" s="11"/>
      <c r="BG921" s="11"/>
      <c r="BH921" s="11"/>
    </row>
    <row r="922" spans="1:60">
      <c r="A922" s="11"/>
      <c r="B922" s="10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6"/>
      <c r="BE922" s="11"/>
      <c r="BF922" s="11"/>
      <c r="BG922" s="11"/>
      <c r="BH922" s="11"/>
    </row>
    <row r="923" spans="1:60">
      <c r="A923" s="11"/>
      <c r="B923" s="10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6"/>
      <c r="BE923" s="11"/>
      <c r="BF923" s="11"/>
      <c r="BG923" s="11"/>
      <c r="BH923" s="11"/>
    </row>
    <row r="924" spans="1:60">
      <c r="A924" s="11"/>
      <c r="B924" s="10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6"/>
      <c r="BE924" s="11"/>
      <c r="BF924" s="11"/>
      <c r="BG924" s="11"/>
      <c r="BH924" s="11"/>
    </row>
    <row r="925" spans="1:60">
      <c r="A925" s="11"/>
      <c r="B925" s="10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6"/>
      <c r="BE925" s="11"/>
      <c r="BF925" s="11"/>
      <c r="BG925" s="11"/>
      <c r="BH925" s="11"/>
    </row>
    <row r="926" spans="1:60">
      <c r="A926" s="11"/>
      <c r="B926" s="10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6"/>
      <c r="BE926" s="11"/>
      <c r="BF926" s="11"/>
      <c r="BG926" s="11"/>
      <c r="BH926" s="11"/>
    </row>
    <row r="927" spans="1:60">
      <c r="A927" s="11"/>
      <c r="B927" s="10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6"/>
      <c r="BE927" s="11"/>
      <c r="BF927" s="11"/>
      <c r="BG927" s="11"/>
      <c r="BH927" s="11"/>
    </row>
    <row r="928" spans="1:60">
      <c r="A928" s="11"/>
      <c r="B928" s="10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6"/>
      <c r="BE928" s="11"/>
      <c r="BF928" s="11"/>
      <c r="BG928" s="11"/>
      <c r="BH928" s="11"/>
    </row>
    <row r="929" spans="1:60">
      <c r="A929" s="11"/>
      <c r="B929" s="10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6"/>
      <c r="BE929" s="11"/>
      <c r="BF929" s="11"/>
      <c r="BG929" s="11"/>
      <c r="BH929" s="11"/>
    </row>
    <row r="930" spans="1:60">
      <c r="A930" s="11"/>
      <c r="B930" s="10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6"/>
      <c r="BE930" s="11"/>
      <c r="BF930" s="11"/>
      <c r="BG930" s="11"/>
      <c r="BH930" s="11"/>
    </row>
    <row r="931" spans="1:60">
      <c r="A931" s="11"/>
      <c r="B931" s="10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6"/>
      <c r="BE931" s="11"/>
      <c r="BF931" s="11"/>
      <c r="BG931" s="11"/>
      <c r="BH931" s="11"/>
    </row>
    <row r="932" spans="1:60">
      <c r="A932" s="11"/>
      <c r="B932" s="10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6"/>
      <c r="BE932" s="11"/>
      <c r="BF932" s="11"/>
      <c r="BG932" s="11"/>
      <c r="BH932" s="11"/>
    </row>
    <row r="933" spans="1:60">
      <c r="A933" s="11"/>
      <c r="B933" s="10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6"/>
      <c r="BE933" s="11"/>
      <c r="BF933" s="11"/>
      <c r="BG933" s="11"/>
      <c r="BH933" s="11"/>
    </row>
    <row r="934" spans="1:60">
      <c r="A934" s="11"/>
      <c r="B934" s="10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6"/>
      <c r="BE934" s="11"/>
      <c r="BF934" s="11"/>
      <c r="BG934" s="11"/>
      <c r="BH934" s="11"/>
    </row>
    <row r="935" spans="1:60">
      <c r="A935" s="11"/>
      <c r="B935" s="10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6"/>
      <c r="BE935" s="11"/>
      <c r="BF935" s="11"/>
      <c r="BG935" s="11"/>
      <c r="BH935" s="11"/>
    </row>
    <row r="936" spans="1:60">
      <c r="A936" s="11"/>
      <c r="B936" s="10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6"/>
      <c r="BE936" s="11"/>
      <c r="BF936" s="11"/>
      <c r="BG936" s="11"/>
      <c r="BH936" s="11"/>
    </row>
    <row r="937" spans="1:60">
      <c r="A937" s="11"/>
      <c r="B937" s="10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6"/>
      <c r="BE937" s="11"/>
      <c r="BF937" s="11"/>
      <c r="BG937" s="11"/>
      <c r="BH937" s="11"/>
    </row>
    <row r="938" spans="1:60">
      <c r="A938" s="11"/>
      <c r="B938" s="10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6"/>
      <c r="BE938" s="11"/>
      <c r="BF938" s="11"/>
      <c r="BG938" s="11"/>
      <c r="BH938" s="11"/>
    </row>
    <row r="939" spans="1:60">
      <c r="A939" s="11"/>
      <c r="B939" s="10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6"/>
      <c r="BE939" s="11"/>
      <c r="BF939" s="11"/>
      <c r="BG939" s="11"/>
      <c r="BH939" s="11"/>
    </row>
    <row r="940" spans="1:60">
      <c r="A940" s="11"/>
      <c r="B940" s="10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6"/>
      <c r="BE940" s="11"/>
      <c r="BF940" s="11"/>
      <c r="BG940" s="11"/>
      <c r="BH940" s="11"/>
    </row>
    <row r="941" spans="1:60">
      <c r="A941" s="11"/>
      <c r="B941" s="10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6"/>
      <c r="BE941" s="11"/>
      <c r="BF941" s="11"/>
      <c r="BG941" s="11"/>
      <c r="BH941" s="11"/>
    </row>
    <row r="942" spans="1:60">
      <c r="A942" s="11"/>
      <c r="B942" s="10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6"/>
      <c r="BE942" s="11"/>
      <c r="BF942" s="11"/>
      <c r="BG942" s="11"/>
      <c r="BH942" s="11"/>
    </row>
    <row r="943" spans="1:60">
      <c r="A943" s="11"/>
      <c r="B943" s="10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6"/>
      <c r="BE943" s="11"/>
      <c r="BF943" s="11"/>
      <c r="BG943" s="11"/>
      <c r="BH943" s="11"/>
    </row>
    <row r="944" spans="1:60">
      <c r="A944" s="11"/>
      <c r="B944" s="10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6"/>
      <c r="BE944" s="11"/>
      <c r="BF944" s="11"/>
      <c r="BG944" s="11"/>
      <c r="BH944" s="11"/>
    </row>
    <row r="945" spans="1:60">
      <c r="A945" s="11"/>
      <c r="B945" s="10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6"/>
      <c r="BE945" s="11"/>
      <c r="BF945" s="11"/>
      <c r="BG945" s="11"/>
      <c r="BH945" s="11"/>
    </row>
    <row r="946" spans="1:60">
      <c r="A946" s="11"/>
      <c r="B946" s="10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6"/>
      <c r="BE946" s="11"/>
      <c r="BF946" s="11"/>
      <c r="BG946" s="11"/>
      <c r="BH946" s="11"/>
    </row>
    <row r="947" spans="1:60">
      <c r="A947" s="11"/>
      <c r="B947" s="10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6"/>
      <c r="BE947" s="11"/>
      <c r="BF947" s="11"/>
      <c r="BG947" s="11"/>
      <c r="BH947" s="11"/>
    </row>
    <row r="948" spans="1:60">
      <c r="A948" s="11"/>
      <c r="B948" s="10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6"/>
      <c r="BE948" s="11"/>
      <c r="BF948" s="11"/>
      <c r="BG948" s="11"/>
      <c r="BH948" s="11"/>
    </row>
    <row r="949" spans="1:60">
      <c r="A949" s="11"/>
      <c r="B949" s="10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6"/>
      <c r="BE949" s="11"/>
      <c r="BF949" s="11"/>
      <c r="BG949" s="11"/>
      <c r="BH949" s="11"/>
    </row>
    <row r="950" spans="1:60">
      <c r="A950" s="11"/>
      <c r="B950" s="10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6"/>
      <c r="BE950" s="11"/>
      <c r="BF950" s="11"/>
      <c r="BG950" s="11"/>
      <c r="BH950" s="11"/>
    </row>
    <row r="951" spans="1:60">
      <c r="A951" s="11"/>
      <c r="B951" s="10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6"/>
      <c r="BE951" s="11"/>
      <c r="BF951" s="11"/>
      <c r="BG951" s="11"/>
      <c r="BH951" s="11"/>
    </row>
    <row r="952" spans="1:60">
      <c r="A952" s="11"/>
      <c r="B952" s="10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6"/>
      <c r="BE952" s="11"/>
      <c r="BF952" s="11"/>
      <c r="BG952" s="11"/>
      <c r="BH952" s="11"/>
    </row>
    <row r="953" spans="1:60">
      <c r="A953" s="11"/>
      <c r="B953" s="10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6"/>
      <c r="BE953" s="11"/>
      <c r="BF953" s="11"/>
      <c r="BG953" s="11"/>
      <c r="BH953" s="11"/>
    </row>
    <row r="954" spans="1:60">
      <c r="A954" s="11"/>
      <c r="B954" s="10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6"/>
      <c r="BE954" s="11"/>
      <c r="BF954" s="11"/>
      <c r="BG954" s="11"/>
      <c r="BH954" s="11"/>
    </row>
    <row r="955" spans="1:60">
      <c r="A955" s="11"/>
      <c r="B955" s="10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6"/>
      <c r="BE955" s="11"/>
      <c r="BF955" s="11"/>
      <c r="BG955" s="11"/>
      <c r="BH955" s="11"/>
    </row>
    <row r="956" spans="1:60">
      <c r="A956" s="11"/>
      <c r="B956" s="10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6"/>
      <c r="BE956" s="11"/>
      <c r="BF956" s="11"/>
      <c r="BG956" s="11"/>
      <c r="BH956" s="11"/>
    </row>
    <row r="957" spans="1:60">
      <c r="A957" s="11"/>
      <c r="B957" s="10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6"/>
      <c r="BE957" s="11"/>
      <c r="BF957" s="11"/>
      <c r="BG957" s="11"/>
      <c r="BH957" s="11"/>
    </row>
    <row r="958" spans="1:60">
      <c r="A958" s="11"/>
      <c r="B958" s="10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6"/>
      <c r="BE958" s="11"/>
      <c r="BF958" s="11"/>
      <c r="BG958" s="11"/>
      <c r="BH958" s="11"/>
    </row>
    <row r="959" spans="1:60">
      <c r="A959" s="11"/>
      <c r="B959" s="10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6"/>
      <c r="BE959" s="11"/>
      <c r="BF959" s="11"/>
      <c r="BG959" s="11"/>
      <c r="BH959" s="11"/>
    </row>
    <row r="960" spans="1:60">
      <c r="A960" s="11"/>
      <c r="B960" s="10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6"/>
      <c r="BE960" s="11"/>
      <c r="BF960" s="11"/>
      <c r="BG960" s="11"/>
      <c r="BH960" s="11"/>
    </row>
    <row r="961" spans="1:60">
      <c r="A961" s="11"/>
      <c r="B961" s="10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6"/>
      <c r="BE961" s="11"/>
      <c r="BF961" s="11"/>
      <c r="BG961" s="11"/>
      <c r="BH961" s="11"/>
    </row>
    <row r="962" spans="1:60">
      <c r="A962" s="11"/>
      <c r="B962" s="10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6"/>
      <c r="BE962" s="11"/>
      <c r="BF962" s="11"/>
      <c r="BG962" s="11"/>
      <c r="BH962" s="11"/>
    </row>
    <row r="963" spans="1:60">
      <c r="A963" s="11"/>
      <c r="B963" s="10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6"/>
      <c r="BE963" s="11"/>
      <c r="BF963" s="11"/>
      <c r="BG963" s="11"/>
      <c r="BH963" s="11"/>
    </row>
    <row r="964" spans="1:60">
      <c r="A964" s="11"/>
      <c r="B964" s="10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6"/>
      <c r="BE964" s="11"/>
      <c r="BF964" s="11"/>
      <c r="BG964" s="11"/>
      <c r="BH964" s="11"/>
    </row>
    <row r="965" spans="1:60">
      <c r="A965" s="11"/>
      <c r="B965" s="10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6"/>
      <c r="BE965" s="11"/>
      <c r="BF965" s="11"/>
      <c r="BG965" s="11"/>
      <c r="BH965" s="11"/>
    </row>
    <row r="966" spans="1:60">
      <c r="A966" s="11"/>
      <c r="B966" s="10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6"/>
      <c r="BE966" s="11"/>
      <c r="BF966" s="11"/>
      <c r="BG966" s="11"/>
      <c r="BH966" s="11"/>
    </row>
    <row r="967" spans="1:60">
      <c r="A967" s="11"/>
      <c r="B967" s="10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6"/>
      <c r="BE967" s="11"/>
      <c r="BF967" s="11"/>
      <c r="BG967" s="11"/>
      <c r="BH967" s="11"/>
    </row>
    <row r="968" spans="1:60">
      <c r="A968" s="11"/>
      <c r="B968" s="10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6"/>
      <c r="BE968" s="11"/>
      <c r="BF968" s="11"/>
      <c r="BG968" s="11"/>
      <c r="BH968" s="11"/>
    </row>
    <row r="969" spans="1:60">
      <c r="A969" s="11"/>
      <c r="B969" s="10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6"/>
      <c r="BE969" s="11"/>
      <c r="BF969" s="11"/>
      <c r="BG969" s="11"/>
      <c r="BH969" s="11"/>
    </row>
    <row r="970" spans="1:60">
      <c r="A970" s="11"/>
      <c r="B970" s="10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6"/>
      <c r="BE970" s="11"/>
      <c r="BF970" s="11"/>
      <c r="BG970" s="11"/>
      <c r="BH970" s="11"/>
    </row>
    <row r="971" spans="1:60">
      <c r="A971" s="11"/>
      <c r="B971" s="10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6"/>
      <c r="BE971" s="11"/>
      <c r="BF971" s="11"/>
      <c r="BG971" s="11"/>
      <c r="BH971" s="11"/>
    </row>
    <row r="972" spans="1:60">
      <c r="A972" s="11"/>
      <c r="B972" s="10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6"/>
      <c r="BE972" s="11"/>
      <c r="BF972" s="11"/>
      <c r="BG972" s="11"/>
      <c r="BH972" s="11"/>
    </row>
    <row r="973" spans="1:60">
      <c r="A973" s="11"/>
      <c r="B973" s="10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6"/>
      <c r="BE973" s="11"/>
      <c r="BF973" s="11"/>
      <c r="BG973" s="11"/>
      <c r="BH973" s="11"/>
    </row>
    <row r="974" spans="1:60">
      <c r="A974" s="11"/>
      <c r="B974" s="10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6"/>
      <c r="BE974" s="11"/>
      <c r="BF974" s="11"/>
      <c r="BG974" s="11"/>
      <c r="BH974" s="11"/>
    </row>
    <row r="975" spans="1:60">
      <c r="A975" s="11"/>
      <c r="B975" s="10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6"/>
      <c r="BE975" s="11"/>
      <c r="BF975" s="11"/>
      <c r="BG975" s="11"/>
      <c r="BH975" s="11"/>
    </row>
    <row r="976" spans="1:60">
      <c r="A976" s="11"/>
      <c r="B976" s="10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6"/>
      <c r="BE976" s="11"/>
      <c r="BF976" s="11"/>
      <c r="BG976" s="11"/>
      <c r="BH976" s="11"/>
    </row>
    <row r="977" spans="1:60">
      <c r="A977" s="11"/>
      <c r="B977" s="10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6"/>
      <c r="BE977" s="11"/>
      <c r="BF977" s="11"/>
      <c r="BG977" s="11"/>
      <c r="BH977" s="11"/>
    </row>
    <row r="978" spans="1:60">
      <c r="A978" s="11"/>
      <c r="B978" s="10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6"/>
      <c r="BE978" s="11"/>
      <c r="BF978" s="11"/>
      <c r="BG978" s="11"/>
      <c r="BH978" s="11"/>
    </row>
    <row r="979" spans="1:60">
      <c r="A979" s="11"/>
      <c r="B979" s="10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6"/>
      <c r="BE979" s="11"/>
      <c r="BF979" s="11"/>
      <c r="BG979" s="11"/>
      <c r="BH979" s="11"/>
    </row>
    <row r="980" spans="1:60">
      <c r="A980" s="11"/>
      <c r="B980" s="10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6"/>
      <c r="BE980" s="11"/>
      <c r="BF980" s="11"/>
      <c r="BG980" s="11"/>
      <c r="BH980" s="11"/>
    </row>
    <row r="981" spans="1:60">
      <c r="A981" s="11"/>
      <c r="B981" s="10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6"/>
      <c r="BE981" s="11"/>
      <c r="BF981" s="11"/>
      <c r="BG981" s="11"/>
      <c r="BH981" s="11"/>
    </row>
    <row r="982" spans="1:60">
      <c r="A982" s="11"/>
      <c r="B982" s="10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6"/>
      <c r="BE982" s="11"/>
      <c r="BF982" s="11"/>
      <c r="BG982" s="11"/>
      <c r="BH982" s="11"/>
    </row>
    <row r="983" spans="1:60">
      <c r="A983" s="11"/>
      <c r="B983" s="10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6"/>
      <c r="BE983" s="11"/>
      <c r="BF983" s="11"/>
      <c r="BG983" s="11"/>
      <c r="BH983" s="11"/>
    </row>
    <row r="984" spans="1:60">
      <c r="A984" s="11"/>
      <c r="B984" s="10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6"/>
      <c r="BE984" s="11"/>
      <c r="BF984" s="11"/>
      <c r="BG984" s="11"/>
      <c r="BH984" s="11"/>
    </row>
    <row r="985" spans="1:60">
      <c r="A985" s="11"/>
      <c r="B985" s="10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6"/>
      <c r="BE985" s="11"/>
      <c r="BF985" s="11"/>
      <c r="BG985" s="11"/>
      <c r="BH985" s="11"/>
    </row>
    <row r="986" spans="1:60">
      <c r="A986" s="11"/>
      <c r="B986" s="10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6"/>
      <c r="BE986" s="11"/>
      <c r="BF986" s="11"/>
      <c r="BG986" s="11"/>
      <c r="BH986" s="11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78A5-76C0-7540-94E5-B94391E31DC7}">
  <sheetPr>
    <outlinePr summaryBelow="0" summaryRight="0"/>
  </sheetPr>
  <dimension ref="A1:BH984"/>
  <sheetViews>
    <sheetView tabSelected="1" topLeftCell="AT22" workbookViewId="0">
      <selection activeCell="BH44" sqref="BH44"/>
    </sheetView>
  </sheetViews>
  <sheetFormatPr baseColWidth="10" defaultColWidth="12.6640625" defaultRowHeight="15.75" customHeight="1"/>
  <cols>
    <col min="1" max="1" width="29.83203125" style="73" bestFit="1" customWidth="1"/>
    <col min="2" max="2" width="57.33203125" style="162" bestFit="1" customWidth="1"/>
    <col min="3" max="55" width="12.6640625" style="73"/>
    <col min="56" max="56" width="12.6640625" style="131"/>
    <col min="57" max="57" width="12.6640625" style="73"/>
    <col min="58" max="58" width="18" style="73" bestFit="1" customWidth="1"/>
    <col min="59" max="16384" width="12.6640625" style="73"/>
  </cols>
  <sheetData>
    <row r="1" spans="1:60" s="33" customFormat="1" ht="15.75" customHeight="1">
      <c r="A1" s="64" t="s">
        <v>10</v>
      </c>
      <c r="B1" s="48">
        <v>75</v>
      </c>
      <c r="BD1" s="120"/>
    </row>
    <row r="2" spans="1:60" s="33" customFormat="1" ht="15.75" customHeight="1">
      <c r="A2" s="64" t="s">
        <v>195</v>
      </c>
      <c r="B2" s="160">
        <v>30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5"/>
      <c r="BD2" s="120"/>
      <c r="BE2" s="65"/>
      <c r="BF2" s="64"/>
    </row>
    <row r="3" spans="1:60" s="33" customFormat="1" ht="15.75" customHeight="1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5"/>
      <c r="BD3" s="120"/>
      <c r="BE3" s="65"/>
      <c r="BF3" s="64"/>
    </row>
    <row r="4" spans="1:60" s="118" customFormat="1" ht="15.75" customHeight="1">
      <c r="A4" s="170" t="s">
        <v>162</v>
      </c>
      <c r="B4" s="121"/>
      <c r="C4" s="121" t="s">
        <v>43</v>
      </c>
      <c r="D4" s="121" t="s">
        <v>46</v>
      </c>
      <c r="E4" s="121" t="s">
        <v>51</v>
      </c>
      <c r="F4" s="121" t="s">
        <v>54</v>
      </c>
      <c r="G4" s="121" t="s">
        <v>56</v>
      </c>
      <c r="H4" s="121" t="s">
        <v>58</v>
      </c>
      <c r="I4" s="121" t="s">
        <v>60</v>
      </c>
      <c r="J4" s="121" t="s">
        <v>62</v>
      </c>
      <c r="K4" s="121" t="s">
        <v>64</v>
      </c>
      <c r="L4" s="121" t="s">
        <v>66</v>
      </c>
      <c r="M4" s="121" t="s">
        <v>68</v>
      </c>
      <c r="N4" s="121" t="s">
        <v>70</v>
      </c>
      <c r="O4" s="121" t="s">
        <v>72</v>
      </c>
      <c r="P4" s="121" t="s">
        <v>73</v>
      </c>
      <c r="Q4" s="121" t="s">
        <v>75</v>
      </c>
      <c r="R4" s="121" t="s">
        <v>76</v>
      </c>
      <c r="S4" s="121" t="s">
        <v>78</v>
      </c>
      <c r="T4" s="121" t="s">
        <v>79</v>
      </c>
      <c r="U4" s="121" t="s">
        <v>80</v>
      </c>
      <c r="V4" s="121" t="s">
        <v>81</v>
      </c>
      <c r="W4" s="121" t="s">
        <v>82</v>
      </c>
      <c r="X4" s="121" t="s">
        <v>83</v>
      </c>
      <c r="Y4" s="121" t="s">
        <v>84</v>
      </c>
      <c r="Z4" s="121" t="s">
        <v>85</v>
      </c>
      <c r="AA4" s="121" t="s">
        <v>88</v>
      </c>
      <c r="AB4" s="121" t="s">
        <v>90</v>
      </c>
      <c r="AC4" s="121" t="s">
        <v>91</v>
      </c>
      <c r="AD4" s="121" t="s">
        <v>93</v>
      </c>
      <c r="AE4" s="121" t="s">
        <v>95</v>
      </c>
      <c r="AF4" s="121" t="s">
        <v>97</v>
      </c>
      <c r="AG4" s="121" t="s">
        <v>99</v>
      </c>
      <c r="AH4" s="121" t="s">
        <v>100</v>
      </c>
      <c r="AI4" s="121" t="s">
        <v>102</v>
      </c>
      <c r="AJ4" s="121" t="s">
        <v>105</v>
      </c>
      <c r="AK4" s="121" t="s">
        <v>107</v>
      </c>
      <c r="AL4" s="121" t="s">
        <v>109</v>
      </c>
      <c r="AM4" s="121" t="s">
        <v>111</v>
      </c>
      <c r="AN4" s="121" t="s">
        <v>114</v>
      </c>
      <c r="AO4" s="121" t="s">
        <v>116</v>
      </c>
      <c r="AP4" s="121" t="s">
        <v>117</v>
      </c>
      <c r="AQ4" s="121" t="s">
        <v>119</v>
      </c>
      <c r="AR4" s="121" t="s">
        <v>120</v>
      </c>
      <c r="AS4" s="121" t="s">
        <v>121</v>
      </c>
      <c r="AT4" s="121" t="s">
        <v>123</v>
      </c>
      <c r="AU4" s="121" t="s">
        <v>126</v>
      </c>
      <c r="AV4" s="121" t="s">
        <v>128</v>
      </c>
      <c r="AW4" s="121" t="s">
        <v>129</v>
      </c>
      <c r="AX4" s="121" t="s">
        <v>131</v>
      </c>
      <c r="AY4" s="121" t="s">
        <v>133</v>
      </c>
      <c r="AZ4" s="121" t="s">
        <v>135</v>
      </c>
      <c r="BA4" s="121" t="s">
        <v>137</v>
      </c>
      <c r="BB4" s="121" t="s">
        <v>139</v>
      </c>
      <c r="BC4" s="121" t="s">
        <v>141</v>
      </c>
      <c r="BD4" s="121"/>
      <c r="BE4" s="121" t="s">
        <v>142</v>
      </c>
      <c r="BF4" s="171" t="s">
        <v>143</v>
      </c>
    </row>
    <row r="5" spans="1:60" s="118" customFormat="1" ht="17" thickBot="1">
      <c r="A5" s="172" t="s">
        <v>13</v>
      </c>
      <c r="B5" s="122"/>
      <c r="C5" s="119" t="s">
        <v>145</v>
      </c>
      <c r="D5" s="119" t="s">
        <v>145</v>
      </c>
      <c r="E5" s="119" t="s">
        <v>52</v>
      </c>
      <c r="F5" s="119" t="s">
        <v>52</v>
      </c>
      <c r="G5" s="119" t="s">
        <v>52</v>
      </c>
      <c r="H5" s="119" t="s">
        <v>52</v>
      </c>
      <c r="I5" s="119" t="s">
        <v>52</v>
      </c>
      <c r="J5" s="119" t="s">
        <v>52</v>
      </c>
      <c r="K5" s="119" t="s">
        <v>52</v>
      </c>
      <c r="L5" s="119" t="s">
        <v>52</v>
      </c>
      <c r="M5" s="119" t="s">
        <v>69</v>
      </c>
      <c r="N5" s="119" t="s">
        <v>69</v>
      </c>
      <c r="O5" s="119" t="s">
        <v>69</v>
      </c>
      <c r="P5" s="119" t="s">
        <v>69</v>
      </c>
      <c r="Q5" s="119" t="s">
        <v>69</v>
      </c>
      <c r="R5" s="119" t="s">
        <v>69</v>
      </c>
      <c r="S5" s="119" t="s">
        <v>69</v>
      </c>
      <c r="T5" s="119" t="s">
        <v>69</v>
      </c>
      <c r="U5" s="119" t="s">
        <v>69</v>
      </c>
      <c r="V5" s="119" t="s">
        <v>69</v>
      </c>
      <c r="W5" s="119" t="s">
        <v>69</v>
      </c>
      <c r="X5" s="119" t="s">
        <v>69</v>
      </c>
      <c r="Y5" s="119" t="s">
        <v>69</v>
      </c>
      <c r="Z5" s="119" t="s">
        <v>86</v>
      </c>
      <c r="AA5" s="119" t="s">
        <v>86</v>
      </c>
      <c r="AB5" s="119" t="s">
        <v>86</v>
      </c>
      <c r="AC5" s="119" t="s">
        <v>86</v>
      </c>
      <c r="AD5" s="119" t="s">
        <v>86</v>
      </c>
      <c r="AE5" s="119" t="s">
        <v>86</v>
      </c>
      <c r="AF5" s="119" t="s">
        <v>86</v>
      </c>
      <c r="AG5" s="119" t="s">
        <v>86</v>
      </c>
      <c r="AH5" s="119" t="s">
        <v>86</v>
      </c>
      <c r="AI5" s="119" t="s">
        <v>103</v>
      </c>
      <c r="AJ5" s="119" t="s">
        <v>103</v>
      </c>
      <c r="AK5" s="119" t="s">
        <v>103</v>
      </c>
      <c r="AL5" s="119" t="s">
        <v>103</v>
      </c>
      <c r="AM5" s="119" t="s">
        <v>112</v>
      </c>
      <c r="AN5" s="119" t="s">
        <v>112</v>
      </c>
      <c r="AO5" s="119" t="s">
        <v>112</v>
      </c>
      <c r="AP5" s="119" t="s">
        <v>112</v>
      </c>
      <c r="AQ5" s="119" t="s">
        <v>112</v>
      </c>
      <c r="AR5" s="119" t="s">
        <v>112</v>
      </c>
      <c r="AS5" s="119" t="s">
        <v>112</v>
      </c>
      <c r="AT5" s="119" t="s">
        <v>146</v>
      </c>
      <c r="AU5" s="119" t="s">
        <v>146</v>
      </c>
      <c r="AV5" s="119" t="s">
        <v>146</v>
      </c>
      <c r="AW5" s="119" t="s">
        <v>146</v>
      </c>
      <c r="AX5" s="119" t="s">
        <v>146</v>
      </c>
      <c r="AY5" s="119" t="s">
        <v>146</v>
      </c>
      <c r="AZ5" s="119" t="s">
        <v>146</v>
      </c>
      <c r="BA5" s="119" t="s">
        <v>146</v>
      </c>
      <c r="BB5" s="119" t="s">
        <v>146</v>
      </c>
      <c r="BC5" s="119"/>
      <c r="BD5" s="122"/>
      <c r="BE5" s="119"/>
      <c r="BF5" s="173"/>
    </row>
    <row r="6" spans="1:60" s="33" customFormat="1" ht="15.75" customHeight="1">
      <c r="B6" s="64"/>
      <c r="BD6" s="120"/>
    </row>
    <row r="7" spans="1:60" s="33" customFormat="1" ht="16">
      <c r="A7" s="64" t="s">
        <v>167</v>
      </c>
      <c r="B7" s="64" t="s">
        <v>151</v>
      </c>
      <c r="C7" s="21">
        <v>1</v>
      </c>
      <c r="D7" s="21">
        <v>0</v>
      </c>
      <c r="E7" s="21">
        <v>0</v>
      </c>
      <c r="F7" s="21">
        <v>0</v>
      </c>
      <c r="G7" s="21">
        <v>0</v>
      </c>
      <c r="H7" s="21">
        <v>1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1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1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1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1</v>
      </c>
      <c r="AZ7" s="21">
        <v>0</v>
      </c>
      <c r="BA7" s="21">
        <v>0</v>
      </c>
      <c r="BB7" s="21">
        <v>0</v>
      </c>
      <c r="BD7" s="120"/>
    </row>
    <row r="8" spans="1:60" s="33" customFormat="1" ht="16">
      <c r="A8" s="64"/>
      <c r="B8" s="64" t="s">
        <v>152</v>
      </c>
      <c r="C8" s="21">
        <v>1</v>
      </c>
      <c r="D8" s="21">
        <v>0</v>
      </c>
      <c r="E8" s="21">
        <v>0</v>
      </c>
      <c r="F8" s="21">
        <v>0</v>
      </c>
      <c r="G8" s="21">
        <v>1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1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1</v>
      </c>
      <c r="AT8" s="21">
        <v>0</v>
      </c>
      <c r="AU8" s="21">
        <v>0</v>
      </c>
      <c r="AV8" s="21">
        <v>0</v>
      </c>
      <c r="AW8" s="21">
        <v>0</v>
      </c>
      <c r="AX8" s="21">
        <v>1</v>
      </c>
      <c r="AY8" s="21">
        <v>0</v>
      </c>
      <c r="AZ8" s="21">
        <v>0</v>
      </c>
      <c r="BA8" s="21">
        <v>0</v>
      </c>
      <c r="BB8" s="21">
        <v>0</v>
      </c>
      <c r="BD8" s="120"/>
    </row>
    <row r="9" spans="1:60" s="33" customFormat="1" ht="17" thickBot="1">
      <c r="B9" s="64" t="s">
        <v>153</v>
      </c>
      <c r="C9" s="21">
        <v>1</v>
      </c>
      <c r="D9" s="21">
        <v>0</v>
      </c>
      <c r="E9" s="21">
        <v>1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1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1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1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1</v>
      </c>
      <c r="BA9" s="21">
        <v>0</v>
      </c>
      <c r="BB9" s="21">
        <v>0</v>
      </c>
      <c r="BD9" s="120"/>
    </row>
    <row r="10" spans="1:60" s="33" customFormat="1" ht="20">
      <c r="A10" s="133" t="s">
        <v>147</v>
      </c>
      <c r="B10" s="149" t="s">
        <v>157</v>
      </c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143">
        <v>0</v>
      </c>
      <c r="AU10" s="143">
        <v>0</v>
      </c>
      <c r="AV10" s="143">
        <v>0</v>
      </c>
      <c r="AW10" s="143">
        <v>0</v>
      </c>
      <c r="AX10" s="143">
        <v>0</v>
      </c>
      <c r="AY10" s="143">
        <v>0</v>
      </c>
      <c r="AZ10" s="143">
        <v>0</v>
      </c>
      <c r="BA10" s="143">
        <v>0</v>
      </c>
      <c r="BB10" s="144">
        <v>1</v>
      </c>
      <c r="BD10" s="120"/>
    </row>
    <row r="11" spans="1:60" s="33" customFormat="1" ht="16">
      <c r="A11" s="84"/>
      <c r="B11" s="150" t="s">
        <v>158</v>
      </c>
      <c r="C11" s="62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145">
        <v>0</v>
      </c>
      <c r="AU11" s="145">
        <v>0</v>
      </c>
      <c r="AV11" s="145">
        <v>1</v>
      </c>
      <c r="AW11" s="145">
        <v>0</v>
      </c>
      <c r="AX11" s="145">
        <v>0</v>
      </c>
      <c r="AY11" s="145">
        <v>0</v>
      </c>
      <c r="AZ11" s="145">
        <v>0</v>
      </c>
      <c r="BA11" s="145">
        <v>0</v>
      </c>
      <c r="BB11" s="146">
        <v>0</v>
      </c>
      <c r="BD11" s="120"/>
    </row>
    <row r="12" spans="1:60" s="33" customFormat="1" ht="17" thickBot="1">
      <c r="A12" s="79"/>
      <c r="B12" s="151" t="s">
        <v>159</v>
      </c>
      <c r="C12" s="85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147">
        <v>0</v>
      </c>
      <c r="AU12" s="147">
        <v>0</v>
      </c>
      <c r="AV12" s="147">
        <v>0</v>
      </c>
      <c r="AW12" s="147">
        <v>0</v>
      </c>
      <c r="AX12" s="147">
        <v>0</v>
      </c>
      <c r="AY12" s="147">
        <v>0</v>
      </c>
      <c r="AZ12" s="147">
        <v>0</v>
      </c>
      <c r="BA12" s="147">
        <v>1</v>
      </c>
      <c r="BB12" s="148">
        <v>0</v>
      </c>
      <c r="BD12" s="120"/>
    </row>
    <row r="13" spans="1:60" s="33" customFormat="1" ht="17" thickBot="1">
      <c r="A13" s="64"/>
      <c r="B13" s="64"/>
      <c r="C13" s="62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D13" s="120"/>
    </row>
    <row r="14" spans="1:60" s="33" customFormat="1" ht="25" thickBot="1">
      <c r="A14" s="134" t="s">
        <v>156</v>
      </c>
      <c r="B14" s="64" t="s">
        <v>42</v>
      </c>
      <c r="C14" s="66">
        <v>0.14000000000000001</v>
      </c>
      <c r="D14" s="66">
        <v>0.15</v>
      </c>
      <c r="E14" s="66">
        <v>0.24</v>
      </c>
      <c r="F14" s="66">
        <v>0.44</v>
      </c>
      <c r="G14" s="66">
        <v>0.08</v>
      </c>
      <c r="H14" s="66">
        <v>0.04</v>
      </c>
      <c r="I14" s="66">
        <v>0.99</v>
      </c>
      <c r="J14" s="66">
        <v>0.42</v>
      </c>
      <c r="K14" s="66">
        <v>0.18</v>
      </c>
      <c r="L14" s="66">
        <v>0.53</v>
      </c>
      <c r="M14" s="66">
        <v>0.38</v>
      </c>
      <c r="N14" s="66">
        <v>0.68</v>
      </c>
      <c r="O14" s="66">
        <v>1.23</v>
      </c>
      <c r="P14" s="66">
        <v>0.22</v>
      </c>
      <c r="Q14" s="66">
        <v>0.12</v>
      </c>
      <c r="R14" s="66">
        <v>0.75</v>
      </c>
      <c r="S14" s="66">
        <v>0.55000000000000004</v>
      </c>
      <c r="T14" s="66">
        <v>0.54</v>
      </c>
      <c r="U14" s="66">
        <v>0.56000000000000005</v>
      </c>
      <c r="V14" s="66">
        <v>0.5</v>
      </c>
      <c r="W14" s="66">
        <v>0.52</v>
      </c>
      <c r="X14" s="66">
        <v>0.68</v>
      </c>
      <c r="Y14" s="66">
        <v>0.18</v>
      </c>
      <c r="Z14" s="66">
        <v>5.45</v>
      </c>
      <c r="AA14" s="66">
        <v>2.4700000000000002</v>
      </c>
      <c r="AB14" s="66">
        <v>1.05</v>
      </c>
      <c r="AC14" s="66">
        <v>1.1499999999999999</v>
      </c>
      <c r="AD14" s="66">
        <v>2.72</v>
      </c>
      <c r="AE14" s="66">
        <v>1.87</v>
      </c>
      <c r="AF14" s="66">
        <v>0.25</v>
      </c>
      <c r="AG14" s="66">
        <v>0.5</v>
      </c>
      <c r="AH14" s="66">
        <v>1.4</v>
      </c>
      <c r="AI14" s="66">
        <v>0.22</v>
      </c>
      <c r="AJ14" s="66">
        <v>0.85</v>
      </c>
      <c r="AK14" s="66">
        <v>0.5</v>
      </c>
      <c r="AL14" s="66">
        <v>0.22</v>
      </c>
      <c r="AM14" s="66">
        <v>0.12</v>
      </c>
      <c r="AN14" s="66">
        <v>0.56000000000000005</v>
      </c>
      <c r="AO14" s="66">
        <v>0.15</v>
      </c>
      <c r="AP14" s="66">
        <v>0.16</v>
      </c>
      <c r="AQ14" s="66">
        <v>0.24</v>
      </c>
      <c r="AR14" s="66">
        <v>0.23</v>
      </c>
      <c r="AS14" s="66">
        <v>0.04</v>
      </c>
      <c r="AT14" s="66">
        <v>0.31</v>
      </c>
      <c r="AU14" s="66">
        <v>0.94</v>
      </c>
      <c r="AV14" s="66">
        <v>0.24</v>
      </c>
      <c r="AW14" s="66">
        <v>0.24</v>
      </c>
      <c r="AX14" s="66">
        <v>0.03</v>
      </c>
      <c r="AY14" s="66">
        <v>7.0000000000000007E-2</v>
      </c>
      <c r="AZ14" s="66">
        <v>7.0000000000000007E-2</v>
      </c>
      <c r="BA14" s="66">
        <v>0.84</v>
      </c>
      <c r="BB14" s="66">
        <v>0.16</v>
      </c>
      <c r="BC14" s="92">
        <f>BC24+BC35+BC46</f>
        <v>93</v>
      </c>
      <c r="BD14" s="123"/>
      <c r="BF14" s="49"/>
      <c r="BG14" s="49"/>
      <c r="BH14" s="49"/>
    </row>
    <row r="15" spans="1:60" s="33" customFormat="1" ht="16">
      <c r="A15" s="64"/>
      <c r="B15" s="64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49"/>
      <c r="BD15" s="123"/>
      <c r="BE15" s="49"/>
      <c r="BF15" s="49"/>
      <c r="BG15" s="49"/>
      <c r="BH15" s="49"/>
    </row>
    <row r="16" spans="1:60" s="33" customFormat="1" ht="20" customHeight="1" thickBot="1">
      <c r="A16" s="132" t="s">
        <v>0</v>
      </c>
      <c r="B16" s="64"/>
      <c r="AH16" s="49"/>
      <c r="BD16" s="120"/>
    </row>
    <row r="17" spans="1:60" s="33" customFormat="1" ht="16">
      <c r="A17" s="52" t="s">
        <v>157</v>
      </c>
      <c r="B17" s="78" t="s">
        <v>3</v>
      </c>
      <c r="C17" s="81">
        <v>124.2</v>
      </c>
      <c r="D17" s="81">
        <v>50.4</v>
      </c>
      <c r="E17" s="81">
        <v>39.75</v>
      </c>
      <c r="F17" s="81">
        <v>44.055</v>
      </c>
      <c r="G17" s="81">
        <v>18.75</v>
      </c>
      <c r="H17" s="81">
        <v>9.4499999999999993</v>
      </c>
      <c r="I17" s="81">
        <v>34.799999999999997</v>
      </c>
      <c r="J17" s="81">
        <v>18.353999999999999</v>
      </c>
      <c r="K17" s="81">
        <v>5.85</v>
      </c>
      <c r="L17" s="81">
        <v>59.094000000000001</v>
      </c>
      <c r="M17" s="81">
        <v>22.08</v>
      </c>
      <c r="N17" s="81">
        <v>68.625</v>
      </c>
      <c r="O17" s="81">
        <v>20.25</v>
      </c>
      <c r="P17" s="81">
        <v>105.6</v>
      </c>
      <c r="Q17" s="81">
        <v>22.125</v>
      </c>
      <c r="R17" s="81">
        <v>111.42</v>
      </c>
      <c r="S17" s="81">
        <v>55.965000000000003</v>
      </c>
      <c r="T17" s="81">
        <v>131.04</v>
      </c>
      <c r="U17" s="81">
        <v>53.4</v>
      </c>
      <c r="V17" s="81">
        <v>16.875</v>
      </c>
      <c r="W17" s="81">
        <v>14.85</v>
      </c>
      <c r="X17" s="81">
        <v>637.875</v>
      </c>
      <c r="Y17" s="81">
        <v>110.152</v>
      </c>
      <c r="Z17" s="81">
        <v>411</v>
      </c>
      <c r="AA17" s="81">
        <v>356.46800000000002</v>
      </c>
      <c r="AB17" s="81">
        <v>306</v>
      </c>
      <c r="AC17" s="81">
        <v>170.25</v>
      </c>
      <c r="AD17" s="81">
        <v>294.75</v>
      </c>
      <c r="AE17" s="81">
        <v>214.5</v>
      </c>
      <c r="AF17" s="81">
        <v>244.125</v>
      </c>
      <c r="AG17" s="81">
        <v>276</v>
      </c>
      <c r="AH17" s="81">
        <v>572.92399999999998</v>
      </c>
      <c r="AI17" s="81">
        <v>95.25</v>
      </c>
      <c r="AJ17" s="81">
        <v>199.05600000000001</v>
      </c>
      <c r="AK17" s="81">
        <v>169.708</v>
      </c>
      <c r="AL17" s="81">
        <v>44.46</v>
      </c>
      <c r="AM17" s="81">
        <v>47.46</v>
      </c>
      <c r="AN17" s="81">
        <v>113.4</v>
      </c>
      <c r="AO17" s="81">
        <v>240</v>
      </c>
      <c r="AP17" s="81">
        <v>55.64</v>
      </c>
      <c r="AQ17" s="81">
        <v>75.36</v>
      </c>
      <c r="AR17" s="81">
        <v>64.680000000000007</v>
      </c>
      <c r="AS17" s="81">
        <v>46.62</v>
      </c>
      <c r="AT17" s="81">
        <v>384.47399999999999</v>
      </c>
      <c r="AU17" s="81">
        <v>559.125</v>
      </c>
      <c r="AV17" s="81">
        <v>228.16499999999999</v>
      </c>
      <c r="AW17" s="81">
        <v>672.36400000000003</v>
      </c>
      <c r="AX17" s="81">
        <v>180.452</v>
      </c>
      <c r="AY17" s="81">
        <v>97.875</v>
      </c>
      <c r="AZ17" s="81">
        <v>102.752</v>
      </c>
      <c r="BA17" s="81">
        <v>144</v>
      </c>
      <c r="BB17" s="81">
        <v>0.52500000000000002</v>
      </c>
      <c r="BC17" s="87">
        <f t="shared" ref="BC17:BC23" si="0">SUM(SUMPRODUCT($C$7:$BB$7,C17:BB17),SUMPRODUCT($AT$10:$BB$10,AT17:BB17))</f>
        <v>858.202</v>
      </c>
      <c r="BD17" s="124" t="s">
        <v>1</v>
      </c>
      <c r="BE17" s="81">
        <v>650</v>
      </c>
      <c r="BF17" s="83">
        <v>950</v>
      </c>
      <c r="BG17" s="68"/>
      <c r="BH17" s="68"/>
    </row>
    <row r="18" spans="1:60" s="33" customFormat="1" ht="16">
      <c r="A18" s="55"/>
      <c r="B18" s="64" t="s">
        <v>4</v>
      </c>
      <c r="C18" s="62">
        <v>1.296</v>
      </c>
      <c r="D18" s="62">
        <v>1.998</v>
      </c>
      <c r="E18" s="62">
        <v>0.60750000000000004</v>
      </c>
      <c r="F18" s="62">
        <v>0.53954999999999997</v>
      </c>
      <c r="G18" s="62">
        <v>0.20250000000000001</v>
      </c>
      <c r="H18" s="62">
        <v>0.03</v>
      </c>
      <c r="I18" s="62">
        <v>0.26400000000000001</v>
      </c>
      <c r="J18" s="62">
        <v>0.11592</v>
      </c>
      <c r="K18" s="62">
        <v>0.13650000000000001</v>
      </c>
      <c r="L18" s="62">
        <v>0.99428000000000005</v>
      </c>
      <c r="M18" s="62">
        <v>0.46229999999999999</v>
      </c>
      <c r="N18" s="62">
        <v>1.2825</v>
      </c>
      <c r="O18" s="62">
        <v>0.99</v>
      </c>
      <c r="P18" s="62">
        <v>1.32</v>
      </c>
      <c r="Q18" s="62">
        <v>0.86729999999999996</v>
      </c>
      <c r="R18" s="62">
        <v>2.4883799999999998</v>
      </c>
      <c r="S18" s="62">
        <v>1.26945</v>
      </c>
      <c r="T18" s="62">
        <v>4.6546500000000002</v>
      </c>
      <c r="U18" s="62">
        <v>2.4964499999999998</v>
      </c>
      <c r="V18" s="62">
        <v>0.73124999999999996</v>
      </c>
      <c r="W18" s="62">
        <v>2.08575</v>
      </c>
      <c r="X18" s="62">
        <v>29.024999999999999</v>
      </c>
      <c r="Y18" s="62">
        <v>0.91605999999999999</v>
      </c>
      <c r="Z18" s="62">
        <v>16.004999999999999</v>
      </c>
      <c r="AA18" s="62">
        <v>7.1996000000000002</v>
      </c>
      <c r="AB18" s="62">
        <v>12.09375</v>
      </c>
      <c r="AC18" s="62">
        <v>4.8</v>
      </c>
      <c r="AD18" s="62">
        <v>20.22</v>
      </c>
      <c r="AE18" s="62">
        <v>19.5</v>
      </c>
      <c r="AF18" s="62">
        <v>30.914999999999999</v>
      </c>
      <c r="AG18" s="62">
        <v>36.045000000000002</v>
      </c>
      <c r="AH18" s="62">
        <v>4.4659999999999998E-2</v>
      </c>
      <c r="AI18" s="62">
        <v>4.4024999999999999</v>
      </c>
      <c r="AJ18" s="62">
        <v>2.1883400000000002</v>
      </c>
      <c r="AK18" s="62">
        <v>7.2668200000000001</v>
      </c>
      <c r="AL18" s="62">
        <v>1.9079999999999999</v>
      </c>
      <c r="AM18" s="62">
        <v>1.8606</v>
      </c>
      <c r="AN18" s="62">
        <v>4.4288999999999996</v>
      </c>
      <c r="AO18" s="62">
        <v>4.32</v>
      </c>
      <c r="AP18" s="62">
        <v>1.01864</v>
      </c>
      <c r="AQ18" s="62">
        <v>2.7839999999999998</v>
      </c>
      <c r="AR18" s="62">
        <v>1.6464000000000001</v>
      </c>
      <c r="AS18" s="62">
        <v>0.86099999999999999</v>
      </c>
      <c r="AT18" s="62">
        <v>4.149</v>
      </c>
      <c r="AU18" s="62">
        <v>5.1749999999999998</v>
      </c>
      <c r="AV18" s="62">
        <v>3.2595000000000001</v>
      </c>
      <c r="AW18" s="62">
        <v>8.44998</v>
      </c>
      <c r="AX18" s="62">
        <v>0</v>
      </c>
      <c r="AY18" s="62">
        <v>3.05775</v>
      </c>
      <c r="AZ18" s="62">
        <v>0.1014</v>
      </c>
      <c r="BA18" s="62">
        <v>7.38</v>
      </c>
      <c r="BB18" s="62">
        <v>0</v>
      </c>
      <c r="BC18" s="67">
        <f t="shared" si="0"/>
        <v>45.664810000000003</v>
      </c>
      <c r="BD18" s="125" t="s">
        <v>1</v>
      </c>
      <c r="BE18" s="62">
        <v>12</v>
      </c>
      <c r="BF18" s="88"/>
      <c r="BG18" s="68"/>
      <c r="BH18" s="68"/>
    </row>
    <row r="19" spans="1:60" s="33" customFormat="1" ht="16">
      <c r="A19" s="55"/>
      <c r="B19" s="64" t="s">
        <v>5</v>
      </c>
      <c r="C19" s="62">
        <v>1.62</v>
      </c>
      <c r="D19" s="62">
        <v>1.62</v>
      </c>
      <c r="E19" s="62">
        <v>1.35</v>
      </c>
      <c r="F19" s="62">
        <v>1.2869999999999999</v>
      </c>
      <c r="G19" s="62">
        <v>0.52500000000000002</v>
      </c>
      <c r="H19" s="62">
        <v>0.315</v>
      </c>
      <c r="I19" s="62">
        <v>1.68</v>
      </c>
      <c r="J19" s="62">
        <v>0.99819999999999998</v>
      </c>
      <c r="K19" s="62">
        <v>0.22500000000000001</v>
      </c>
      <c r="L19" s="62">
        <v>1.9698</v>
      </c>
      <c r="M19" s="62">
        <v>1.38</v>
      </c>
      <c r="N19" s="62">
        <v>3.375</v>
      </c>
      <c r="O19" s="62">
        <v>1.35</v>
      </c>
      <c r="P19" s="62">
        <v>4.4219999999999997</v>
      </c>
      <c r="Q19" s="62">
        <v>2.6549999999999998</v>
      </c>
      <c r="R19" s="62">
        <v>4.0853999999999999</v>
      </c>
      <c r="S19" s="62">
        <v>3.8220000000000001</v>
      </c>
      <c r="T19" s="62">
        <v>3.2759999999999998</v>
      </c>
      <c r="U19" s="62">
        <v>2.0024999999999999</v>
      </c>
      <c r="V19" s="62">
        <v>0.5625</v>
      </c>
      <c r="W19" s="62">
        <v>0.67500000000000004</v>
      </c>
      <c r="X19" s="62">
        <v>9.5625</v>
      </c>
      <c r="Y19" s="62">
        <v>0</v>
      </c>
      <c r="Z19" s="62">
        <v>6</v>
      </c>
      <c r="AA19" s="62">
        <v>2.2827999999999999</v>
      </c>
      <c r="AB19" s="62">
        <v>2.4750000000000001</v>
      </c>
      <c r="AC19" s="62">
        <v>0</v>
      </c>
      <c r="AD19" s="62">
        <v>0</v>
      </c>
      <c r="AE19" s="62">
        <v>0</v>
      </c>
      <c r="AF19" s="62">
        <v>0</v>
      </c>
      <c r="AG19" s="62">
        <v>0</v>
      </c>
      <c r="AH19" s="62">
        <v>0</v>
      </c>
      <c r="AI19" s="62">
        <v>0</v>
      </c>
      <c r="AJ19" s="62">
        <v>2.4243999999999999</v>
      </c>
      <c r="AK19" s="62">
        <v>1.4674</v>
      </c>
      <c r="AL19" s="62">
        <v>0</v>
      </c>
      <c r="AM19" s="62">
        <v>0.81899999999999995</v>
      </c>
      <c r="AN19" s="62">
        <v>2.331</v>
      </c>
      <c r="AO19" s="62">
        <v>4.8</v>
      </c>
      <c r="AP19" s="62">
        <v>0.12839999999999999</v>
      </c>
      <c r="AQ19" s="62">
        <v>0.86399999999999999</v>
      </c>
      <c r="AR19" s="62">
        <v>0.14699999999999999</v>
      </c>
      <c r="AS19" s="62">
        <v>0.14699999999999999</v>
      </c>
      <c r="AT19" s="62">
        <v>2.0284</v>
      </c>
      <c r="AU19" s="62">
        <v>0</v>
      </c>
      <c r="AV19" s="62">
        <v>0.98399999999999999</v>
      </c>
      <c r="AW19" s="62">
        <v>1.298</v>
      </c>
      <c r="AX19" s="62">
        <v>0</v>
      </c>
      <c r="AY19" s="62">
        <v>0</v>
      </c>
      <c r="AZ19" s="62">
        <v>6.7599999999999993E-2</v>
      </c>
      <c r="BA19" s="62">
        <v>0</v>
      </c>
      <c r="BB19" s="62">
        <v>0</v>
      </c>
      <c r="BC19" s="67">
        <f t="shared" si="0"/>
        <v>6.7349999999999994</v>
      </c>
      <c r="BD19" s="125" t="s">
        <v>1</v>
      </c>
      <c r="BE19" s="62">
        <v>5</v>
      </c>
      <c r="BF19" s="88"/>
      <c r="BG19" s="68"/>
      <c r="BH19" s="68"/>
    </row>
    <row r="20" spans="1:60" s="33" customFormat="1" ht="16">
      <c r="A20" s="55"/>
      <c r="B20" s="64" t="s">
        <v>6</v>
      </c>
      <c r="C20" s="62">
        <v>118.8</v>
      </c>
      <c r="D20" s="62">
        <v>0</v>
      </c>
      <c r="E20" s="62">
        <v>510.75</v>
      </c>
      <c r="F20" s="62">
        <v>31.68</v>
      </c>
      <c r="G20" s="62">
        <v>21.75</v>
      </c>
      <c r="H20" s="62">
        <v>5.7</v>
      </c>
      <c r="I20" s="62">
        <v>60</v>
      </c>
      <c r="J20" s="62">
        <v>8.0500000000000007</v>
      </c>
      <c r="K20" s="62">
        <v>48.9</v>
      </c>
      <c r="L20" s="62">
        <v>60.031999999999996</v>
      </c>
      <c r="M20" s="62">
        <v>8.2799999999999994</v>
      </c>
      <c r="N20" s="62">
        <v>97.875</v>
      </c>
      <c r="O20" s="62">
        <v>937.125</v>
      </c>
      <c r="P20" s="62">
        <v>96.36</v>
      </c>
      <c r="Q20" s="62">
        <v>20.355</v>
      </c>
      <c r="R20" s="62">
        <v>23791.883999999998</v>
      </c>
      <c r="S20" s="62">
        <v>22803.69</v>
      </c>
      <c r="T20" s="62">
        <v>358.995</v>
      </c>
      <c r="U20" s="62">
        <v>1270.92</v>
      </c>
      <c r="V20" s="62">
        <v>118.125</v>
      </c>
      <c r="W20" s="62">
        <v>0</v>
      </c>
      <c r="X20" s="62">
        <v>0</v>
      </c>
      <c r="Y20" s="62">
        <v>14.612</v>
      </c>
      <c r="Z20" s="62">
        <v>3</v>
      </c>
      <c r="AA20" s="62">
        <v>653.23199999999997</v>
      </c>
      <c r="AB20" s="62">
        <v>1.125</v>
      </c>
      <c r="AC20" s="62">
        <v>147</v>
      </c>
      <c r="AD20" s="62">
        <v>785.25</v>
      </c>
      <c r="AE20" s="62">
        <v>405</v>
      </c>
      <c r="AF20" s="62">
        <v>5.625</v>
      </c>
      <c r="AG20" s="62">
        <v>102</v>
      </c>
      <c r="AH20" s="62">
        <v>23.606000000000002</v>
      </c>
      <c r="AI20" s="62">
        <v>28.125</v>
      </c>
      <c r="AJ20" s="62">
        <v>0</v>
      </c>
      <c r="AK20" s="62">
        <v>228.404</v>
      </c>
      <c r="AL20" s="62">
        <v>0</v>
      </c>
      <c r="AM20" s="62">
        <v>27.51</v>
      </c>
      <c r="AN20" s="62">
        <v>174.51</v>
      </c>
      <c r="AO20" s="62">
        <v>5.28</v>
      </c>
      <c r="AP20" s="62">
        <v>0</v>
      </c>
      <c r="AQ20" s="62">
        <v>0</v>
      </c>
      <c r="AR20" s="62">
        <v>22.89</v>
      </c>
      <c r="AS20" s="62">
        <v>123.69</v>
      </c>
      <c r="AT20" s="62">
        <v>35.957999999999998</v>
      </c>
      <c r="AU20" s="62">
        <v>4.5</v>
      </c>
      <c r="AV20" s="62">
        <v>86.1</v>
      </c>
      <c r="AW20" s="62">
        <v>105.13800000000001</v>
      </c>
      <c r="AX20" s="62">
        <v>0</v>
      </c>
      <c r="AY20" s="62">
        <v>108.675</v>
      </c>
      <c r="AZ20" s="62">
        <v>0</v>
      </c>
      <c r="BA20" s="62">
        <v>310.5</v>
      </c>
      <c r="BB20" s="62">
        <v>0</v>
      </c>
      <c r="BC20" s="67">
        <f t="shared" si="0"/>
        <v>355.06700000000001</v>
      </c>
      <c r="BD20" s="125" t="s">
        <v>1</v>
      </c>
      <c r="BE20" s="62">
        <v>350</v>
      </c>
      <c r="BF20" s="88"/>
      <c r="BG20" s="68"/>
      <c r="BH20" s="68"/>
    </row>
    <row r="21" spans="1:60" s="33" customFormat="1" ht="16">
      <c r="A21" s="55"/>
      <c r="B21" s="64" t="s">
        <v>7</v>
      </c>
      <c r="C21" s="62">
        <v>5.76</v>
      </c>
      <c r="D21" s="62">
        <v>39.24</v>
      </c>
      <c r="E21" s="62">
        <v>20.024999999999999</v>
      </c>
      <c r="F21" s="62">
        <v>4.3064999999999998</v>
      </c>
      <c r="G21" s="62">
        <v>17.925000000000001</v>
      </c>
      <c r="H21" s="62">
        <v>0</v>
      </c>
      <c r="I21" s="62">
        <v>0</v>
      </c>
      <c r="J21" s="62">
        <v>1.3846000000000001</v>
      </c>
      <c r="K21" s="62">
        <v>0.99</v>
      </c>
      <c r="L21" s="62">
        <v>6.5659999999999998</v>
      </c>
      <c r="M21" s="62">
        <v>40.572000000000003</v>
      </c>
      <c r="N21" s="62">
        <v>104.28749999999999</v>
      </c>
      <c r="O21" s="62">
        <v>15.4125</v>
      </c>
      <c r="P21" s="62">
        <v>6.6</v>
      </c>
      <c r="Q21" s="62">
        <v>1.9470000000000001</v>
      </c>
      <c r="R21" s="62">
        <v>24.264800000000001</v>
      </c>
      <c r="S21" s="62">
        <v>8.0534999999999997</v>
      </c>
      <c r="T21" s="62">
        <v>7.5075000000000003</v>
      </c>
      <c r="U21" s="62">
        <v>191.83949999999999</v>
      </c>
      <c r="V21" s="62">
        <v>3.15</v>
      </c>
      <c r="W21" s="62">
        <v>1.4175</v>
      </c>
      <c r="X21" s="62">
        <v>0</v>
      </c>
      <c r="Y21" s="62">
        <v>22.592400000000001</v>
      </c>
      <c r="Z21" s="62">
        <v>0.3</v>
      </c>
      <c r="AA21" s="62">
        <v>0.17560000000000001</v>
      </c>
      <c r="AB21" s="62">
        <v>0</v>
      </c>
      <c r="AC21" s="62">
        <v>0.22500000000000001</v>
      </c>
      <c r="AD21" s="62">
        <v>0</v>
      </c>
      <c r="AE21" s="62">
        <v>0</v>
      </c>
      <c r="AF21" s="62">
        <v>0</v>
      </c>
      <c r="AG21" s="62">
        <v>0</v>
      </c>
      <c r="AH21" s="62">
        <v>0</v>
      </c>
      <c r="AI21" s="62">
        <v>0.5625</v>
      </c>
      <c r="AJ21" s="62">
        <v>2.9986000000000002</v>
      </c>
      <c r="AK21" s="62">
        <v>0.89319999999999999</v>
      </c>
      <c r="AL21" s="62">
        <v>1.7999999999999999E-2</v>
      </c>
      <c r="AM21" s="62">
        <v>8.4000000000000005E-2</v>
      </c>
      <c r="AN21" s="62">
        <v>0.81899999999999995</v>
      </c>
      <c r="AO21" s="62">
        <v>0.14399999999999999</v>
      </c>
      <c r="AP21" s="62">
        <v>0</v>
      </c>
      <c r="AQ21" s="62">
        <v>0</v>
      </c>
      <c r="AR21" s="62">
        <v>0</v>
      </c>
      <c r="AS21" s="62">
        <v>0.16800000000000001</v>
      </c>
      <c r="AT21" s="62">
        <v>9.2200000000000004E-2</v>
      </c>
      <c r="AU21" s="62">
        <v>0</v>
      </c>
      <c r="AV21" s="62">
        <v>0.123</v>
      </c>
      <c r="AW21" s="62">
        <v>0</v>
      </c>
      <c r="AX21" s="62">
        <v>0</v>
      </c>
      <c r="AY21" s="62">
        <v>0</v>
      </c>
      <c r="AZ21" s="62">
        <v>0.16900000000000001</v>
      </c>
      <c r="BA21" s="62">
        <v>3.375</v>
      </c>
      <c r="BB21" s="62">
        <v>0</v>
      </c>
      <c r="BC21" s="67">
        <f t="shared" si="0"/>
        <v>28.496400000000001</v>
      </c>
      <c r="BD21" s="125" t="s">
        <v>1</v>
      </c>
      <c r="BE21" s="62">
        <v>20</v>
      </c>
      <c r="BF21" s="88"/>
      <c r="BG21" s="68"/>
      <c r="BH21" s="68"/>
    </row>
    <row r="22" spans="1:60" s="33" customFormat="1" ht="16">
      <c r="A22" s="55"/>
      <c r="B22" s="64" t="s">
        <v>8</v>
      </c>
      <c r="C22" s="62">
        <v>18</v>
      </c>
      <c r="D22" s="62">
        <v>19.8</v>
      </c>
      <c r="E22" s="62">
        <v>27.75</v>
      </c>
      <c r="F22" s="62">
        <v>2.4750000000000001</v>
      </c>
      <c r="G22" s="62">
        <v>4.875</v>
      </c>
      <c r="H22" s="62">
        <v>1.05</v>
      </c>
      <c r="I22" s="62">
        <v>3</v>
      </c>
      <c r="J22" s="62">
        <v>2.8980000000000001</v>
      </c>
      <c r="K22" s="62">
        <v>0.9</v>
      </c>
      <c r="L22" s="62">
        <v>12.194000000000001</v>
      </c>
      <c r="M22" s="62">
        <v>11.04</v>
      </c>
      <c r="N22" s="62">
        <v>38.25</v>
      </c>
      <c r="O22" s="62">
        <v>11.25</v>
      </c>
      <c r="P22" s="62">
        <v>7.92</v>
      </c>
      <c r="Q22" s="62">
        <v>7.9649999999999999</v>
      </c>
      <c r="R22" s="62">
        <v>47.043999999999997</v>
      </c>
      <c r="S22" s="62">
        <v>45.045000000000002</v>
      </c>
      <c r="T22" s="62">
        <v>4.0949999999999998</v>
      </c>
      <c r="U22" s="62">
        <v>18.690000000000001</v>
      </c>
      <c r="V22" s="62">
        <v>18</v>
      </c>
      <c r="W22" s="62">
        <v>2.0249999999999999</v>
      </c>
      <c r="X22" s="62">
        <v>103.5</v>
      </c>
      <c r="Y22" s="62">
        <v>10.678000000000001</v>
      </c>
      <c r="Z22" s="62">
        <v>187.5</v>
      </c>
      <c r="AA22" s="62">
        <v>32.485999999999997</v>
      </c>
      <c r="AB22" s="62">
        <v>58.5</v>
      </c>
      <c r="AC22" s="62">
        <v>164.25</v>
      </c>
      <c r="AD22" s="62">
        <v>667.5</v>
      </c>
      <c r="AE22" s="62">
        <v>84</v>
      </c>
      <c r="AF22" s="62">
        <v>21.375</v>
      </c>
      <c r="AG22" s="62">
        <v>18</v>
      </c>
      <c r="AH22" s="62">
        <v>0.63800000000000001</v>
      </c>
      <c r="AI22" s="62">
        <v>21.375</v>
      </c>
      <c r="AJ22" s="62">
        <v>11.484</v>
      </c>
      <c r="AK22" s="62">
        <v>119.944</v>
      </c>
      <c r="AL22" s="62">
        <v>4.32</v>
      </c>
      <c r="AM22" s="62">
        <v>18.690000000000001</v>
      </c>
      <c r="AN22" s="62">
        <v>56.7</v>
      </c>
      <c r="AO22" s="62">
        <v>4.8</v>
      </c>
      <c r="AP22" s="62">
        <v>1.284</v>
      </c>
      <c r="AQ22" s="62">
        <v>3.36</v>
      </c>
      <c r="AR22" s="62">
        <v>6.09</v>
      </c>
      <c r="AS22" s="62">
        <v>27.51</v>
      </c>
      <c r="AT22" s="62">
        <v>196.386</v>
      </c>
      <c r="AU22" s="62">
        <v>48.375</v>
      </c>
      <c r="AV22" s="62">
        <v>36.9</v>
      </c>
      <c r="AW22" s="62">
        <v>162.25</v>
      </c>
      <c r="AX22" s="62">
        <v>1.3740000000000001</v>
      </c>
      <c r="AY22" s="62">
        <v>56.024999999999999</v>
      </c>
      <c r="AZ22" s="62">
        <v>2.028</v>
      </c>
      <c r="BA22" s="62">
        <v>267.75</v>
      </c>
      <c r="BB22" s="62">
        <v>0</v>
      </c>
      <c r="BC22" s="67">
        <f t="shared" si="0"/>
        <v>108.553</v>
      </c>
      <c r="BD22" s="125" t="s">
        <v>1</v>
      </c>
      <c r="BE22" s="62">
        <v>3.6</v>
      </c>
      <c r="BF22" s="88"/>
      <c r="BG22" s="68"/>
      <c r="BH22" s="68"/>
    </row>
    <row r="23" spans="1:60" s="33" customFormat="1" ht="16">
      <c r="A23" s="55"/>
      <c r="B23" s="64" t="s">
        <v>9</v>
      </c>
      <c r="C23" s="62">
        <v>0.64800000000000002</v>
      </c>
      <c r="D23" s="62">
        <v>0.61199999999999999</v>
      </c>
      <c r="E23" s="62">
        <v>0.1125</v>
      </c>
      <c r="F23" s="62">
        <v>0.12870000000000001</v>
      </c>
      <c r="G23" s="62">
        <v>0.10875</v>
      </c>
      <c r="H23" s="62">
        <v>1.4999999999999999E-2</v>
      </c>
      <c r="I23" s="62">
        <v>0.09</v>
      </c>
      <c r="J23" s="62">
        <v>5.7959999999999998E-2</v>
      </c>
      <c r="K23" s="62">
        <v>3.7499999999999999E-2</v>
      </c>
      <c r="L23" s="62">
        <v>0.33767999999999998</v>
      </c>
      <c r="M23" s="62">
        <v>0.28289999999999998</v>
      </c>
      <c r="N23" s="62">
        <v>0.34875</v>
      </c>
      <c r="O23" s="62">
        <v>0.30375000000000002</v>
      </c>
      <c r="P23" s="62">
        <v>0.36299999999999999</v>
      </c>
      <c r="Q23" s="62">
        <v>0.20355000000000001</v>
      </c>
      <c r="R23" s="62">
        <v>0.85421999999999998</v>
      </c>
      <c r="S23" s="62">
        <v>0.40949999999999998</v>
      </c>
      <c r="T23" s="62">
        <v>0.61424999999999996</v>
      </c>
      <c r="U23" s="62">
        <v>1.3750500000000001</v>
      </c>
      <c r="V23" s="62">
        <v>0.315</v>
      </c>
      <c r="W23" s="62">
        <v>0.33750000000000002</v>
      </c>
      <c r="X23" s="62">
        <v>5.1524999999999999</v>
      </c>
      <c r="Y23" s="62">
        <v>0.52827999999999997</v>
      </c>
      <c r="Z23" s="62">
        <v>5.4</v>
      </c>
      <c r="AA23" s="62">
        <v>1.78234</v>
      </c>
      <c r="AB23" s="62">
        <v>4.3987499999999997</v>
      </c>
      <c r="AC23" s="62">
        <v>1.35</v>
      </c>
      <c r="AD23" s="62">
        <v>9.7500000000000003E-2</v>
      </c>
      <c r="AE23" s="62">
        <v>2.7</v>
      </c>
      <c r="AF23" s="62">
        <v>4.0162500000000003</v>
      </c>
      <c r="AG23" s="62">
        <v>1.635</v>
      </c>
      <c r="AH23" s="62">
        <v>8.294E-2</v>
      </c>
      <c r="AI23" s="62">
        <v>0.89624999999999999</v>
      </c>
      <c r="AJ23" s="62">
        <v>0.51678000000000002</v>
      </c>
      <c r="AK23" s="62">
        <v>1.5822400000000001</v>
      </c>
      <c r="AL23" s="62">
        <v>0.42480000000000001</v>
      </c>
      <c r="AM23" s="62">
        <v>0.24990000000000001</v>
      </c>
      <c r="AN23" s="62">
        <v>1.1466000000000001</v>
      </c>
      <c r="AO23" s="62">
        <v>1.3344</v>
      </c>
      <c r="AP23" s="62">
        <v>0.63771999999999995</v>
      </c>
      <c r="AQ23" s="62">
        <v>0.61439999999999995</v>
      </c>
      <c r="AR23" s="62">
        <v>0.18060000000000001</v>
      </c>
      <c r="AS23" s="62">
        <v>4.41E-2</v>
      </c>
      <c r="AT23" s="62">
        <v>2.09294</v>
      </c>
      <c r="AU23" s="62">
        <v>2.3287499999999999</v>
      </c>
      <c r="AV23" s="62">
        <v>0.99014999999999997</v>
      </c>
      <c r="AW23" s="62">
        <v>1.298</v>
      </c>
      <c r="AX23" s="62">
        <v>0.13739999999999999</v>
      </c>
      <c r="AY23" s="62">
        <v>0.25650000000000001</v>
      </c>
      <c r="AZ23" s="62">
        <v>0.14196</v>
      </c>
      <c r="BA23" s="62">
        <v>0.1125</v>
      </c>
      <c r="BB23" s="62">
        <v>1.0500000000000001E-2</v>
      </c>
      <c r="BC23" s="67">
        <f t="shared" si="0"/>
        <v>4.4276799999999996</v>
      </c>
      <c r="BD23" s="125" t="s">
        <v>1</v>
      </c>
      <c r="BE23" s="62">
        <v>4</v>
      </c>
      <c r="BF23" s="88"/>
      <c r="BG23" s="68"/>
      <c r="BH23" s="68"/>
    </row>
    <row r="24" spans="1:60" s="33" customFormat="1" ht="15.75" customHeight="1">
      <c r="A24" s="55"/>
      <c r="B24" s="64" t="s">
        <v>194</v>
      </c>
      <c r="BC24" s="67">
        <f>SUMPRODUCT(AT10:BB10,AT14:BB14)*B1</f>
        <v>12</v>
      </c>
      <c r="BD24" s="120" t="s">
        <v>2</v>
      </c>
      <c r="BF24" s="89">
        <f>B1*B2/5</f>
        <v>450</v>
      </c>
    </row>
    <row r="25" spans="1:60" s="33" customFormat="1" ht="16">
      <c r="A25" s="55"/>
      <c r="B25" s="64" t="s">
        <v>168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>
        <f t="shared" ref="AT25:BB25" si="1">SUM(AT7:AT10)</f>
        <v>0</v>
      </c>
      <c r="AU25" s="62">
        <f t="shared" si="1"/>
        <v>0</v>
      </c>
      <c r="AV25" s="62">
        <f t="shared" si="1"/>
        <v>0</v>
      </c>
      <c r="AW25" s="62">
        <f t="shared" si="1"/>
        <v>0</v>
      </c>
      <c r="AX25" s="62">
        <f t="shared" si="1"/>
        <v>1</v>
      </c>
      <c r="AY25" s="62">
        <f t="shared" si="1"/>
        <v>1</v>
      </c>
      <c r="AZ25" s="62">
        <f t="shared" si="1"/>
        <v>1</v>
      </c>
      <c r="BA25" s="62">
        <f t="shared" si="1"/>
        <v>0</v>
      </c>
      <c r="BB25" s="62">
        <f t="shared" si="1"/>
        <v>1</v>
      </c>
      <c r="BC25" s="67"/>
      <c r="BD25" s="127" t="s">
        <v>2</v>
      </c>
      <c r="BE25" s="62">
        <v>1</v>
      </c>
      <c r="BF25" s="88"/>
    </row>
    <row r="26" spans="1:60" s="33" customFormat="1" ht="15.75" customHeight="1" thickBot="1">
      <c r="A26" s="90"/>
      <c r="B26" s="161" t="s">
        <v>146</v>
      </c>
      <c r="C26" s="85">
        <f t="shared" ref="C26:BB26" si="2">IF(C$5=$B26,1,0)</f>
        <v>0</v>
      </c>
      <c r="D26" s="85">
        <f t="shared" si="2"/>
        <v>0</v>
      </c>
      <c r="E26" s="85">
        <f t="shared" si="2"/>
        <v>0</v>
      </c>
      <c r="F26" s="85">
        <f t="shared" si="2"/>
        <v>0</v>
      </c>
      <c r="G26" s="85">
        <f t="shared" si="2"/>
        <v>0</v>
      </c>
      <c r="H26" s="85">
        <f t="shared" si="2"/>
        <v>0</v>
      </c>
      <c r="I26" s="85">
        <f t="shared" si="2"/>
        <v>0</v>
      </c>
      <c r="J26" s="85">
        <f t="shared" si="2"/>
        <v>0</v>
      </c>
      <c r="K26" s="85">
        <f t="shared" si="2"/>
        <v>0</v>
      </c>
      <c r="L26" s="85">
        <f t="shared" si="2"/>
        <v>0</v>
      </c>
      <c r="M26" s="85">
        <f t="shared" si="2"/>
        <v>0</v>
      </c>
      <c r="N26" s="85">
        <f t="shared" si="2"/>
        <v>0</v>
      </c>
      <c r="O26" s="85">
        <f t="shared" si="2"/>
        <v>0</v>
      </c>
      <c r="P26" s="85">
        <f t="shared" si="2"/>
        <v>0</v>
      </c>
      <c r="Q26" s="85">
        <f t="shared" si="2"/>
        <v>0</v>
      </c>
      <c r="R26" s="85">
        <f t="shared" si="2"/>
        <v>0</v>
      </c>
      <c r="S26" s="85">
        <f t="shared" si="2"/>
        <v>0</v>
      </c>
      <c r="T26" s="85">
        <f t="shared" si="2"/>
        <v>0</v>
      </c>
      <c r="U26" s="85">
        <f t="shared" si="2"/>
        <v>0</v>
      </c>
      <c r="V26" s="85">
        <f t="shared" si="2"/>
        <v>0</v>
      </c>
      <c r="W26" s="85">
        <f t="shared" si="2"/>
        <v>0</v>
      </c>
      <c r="X26" s="85">
        <f t="shared" si="2"/>
        <v>0</v>
      </c>
      <c r="Y26" s="85">
        <f t="shared" si="2"/>
        <v>0</v>
      </c>
      <c r="Z26" s="85">
        <f t="shared" si="2"/>
        <v>0</v>
      </c>
      <c r="AA26" s="85">
        <f t="shared" si="2"/>
        <v>0</v>
      </c>
      <c r="AB26" s="85">
        <f t="shared" si="2"/>
        <v>0</v>
      </c>
      <c r="AC26" s="85">
        <f t="shared" si="2"/>
        <v>0</v>
      </c>
      <c r="AD26" s="85">
        <f t="shared" si="2"/>
        <v>0</v>
      </c>
      <c r="AE26" s="85">
        <f t="shared" si="2"/>
        <v>0</v>
      </c>
      <c r="AF26" s="85">
        <f t="shared" si="2"/>
        <v>0</v>
      </c>
      <c r="AG26" s="85">
        <f t="shared" si="2"/>
        <v>0</v>
      </c>
      <c r="AH26" s="85">
        <f t="shared" si="2"/>
        <v>0</v>
      </c>
      <c r="AI26" s="85">
        <f t="shared" si="2"/>
        <v>0</v>
      </c>
      <c r="AJ26" s="85">
        <f t="shared" si="2"/>
        <v>0</v>
      </c>
      <c r="AK26" s="85">
        <f t="shared" si="2"/>
        <v>0</v>
      </c>
      <c r="AL26" s="85">
        <f t="shared" si="2"/>
        <v>0</v>
      </c>
      <c r="AM26" s="85">
        <f t="shared" si="2"/>
        <v>0</v>
      </c>
      <c r="AN26" s="85">
        <f t="shared" si="2"/>
        <v>0</v>
      </c>
      <c r="AO26" s="85">
        <f t="shared" si="2"/>
        <v>0</v>
      </c>
      <c r="AP26" s="85">
        <f t="shared" si="2"/>
        <v>0</v>
      </c>
      <c r="AQ26" s="85">
        <f t="shared" si="2"/>
        <v>0</v>
      </c>
      <c r="AR26" s="85">
        <f t="shared" si="2"/>
        <v>0</v>
      </c>
      <c r="AS26" s="85">
        <f t="shared" si="2"/>
        <v>0</v>
      </c>
      <c r="AT26" s="85">
        <f t="shared" si="2"/>
        <v>1</v>
      </c>
      <c r="AU26" s="85">
        <f t="shared" si="2"/>
        <v>1</v>
      </c>
      <c r="AV26" s="85">
        <f t="shared" si="2"/>
        <v>1</v>
      </c>
      <c r="AW26" s="85">
        <f t="shared" si="2"/>
        <v>1</v>
      </c>
      <c r="AX26" s="85">
        <f t="shared" si="2"/>
        <v>1</v>
      </c>
      <c r="AY26" s="85">
        <f t="shared" si="2"/>
        <v>1</v>
      </c>
      <c r="AZ26" s="85">
        <f>IF(AZ$5=$B26,1,0)</f>
        <v>1</v>
      </c>
      <c r="BA26" s="85">
        <f t="shared" si="2"/>
        <v>1</v>
      </c>
      <c r="BB26" s="85">
        <f t="shared" si="2"/>
        <v>1</v>
      </c>
      <c r="BC26" s="91">
        <f>SUMPRODUCT($C$10:$BB$10,C26:BB26)</f>
        <v>1</v>
      </c>
      <c r="BD26" s="126" t="s">
        <v>1</v>
      </c>
      <c r="BE26" s="85">
        <v>1</v>
      </c>
      <c r="BF26" s="80"/>
    </row>
    <row r="27" spans="1:60" s="33" customFormat="1" ht="15.75" customHeight="1" thickBot="1">
      <c r="B27" s="64"/>
      <c r="AH27" s="49"/>
      <c r="BD27" s="120"/>
    </row>
    <row r="28" spans="1:60" s="33" customFormat="1" ht="16">
      <c r="A28" s="52" t="s">
        <v>158</v>
      </c>
      <c r="B28" s="78" t="s">
        <v>3</v>
      </c>
      <c r="C28" s="81">
        <v>124.2</v>
      </c>
      <c r="D28" s="81">
        <v>50.4</v>
      </c>
      <c r="E28" s="81">
        <v>39.75</v>
      </c>
      <c r="F28" s="81">
        <v>44.055</v>
      </c>
      <c r="G28" s="81">
        <v>18.75</v>
      </c>
      <c r="H28" s="81">
        <v>9.4499999999999993</v>
      </c>
      <c r="I28" s="81">
        <v>34.799999999999997</v>
      </c>
      <c r="J28" s="81">
        <v>18.353999999999999</v>
      </c>
      <c r="K28" s="81">
        <v>5.85</v>
      </c>
      <c r="L28" s="81">
        <v>59.094000000000001</v>
      </c>
      <c r="M28" s="81">
        <v>22.08</v>
      </c>
      <c r="N28" s="81">
        <v>68.625</v>
      </c>
      <c r="O28" s="81">
        <v>20.25</v>
      </c>
      <c r="P28" s="81">
        <v>105.6</v>
      </c>
      <c r="Q28" s="81">
        <v>22.125</v>
      </c>
      <c r="R28" s="81">
        <v>111.42</v>
      </c>
      <c r="S28" s="81">
        <v>55.965000000000003</v>
      </c>
      <c r="T28" s="81">
        <v>131.04</v>
      </c>
      <c r="U28" s="81">
        <v>53.4</v>
      </c>
      <c r="V28" s="81">
        <v>16.875</v>
      </c>
      <c r="W28" s="81">
        <v>14.85</v>
      </c>
      <c r="X28" s="81">
        <v>637.875</v>
      </c>
      <c r="Y28" s="81">
        <v>110.152</v>
      </c>
      <c r="Z28" s="81">
        <v>411</v>
      </c>
      <c r="AA28" s="81">
        <v>356.46800000000002</v>
      </c>
      <c r="AB28" s="81">
        <v>306</v>
      </c>
      <c r="AC28" s="81">
        <v>170.25</v>
      </c>
      <c r="AD28" s="81">
        <v>294.75</v>
      </c>
      <c r="AE28" s="81">
        <v>214.5</v>
      </c>
      <c r="AF28" s="81">
        <v>244.125</v>
      </c>
      <c r="AG28" s="81">
        <v>276</v>
      </c>
      <c r="AH28" s="81">
        <v>572.92399999999998</v>
      </c>
      <c r="AI28" s="81">
        <v>95.25</v>
      </c>
      <c r="AJ28" s="81">
        <v>199.05600000000001</v>
      </c>
      <c r="AK28" s="81">
        <v>169.708</v>
      </c>
      <c r="AL28" s="81">
        <v>44.46</v>
      </c>
      <c r="AM28" s="81">
        <v>47.46</v>
      </c>
      <c r="AN28" s="81">
        <v>113.4</v>
      </c>
      <c r="AO28" s="81">
        <v>240</v>
      </c>
      <c r="AP28" s="81">
        <v>55.64</v>
      </c>
      <c r="AQ28" s="81">
        <v>75.36</v>
      </c>
      <c r="AR28" s="81">
        <v>64.680000000000007</v>
      </c>
      <c r="AS28" s="81">
        <v>46.62</v>
      </c>
      <c r="AT28" s="81">
        <v>384.47399999999999</v>
      </c>
      <c r="AU28" s="81">
        <v>559.125</v>
      </c>
      <c r="AV28" s="81">
        <v>228.16499999999999</v>
      </c>
      <c r="AW28" s="81">
        <v>672.36400000000003</v>
      </c>
      <c r="AX28" s="81">
        <v>180.452</v>
      </c>
      <c r="AY28" s="81">
        <v>97.875</v>
      </c>
      <c r="AZ28" s="81">
        <v>102.752</v>
      </c>
      <c r="BA28" s="81">
        <v>144</v>
      </c>
      <c r="BB28" s="81">
        <v>0.52500000000000002</v>
      </c>
      <c r="BC28" s="87">
        <f t="shared" ref="BC28:BC34" si="3">SUM(SUMPRODUCT($C$8:$BB$8,C28:BB28),SUMPRODUCT($AT$11:$BB$11,AT28:BB28))</f>
        <v>947.91199999999992</v>
      </c>
      <c r="BD28" s="124" t="s">
        <v>1</v>
      </c>
      <c r="BE28" s="81">
        <v>650</v>
      </c>
      <c r="BF28" s="83">
        <v>950</v>
      </c>
      <c r="BG28" s="68"/>
      <c r="BH28" s="68"/>
    </row>
    <row r="29" spans="1:60" s="33" customFormat="1" ht="16">
      <c r="A29" s="55"/>
      <c r="B29" s="64" t="s">
        <v>4</v>
      </c>
      <c r="C29" s="62">
        <v>1.296</v>
      </c>
      <c r="D29" s="62">
        <v>1.998</v>
      </c>
      <c r="E29" s="62">
        <v>0.60750000000000004</v>
      </c>
      <c r="F29" s="62">
        <v>0.53954999999999997</v>
      </c>
      <c r="G29" s="62">
        <v>0.20250000000000001</v>
      </c>
      <c r="H29" s="62">
        <v>0.03</v>
      </c>
      <c r="I29" s="62">
        <v>0.26400000000000001</v>
      </c>
      <c r="J29" s="62">
        <v>0.11592</v>
      </c>
      <c r="K29" s="62">
        <v>0.13650000000000001</v>
      </c>
      <c r="L29" s="62">
        <v>0.99428000000000005</v>
      </c>
      <c r="M29" s="62">
        <v>0.46229999999999999</v>
      </c>
      <c r="N29" s="62">
        <v>1.2825</v>
      </c>
      <c r="O29" s="62">
        <v>0.99</v>
      </c>
      <c r="P29" s="62">
        <v>1.32</v>
      </c>
      <c r="Q29" s="62">
        <v>0.86729999999999996</v>
      </c>
      <c r="R29" s="62">
        <v>2.4883799999999998</v>
      </c>
      <c r="S29" s="62">
        <v>1.26945</v>
      </c>
      <c r="T29" s="62">
        <v>4.6546500000000002</v>
      </c>
      <c r="U29" s="62">
        <v>2.4964499999999998</v>
      </c>
      <c r="V29" s="62">
        <v>0.73124999999999996</v>
      </c>
      <c r="W29" s="62">
        <v>2.08575</v>
      </c>
      <c r="X29" s="62">
        <v>29.024999999999999</v>
      </c>
      <c r="Y29" s="62">
        <v>0.91605999999999999</v>
      </c>
      <c r="Z29" s="62">
        <v>16.004999999999999</v>
      </c>
      <c r="AA29" s="62">
        <v>7.1996000000000002</v>
      </c>
      <c r="AB29" s="62">
        <v>12.09375</v>
      </c>
      <c r="AC29" s="62">
        <v>4.8</v>
      </c>
      <c r="AD29" s="62">
        <v>20.22</v>
      </c>
      <c r="AE29" s="62">
        <v>19.5</v>
      </c>
      <c r="AF29" s="62">
        <v>30.914999999999999</v>
      </c>
      <c r="AG29" s="62">
        <v>36.045000000000002</v>
      </c>
      <c r="AH29" s="62">
        <v>4.4659999999999998E-2</v>
      </c>
      <c r="AI29" s="62">
        <v>4.4024999999999999</v>
      </c>
      <c r="AJ29" s="62">
        <v>2.1883400000000002</v>
      </c>
      <c r="AK29" s="62">
        <v>7.2668200000000001</v>
      </c>
      <c r="AL29" s="62">
        <v>1.9079999999999999</v>
      </c>
      <c r="AM29" s="62">
        <v>1.8606</v>
      </c>
      <c r="AN29" s="62">
        <v>4.4288999999999996</v>
      </c>
      <c r="AO29" s="62">
        <v>4.32</v>
      </c>
      <c r="AP29" s="62">
        <v>1.01864</v>
      </c>
      <c r="AQ29" s="62">
        <v>2.7839999999999998</v>
      </c>
      <c r="AR29" s="62">
        <v>1.6464000000000001</v>
      </c>
      <c r="AS29" s="62">
        <v>0.86099999999999999</v>
      </c>
      <c r="AT29" s="62">
        <v>4.149</v>
      </c>
      <c r="AU29" s="62">
        <v>5.1749999999999998</v>
      </c>
      <c r="AV29" s="62">
        <v>3.2595000000000001</v>
      </c>
      <c r="AW29" s="62">
        <v>8.44998</v>
      </c>
      <c r="AX29" s="62">
        <v>0</v>
      </c>
      <c r="AY29" s="62">
        <v>3.05775</v>
      </c>
      <c r="AZ29" s="62">
        <v>0.1014</v>
      </c>
      <c r="BA29" s="62">
        <v>7.38</v>
      </c>
      <c r="BB29" s="62">
        <v>0</v>
      </c>
      <c r="BC29" s="67">
        <f t="shared" si="3"/>
        <v>37.853999999999999</v>
      </c>
      <c r="BD29" s="125" t="s">
        <v>1</v>
      </c>
      <c r="BE29" s="62">
        <v>12</v>
      </c>
      <c r="BF29" s="88"/>
      <c r="BG29" s="68"/>
      <c r="BH29" s="68"/>
    </row>
    <row r="30" spans="1:60" s="33" customFormat="1" ht="16">
      <c r="A30" s="55"/>
      <c r="B30" s="64" t="s">
        <v>5</v>
      </c>
      <c r="C30" s="62">
        <v>1.62</v>
      </c>
      <c r="D30" s="62">
        <v>1.62</v>
      </c>
      <c r="E30" s="62">
        <v>1.35</v>
      </c>
      <c r="F30" s="62">
        <v>1.2869999999999999</v>
      </c>
      <c r="G30" s="62">
        <v>0.52500000000000002</v>
      </c>
      <c r="H30" s="62">
        <v>0.315</v>
      </c>
      <c r="I30" s="62">
        <v>1.68</v>
      </c>
      <c r="J30" s="62">
        <v>0.99819999999999998</v>
      </c>
      <c r="K30" s="62">
        <v>0.22500000000000001</v>
      </c>
      <c r="L30" s="62">
        <v>1.9698</v>
      </c>
      <c r="M30" s="62">
        <v>1.38</v>
      </c>
      <c r="N30" s="62">
        <v>3.375</v>
      </c>
      <c r="O30" s="62">
        <v>1.35</v>
      </c>
      <c r="P30" s="62">
        <v>4.4219999999999997</v>
      </c>
      <c r="Q30" s="62">
        <v>2.6549999999999998</v>
      </c>
      <c r="R30" s="62">
        <v>4.0853999999999999</v>
      </c>
      <c r="S30" s="62">
        <v>3.8220000000000001</v>
      </c>
      <c r="T30" s="62">
        <v>3.2759999999999998</v>
      </c>
      <c r="U30" s="62">
        <v>2.0024999999999999</v>
      </c>
      <c r="V30" s="62">
        <v>0.5625</v>
      </c>
      <c r="W30" s="62">
        <v>0.67500000000000004</v>
      </c>
      <c r="X30" s="62">
        <v>9.5625</v>
      </c>
      <c r="Y30" s="62">
        <v>0</v>
      </c>
      <c r="Z30" s="62">
        <v>6</v>
      </c>
      <c r="AA30" s="62">
        <v>2.2827999999999999</v>
      </c>
      <c r="AB30" s="62">
        <v>2.4750000000000001</v>
      </c>
      <c r="AC30" s="62">
        <v>0</v>
      </c>
      <c r="AD30" s="62">
        <v>0</v>
      </c>
      <c r="AE30" s="62">
        <v>0</v>
      </c>
      <c r="AF30" s="62">
        <v>0</v>
      </c>
      <c r="AG30" s="62">
        <v>0</v>
      </c>
      <c r="AH30" s="62">
        <v>0</v>
      </c>
      <c r="AI30" s="62">
        <v>0</v>
      </c>
      <c r="AJ30" s="62">
        <v>2.4243999999999999</v>
      </c>
      <c r="AK30" s="62">
        <v>1.4674</v>
      </c>
      <c r="AL30" s="62">
        <v>0</v>
      </c>
      <c r="AM30" s="62">
        <v>0.81899999999999995</v>
      </c>
      <c r="AN30" s="62">
        <v>2.331</v>
      </c>
      <c r="AO30" s="62">
        <v>4.8</v>
      </c>
      <c r="AP30" s="62">
        <v>0.12839999999999999</v>
      </c>
      <c r="AQ30" s="62">
        <v>0.86399999999999999</v>
      </c>
      <c r="AR30" s="62">
        <v>0.14699999999999999</v>
      </c>
      <c r="AS30" s="62">
        <v>0.14699999999999999</v>
      </c>
      <c r="AT30" s="62">
        <v>2.0284</v>
      </c>
      <c r="AU30" s="62">
        <v>0</v>
      </c>
      <c r="AV30" s="62">
        <v>0.98399999999999999</v>
      </c>
      <c r="AW30" s="62">
        <v>1.298</v>
      </c>
      <c r="AX30" s="62">
        <v>0</v>
      </c>
      <c r="AY30" s="62">
        <v>0</v>
      </c>
      <c r="AZ30" s="62">
        <v>6.7599999999999993E-2</v>
      </c>
      <c r="BA30" s="62">
        <v>0</v>
      </c>
      <c r="BB30" s="62">
        <v>0</v>
      </c>
      <c r="BC30" s="67">
        <f t="shared" si="3"/>
        <v>7.6980000000000004</v>
      </c>
      <c r="BD30" s="125" t="s">
        <v>1</v>
      </c>
      <c r="BE30" s="62">
        <v>5</v>
      </c>
      <c r="BF30" s="88"/>
      <c r="BG30" s="68"/>
      <c r="BH30" s="68"/>
    </row>
    <row r="31" spans="1:60" s="33" customFormat="1" ht="16">
      <c r="A31" s="55"/>
      <c r="B31" s="64" t="s">
        <v>6</v>
      </c>
      <c r="C31" s="62">
        <v>118.8</v>
      </c>
      <c r="D31" s="62">
        <v>0</v>
      </c>
      <c r="E31" s="62">
        <v>510.75</v>
      </c>
      <c r="F31" s="62">
        <v>31.68</v>
      </c>
      <c r="G31" s="62">
        <v>21.75</v>
      </c>
      <c r="H31" s="62">
        <v>5.7</v>
      </c>
      <c r="I31" s="62">
        <v>60</v>
      </c>
      <c r="J31" s="62">
        <v>8.0500000000000007</v>
      </c>
      <c r="K31" s="62">
        <v>48.9</v>
      </c>
      <c r="L31" s="62">
        <v>60.031999999999996</v>
      </c>
      <c r="M31" s="62">
        <v>8.2799999999999994</v>
      </c>
      <c r="N31" s="62">
        <v>97.875</v>
      </c>
      <c r="O31" s="62">
        <v>937.125</v>
      </c>
      <c r="P31" s="62">
        <v>96.36</v>
      </c>
      <c r="Q31" s="62">
        <v>20.355</v>
      </c>
      <c r="R31" s="62">
        <v>23791.883999999998</v>
      </c>
      <c r="S31" s="62">
        <v>22803.69</v>
      </c>
      <c r="T31" s="62">
        <v>358.995</v>
      </c>
      <c r="U31" s="62">
        <v>1270.92</v>
      </c>
      <c r="V31" s="62">
        <v>118.125</v>
      </c>
      <c r="W31" s="62">
        <v>0</v>
      </c>
      <c r="X31" s="62">
        <v>0</v>
      </c>
      <c r="Y31" s="62">
        <v>14.612</v>
      </c>
      <c r="Z31" s="62">
        <v>3</v>
      </c>
      <c r="AA31" s="62">
        <v>653.23199999999997</v>
      </c>
      <c r="AB31" s="62">
        <v>1.125</v>
      </c>
      <c r="AC31" s="62">
        <v>147</v>
      </c>
      <c r="AD31" s="62">
        <v>785.25</v>
      </c>
      <c r="AE31" s="62">
        <v>405</v>
      </c>
      <c r="AF31" s="62">
        <v>5.625</v>
      </c>
      <c r="AG31" s="62">
        <v>102</v>
      </c>
      <c r="AH31" s="62">
        <v>23.606000000000002</v>
      </c>
      <c r="AI31" s="62">
        <v>28.125</v>
      </c>
      <c r="AJ31" s="62">
        <v>0</v>
      </c>
      <c r="AK31" s="62">
        <v>228.404</v>
      </c>
      <c r="AL31" s="62">
        <v>0</v>
      </c>
      <c r="AM31" s="62">
        <v>27.51</v>
      </c>
      <c r="AN31" s="62">
        <v>174.51</v>
      </c>
      <c r="AO31" s="62">
        <v>5.28</v>
      </c>
      <c r="AP31" s="62">
        <v>0</v>
      </c>
      <c r="AQ31" s="62">
        <v>0</v>
      </c>
      <c r="AR31" s="62">
        <v>22.89</v>
      </c>
      <c r="AS31" s="62">
        <v>123.69</v>
      </c>
      <c r="AT31" s="62">
        <v>35.957999999999998</v>
      </c>
      <c r="AU31" s="62">
        <v>4.5</v>
      </c>
      <c r="AV31" s="62">
        <v>86.1</v>
      </c>
      <c r="AW31" s="62">
        <v>105.13800000000001</v>
      </c>
      <c r="AX31" s="62">
        <v>0</v>
      </c>
      <c r="AY31" s="62">
        <v>108.675</v>
      </c>
      <c r="AZ31" s="62">
        <v>0</v>
      </c>
      <c r="BA31" s="62">
        <v>310.5</v>
      </c>
      <c r="BB31" s="62">
        <v>0</v>
      </c>
      <c r="BC31" s="67">
        <f t="shared" si="3"/>
        <v>452.32500000000005</v>
      </c>
      <c r="BD31" s="125" t="s">
        <v>1</v>
      </c>
      <c r="BE31" s="62">
        <v>350</v>
      </c>
      <c r="BF31" s="88"/>
      <c r="BG31" s="68"/>
      <c r="BH31" s="68"/>
    </row>
    <row r="32" spans="1:60" s="33" customFormat="1" ht="16">
      <c r="A32" s="55"/>
      <c r="B32" s="64" t="s">
        <v>7</v>
      </c>
      <c r="C32" s="62">
        <v>5.76</v>
      </c>
      <c r="D32" s="62">
        <v>39.24</v>
      </c>
      <c r="E32" s="62">
        <v>20.024999999999999</v>
      </c>
      <c r="F32" s="62">
        <v>4.3064999999999998</v>
      </c>
      <c r="G32" s="62">
        <v>17.925000000000001</v>
      </c>
      <c r="H32" s="62">
        <v>0</v>
      </c>
      <c r="I32" s="62">
        <v>0</v>
      </c>
      <c r="J32" s="62">
        <v>1.3846000000000001</v>
      </c>
      <c r="K32" s="62">
        <v>0.99</v>
      </c>
      <c r="L32" s="62">
        <v>6.5659999999999998</v>
      </c>
      <c r="M32" s="62">
        <v>40.572000000000003</v>
      </c>
      <c r="N32" s="62">
        <v>104.28749999999999</v>
      </c>
      <c r="O32" s="62">
        <v>15.4125</v>
      </c>
      <c r="P32" s="62">
        <v>6.6</v>
      </c>
      <c r="Q32" s="62">
        <v>1.9470000000000001</v>
      </c>
      <c r="R32" s="62">
        <v>24.264800000000001</v>
      </c>
      <c r="S32" s="62">
        <v>8.0534999999999997</v>
      </c>
      <c r="T32" s="62">
        <v>7.5075000000000003</v>
      </c>
      <c r="U32" s="62">
        <v>191.83949999999999</v>
      </c>
      <c r="V32" s="62">
        <v>3.15</v>
      </c>
      <c r="W32" s="62">
        <v>1.4175</v>
      </c>
      <c r="X32" s="62">
        <v>0</v>
      </c>
      <c r="Y32" s="62">
        <v>22.592400000000001</v>
      </c>
      <c r="Z32" s="62">
        <v>0.3</v>
      </c>
      <c r="AA32" s="62">
        <v>0.17560000000000001</v>
      </c>
      <c r="AB32" s="62">
        <v>0</v>
      </c>
      <c r="AC32" s="62">
        <v>0.22500000000000001</v>
      </c>
      <c r="AD32" s="62">
        <v>0</v>
      </c>
      <c r="AE32" s="62">
        <v>0</v>
      </c>
      <c r="AF32" s="62">
        <v>0</v>
      </c>
      <c r="AG32" s="62">
        <v>0</v>
      </c>
      <c r="AH32" s="62">
        <v>0</v>
      </c>
      <c r="AI32" s="62">
        <v>0.5625</v>
      </c>
      <c r="AJ32" s="62">
        <v>2.9986000000000002</v>
      </c>
      <c r="AK32" s="62">
        <v>0.89319999999999999</v>
      </c>
      <c r="AL32" s="62">
        <v>1.7999999999999999E-2</v>
      </c>
      <c r="AM32" s="62">
        <v>8.4000000000000005E-2</v>
      </c>
      <c r="AN32" s="62">
        <v>0.81899999999999995</v>
      </c>
      <c r="AO32" s="62">
        <v>0.14399999999999999</v>
      </c>
      <c r="AP32" s="62">
        <v>0</v>
      </c>
      <c r="AQ32" s="62">
        <v>0</v>
      </c>
      <c r="AR32" s="62">
        <v>0</v>
      </c>
      <c r="AS32" s="62">
        <v>0.16800000000000001</v>
      </c>
      <c r="AT32" s="62">
        <v>9.2200000000000004E-2</v>
      </c>
      <c r="AU32" s="62">
        <v>0</v>
      </c>
      <c r="AV32" s="62">
        <v>0.123</v>
      </c>
      <c r="AW32" s="62">
        <v>0</v>
      </c>
      <c r="AX32" s="62">
        <v>0</v>
      </c>
      <c r="AY32" s="62">
        <v>0</v>
      </c>
      <c r="AZ32" s="62">
        <v>0.16900000000000001</v>
      </c>
      <c r="BA32" s="62">
        <v>3.375</v>
      </c>
      <c r="BB32" s="62">
        <v>0</v>
      </c>
      <c r="BC32" s="67">
        <f t="shared" si="3"/>
        <v>30.576000000000004</v>
      </c>
      <c r="BD32" s="125" t="s">
        <v>1</v>
      </c>
      <c r="BE32" s="62">
        <v>20</v>
      </c>
      <c r="BF32" s="88"/>
      <c r="BG32" s="68"/>
      <c r="BH32" s="68"/>
    </row>
    <row r="33" spans="1:60" s="33" customFormat="1" ht="16">
      <c r="A33" s="55"/>
      <c r="B33" s="64" t="s">
        <v>8</v>
      </c>
      <c r="C33" s="62">
        <v>18</v>
      </c>
      <c r="D33" s="62">
        <v>19.8</v>
      </c>
      <c r="E33" s="62">
        <v>27.75</v>
      </c>
      <c r="F33" s="62">
        <v>2.4750000000000001</v>
      </c>
      <c r="G33" s="62">
        <v>4.875</v>
      </c>
      <c r="H33" s="62">
        <v>1.05</v>
      </c>
      <c r="I33" s="62">
        <v>3</v>
      </c>
      <c r="J33" s="62">
        <v>2.8980000000000001</v>
      </c>
      <c r="K33" s="62">
        <v>0.9</v>
      </c>
      <c r="L33" s="62">
        <v>12.194000000000001</v>
      </c>
      <c r="M33" s="62">
        <v>11.04</v>
      </c>
      <c r="N33" s="62">
        <v>38.25</v>
      </c>
      <c r="O33" s="62">
        <v>11.25</v>
      </c>
      <c r="P33" s="62">
        <v>7.92</v>
      </c>
      <c r="Q33" s="62">
        <v>7.9649999999999999</v>
      </c>
      <c r="R33" s="62">
        <v>47.043999999999997</v>
      </c>
      <c r="S33" s="62">
        <v>45.045000000000002</v>
      </c>
      <c r="T33" s="62">
        <v>4.0949999999999998</v>
      </c>
      <c r="U33" s="62">
        <v>18.690000000000001</v>
      </c>
      <c r="V33" s="62">
        <v>18</v>
      </c>
      <c r="W33" s="62">
        <v>2.0249999999999999</v>
      </c>
      <c r="X33" s="62">
        <v>103.5</v>
      </c>
      <c r="Y33" s="62">
        <v>10.678000000000001</v>
      </c>
      <c r="Z33" s="62">
        <v>187.5</v>
      </c>
      <c r="AA33" s="62">
        <v>32.485999999999997</v>
      </c>
      <c r="AB33" s="62">
        <v>58.5</v>
      </c>
      <c r="AC33" s="62">
        <v>164.25</v>
      </c>
      <c r="AD33" s="62">
        <v>667.5</v>
      </c>
      <c r="AE33" s="62">
        <v>84</v>
      </c>
      <c r="AF33" s="62">
        <v>21.375</v>
      </c>
      <c r="AG33" s="62">
        <v>18</v>
      </c>
      <c r="AH33" s="62">
        <v>0.63800000000000001</v>
      </c>
      <c r="AI33" s="62">
        <v>21.375</v>
      </c>
      <c r="AJ33" s="62">
        <v>11.484</v>
      </c>
      <c r="AK33" s="62">
        <v>119.944</v>
      </c>
      <c r="AL33" s="62">
        <v>4.32</v>
      </c>
      <c r="AM33" s="62">
        <v>18.690000000000001</v>
      </c>
      <c r="AN33" s="62">
        <v>56.7</v>
      </c>
      <c r="AO33" s="62">
        <v>4.8</v>
      </c>
      <c r="AP33" s="62">
        <v>1.284</v>
      </c>
      <c r="AQ33" s="62">
        <v>3.36</v>
      </c>
      <c r="AR33" s="62">
        <v>6.09</v>
      </c>
      <c r="AS33" s="62">
        <v>27.51</v>
      </c>
      <c r="AT33" s="62">
        <v>196.386</v>
      </c>
      <c r="AU33" s="62">
        <v>48.375</v>
      </c>
      <c r="AV33" s="62">
        <v>36.9</v>
      </c>
      <c r="AW33" s="62">
        <v>162.25</v>
      </c>
      <c r="AX33" s="62">
        <v>1.3740000000000001</v>
      </c>
      <c r="AY33" s="62">
        <v>56.024999999999999</v>
      </c>
      <c r="AZ33" s="62">
        <v>2.028</v>
      </c>
      <c r="BA33" s="62">
        <v>267.75</v>
      </c>
      <c r="BB33" s="62">
        <v>0</v>
      </c>
      <c r="BC33" s="67">
        <f t="shared" si="3"/>
        <v>117.95400000000001</v>
      </c>
      <c r="BD33" s="125" t="s">
        <v>1</v>
      </c>
      <c r="BE33" s="62">
        <v>3.6</v>
      </c>
      <c r="BF33" s="88"/>
      <c r="BG33" s="68"/>
      <c r="BH33" s="68"/>
    </row>
    <row r="34" spans="1:60" s="33" customFormat="1" ht="16">
      <c r="A34" s="55"/>
      <c r="B34" s="64" t="s">
        <v>9</v>
      </c>
      <c r="C34" s="62">
        <v>0.64800000000000002</v>
      </c>
      <c r="D34" s="62">
        <v>0.61199999999999999</v>
      </c>
      <c r="E34" s="62">
        <v>0.1125</v>
      </c>
      <c r="F34" s="62">
        <v>0.12870000000000001</v>
      </c>
      <c r="G34" s="62">
        <v>0.10875</v>
      </c>
      <c r="H34" s="62">
        <v>1.4999999999999999E-2</v>
      </c>
      <c r="I34" s="62">
        <v>0.09</v>
      </c>
      <c r="J34" s="62">
        <v>5.7959999999999998E-2</v>
      </c>
      <c r="K34" s="62">
        <v>3.7499999999999999E-2</v>
      </c>
      <c r="L34" s="62">
        <v>0.33767999999999998</v>
      </c>
      <c r="M34" s="62">
        <v>0.28289999999999998</v>
      </c>
      <c r="N34" s="62">
        <v>0.34875</v>
      </c>
      <c r="O34" s="62">
        <v>0.30375000000000002</v>
      </c>
      <c r="P34" s="62">
        <v>0.36299999999999999</v>
      </c>
      <c r="Q34" s="62">
        <v>0.20355000000000001</v>
      </c>
      <c r="R34" s="62">
        <v>0.85421999999999998</v>
      </c>
      <c r="S34" s="62">
        <v>0.40949999999999998</v>
      </c>
      <c r="T34" s="62">
        <v>0.61424999999999996</v>
      </c>
      <c r="U34" s="62">
        <v>1.3750500000000001</v>
      </c>
      <c r="V34" s="62">
        <v>0.315</v>
      </c>
      <c r="W34" s="62">
        <v>0.33750000000000002</v>
      </c>
      <c r="X34" s="62">
        <v>5.1524999999999999</v>
      </c>
      <c r="Y34" s="62">
        <v>0.52827999999999997</v>
      </c>
      <c r="Z34" s="62">
        <v>5.4</v>
      </c>
      <c r="AA34" s="62">
        <v>1.78234</v>
      </c>
      <c r="AB34" s="62">
        <v>4.3987499999999997</v>
      </c>
      <c r="AC34" s="62">
        <v>1.35</v>
      </c>
      <c r="AD34" s="62">
        <v>9.7500000000000003E-2</v>
      </c>
      <c r="AE34" s="62">
        <v>2.7</v>
      </c>
      <c r="AF34" s="62">
        <v>4.0162500000000003</v>
      </c>
      <c r="AG34" s="62">
        <v>1.635</v>
      </c>
      <c r="AH34" s="62">
        <v>8.294E-2</v>
      </c>
      <c r="AI34" s="62">
        <v>0.89624999999999999</v>
      </c>
      <c r="AJ34" s="62">
        <v>0.51678000000000002</v>
      </c>
      <c r="AK34" s="62">
        <v>1.5822400000000001</v>
      </c>
      <c r="AL34" s="62">
        <v>0.42480000000000001</v>
      </c>
      <c r="AM34" s="62">
        <v>0.24990000000000001</v>
      </c>
      <c r="AN34" s="62">
        <v>1.1466000000000001</v>
      </c>
      <c r="AO34" s="62">
        <v>1.3344</v>
      </c>
      <c r="AP34" s="62">
        <v>0.63771999999999995</v>
      </c>
      <c r="AQ34" s="62">
        <v>0.61439999999999995</v>
      </c>
      <c r="AR34" s="62">
        <v>0.18060000000000001</v>
      </c>
      <c r="AS34" s="62">
        <v>4.41E-2</v>
      </c>
      <c r="AT34" s="62">
        <v>2.09294</v>
      </c>
      <c r="AU34" s="62">
        <v>2.3287499999999999</v>
      </c>
      <c r="AV34" s="62">
        <v>0.99014999999999997</v>
      </c>
      <c r="AW34" s="62">
        <v>1.298</v>
      </c>
      <c r="AX34" s="62">
        <v>0.13739999999999999</v>
      </c>
      <c r="AY34" s="62">
        <v>0.25650000000000001</v>
      </c>
      <c r="AZ34" s="62">
        <v>0.14196</v>
      </c>
      <c r="BA34" s="62">
        <v>0.1125</v>
      </c>
      <c r="BB34" s="62">
        <v>1.0500000000000001E-2</v>
      </c>
      <c r="BC34" s="67">
        <f t="shared" si="3"/>
        <v>6.3076500000000006</v>
      </c>
      <c r="BD34" s="125" t="s">
        <v>1</v>
      </c>
      <c r="BE34" s="62">
        <v>4</v>
      </c>
      <c r="BF34" s="88"/>
      <c r="BG34" s="68"/>
      <c r="BH34" s="68"/>
    </row>
    <row r="35" spans="1:60" s="33" customFormat="1" ht="15.75" customHeight="1">
      <c r="A35" s="55"/>
      <c r="B35" s="64" t="s">
        <v>194</v>
      </c>
      <c r="BC35" s="67">
        <f>SUMPRODUCT(AT11:BB11,AT14:BB14)*B1</f>
        <v>18</v>
      </c>
      <c r="BD35" s="120" t="s">
        <v>2</v>
      </c>
      <c r="BF35" s="89">
        <f>B1*B2/5</f>
        <v>450</v>
      </c>
    </row>
    <row r="36" spans="1:60" s="33" customFormat="1" ht="16">
      <c r="A36" s="55"/>
      <c r="B36" s="64" t="s">
        <v>154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>
        <f t="shared" ref="AT36:BB36" si="4">SUM(AT7:AT11)</f>
        <v>0</v>
      </c>
      <c r="AU36" s="62">
        <f t="shared" si="4"/>
        <v>0</v>
      </c>
      <c r="AV36" s="62">
        <f t="shared" si="4"/>
        <v>1</v>
      </c>
      <c r="AW36" s="62">
        <f t="shared" si="4"/>
        <v>0</v>
      </c>
      <c r="AX36" s="62">
        <f t="shared" si="4"/>
        <v>1</v>
      </c>
      <c r="AY36" s="62">
        <f t="shared" si="4"/>
        <v>1</v>
      </c>
      <c r="AZ36" s="62">
        <f t="shared" si="4"/>
        <v>1</v>
      </c>
      <c r="BA36" s="62">
        <f t="shared" si="4"/>
        <v>0</v>
      </c>
      <c r="BB36" s="62">
        <f t="shared" si="4"/>
        <v>1</v>
      </c>
      <c r="BC36" s="67"/>
      <c r="BD36" s="127" t="s">
        <v>2</v>
      </c>
      <c r="BE36" s="62">
        <v>1</v>
      </c>
      <c r="BF36" s="88"/>
    </row>
    <row r="37" spans="1:60" s="33" customFormat="1" ht="17" thickBot="1">
      <c r="A37" s="90"/>
      <c r="B37" s="161" t="s">
        <v>146</v>
      </c>
      <c r="C37" s="85">
        <f t="shared" ref="C37:BB37" si="5">IF(C$5=$B37,1,0)</f>
        <v>0</v>
      </c>
      <c r="D37" s="85">
        <f t="shared" si="5"/>
        <v>0</v>
      </c>
      <c r="E37" s="85">
        <f t="shared" si="5"/>
        <v>0</v>
      </c>
      <c r="F37" s="85">
        <f t="shared" si="5"/>
        <v>0</v>
      </c>
      <c r="G37" s="85">
        <f t="shared" si="5"/>
        <v>0</v>
      </c>
      <c r="H37" s="85">
        <f t="shared" si="5"/>
        <v>0</v>
      </c>
      <c r="I37" s="85">
        <f t="shared" si="5"/>
        <v>0</v>
      </c>
      <c r="J37" s="85">
        <f t="shared" si="5"/>
        <v>0</v>
      </c>
      <c r="K37" s="85">
        <f t="shared" si="5"/>
        <v>0</v>
      </c>
      <c r="L37" s="85">
        <f t="shared" si="5"/>
        <v>0</v>
      </c>
      <c r="M37" s="85">
        <f t="shared" si="5"/>
        <v>0</v>
      </c>
      <c r="N37" s="85">
        <f t="shared" si="5"/>
        <v>0</v>
      </c>
      <c r="O37" s="85">
        <f t="shared" si="5"/>
        <v>0</v>
      </c>
      <c r="P37" s="85">
        <f t="shared" si="5"/>
        <v>0</v>
      </c>
      <c r="Q37" s="85">
        <f t="shared" si="5"/>
        <v>0</v>
      </c>
      <c r="R37" s="85">
        <f t="shared" si="5"/>
        <v>0</v>
      </c>
      <c r="S37" s="85">
        <f t="shared" si="5"/>
        <v>0</v>
      </c>
      <c r="T37" s="85">
        <f t="shared" si="5"/>
        <v>0</v>
      </c>
      <c r="U37" s="85">
        <f t="shared" si="5"/>
        <v>0</v>
      </c>
      <c r="V37" s="85">
        <f t="shared" si="5"/>
        <v>0</v>
      </c>
      <c r="W37" s="85">
        <f t="shared" si="5"/>
        <v>0</v>
      </c>
      <c r="X37" s="85">
        <f t="shared" si="5"/>
        <v>0</v>
      </c>
      <c r="Y37" s="85">
        <f t="shared" si="5"/>
        <v>0</v>
      </c>
      <c r="Z37" s="85">
        <f t="shared" si="5"/>
        <v>0</v>
      </c>
      <c r="AA37" s="85">
        <f t="shared" si="5"/>
        <v>0</v>
      </c>
      <c r="AB37" s="85">
        <f t="shared" si="5"/>
        <v>0</v>
      </c>
      <c r="AC37" s="85">
        <f t="shared" si="5"/>
        <v>0</v>
      </c>
      <c r="AD37" s="85">
        <f t="shared" si="5"/>
        <v>0</v>
      </c>
      <c r="AE37" s="85">
        <f t="shared" si="5"/>
        <v>0</v>
      </c>
      <c r="AF37" s="85">
        <f t="shared" si="5"/>
        <v>0</v>
      </c>
      <c r="AG37" s="85">
        <f t="shared" si="5"/>
        <v>0</v>
      </c>
      <c r="AH37" s="85">
        <f t="shared" si="5"/>
        <v>0</v>
      </c>
      <c r="AI37" s="85">
        <f t="shared" si="5"/>
        <v>0</v>
      </c>
      <c r="AJ37" s="85">
        <f t="shared" si="5"/>
        <v>0</v>
      </c>
      <c r="AK37" s="85">
        <f t="shared" si="5"/>
        <v>0</v>
      </c>
      <c r="AL37" s="85">
        <f t="shared" si="5"/>
        <v>0</v>
      </c>
      <c r="AM37" s="85">
        <f t="shared" si="5"/>
        <v>0</v>
      </c>
      <c r="AN37" s="85">
        <f t="shared" si="5"/>
        <v>0</v>
      </c>
      <c r="AO37" s="85">
        <f t="shared" si="5"/>
        <v>0</v>
      </c>
      <c r="AP37" s="85">
        <f t="shared" si="5"/>
        <v>0</v>
      </c>
      <c r="AQ37" s="85">
        <f t="shared" si="5"/>
        <v>0</v>
      </c>
      <c r="AR37" s="85">
        <f t="shared" si="5"/>
        <v>0</v>
      </c>
      <c r="AS37" s="85">
        <f t="shared" si="5"/>
        <v>0</v>
      </c>
      <c r="AT37" s="85">
        <f t="shared" si="5"/>
        <v>1</v>
      </c>
      <c r="AU37" s="85">
        <f t="shared" si="5"/>
        <v>1</v>
      </c>
      <c r="AV37" s="85">
        <f t="shared" si="5"/>
        <v>1</v>
      </c>
      <c r="AW37" s="85">
        <f t="shared" si="5"/>
        <v>1</v>
      </c>
      <c r="AX37" s="85">
        <f t="shared" si="5"/>
        <v>1</v>
      </c>
      <c r="AY37" s="85">
        <f t="shared" si="5"/>
        <v>1</v>
      </c>
      <c r="AZ37" s="85">
        <f t="shared" si="5"/>
        <v>1</v>
      </c>
      <c r="BA37" s="85">
        <f t="shared" si="5"/>
        <v>1</v>
      </c>
      <c r="BB37" s="85">
        <f t="shared" si="5"/>
        <v>1</v>
      </c>
      <c r="BC37" s="91">
        <f>SUMPRODUCT($C$11:$BB$11,C37:BB37)</f>
        <v>1</v>
      </c>
      <c r="BD37" s="126" t="s">
        <v>1</v>
      </c>
      <c r="BE37" s="85">
        <v>1</v>
      </c>
      <c r="BF37" s="80"/>
    </row>
    <row r="38" spans="1:60" s="33" customFormat="1" ht="15.75" customHeight="1" thickBot="1">
      <c r="B38" s="64"/>
      <c r="AH38" s="49"/>
      <c r="BD38" s="120"/>
    </row>
    <row r="39" spans="1:60" s="33" customFormat="1" ht="16">
      <c r="A39" s="52" t="s">
        <v>159</v>
      </c>
      <c r="B39" s="78" t="s">
        <v>3</v>
      </c>
      <c r="C39" s="81">
        <v>124.2</v>
      </c>
      <c r="D39" s="81">
        <v>50.4</v>
      </c>
      <c r="E39" s="81">
        <v>39.75</v>
      </c>
      <c r="F39" s="81">
        <v>44.055</v>
      </c>
      <c r="G39" s="81">
        <v>18.75</v>
      </c>
      <c r="H39" s="81">
        <v>9.4499999999999993</v>
      </c>
      <c r="I39" s="81">
        <v>34.799999999999997</v>
      </c>
      <c r="J39" s="81">
        <v>18.353999999999999</v>
      </c>
      <c r="K39" s="81">
        <v>5.85</v>
      </c>
      <c r="L39" s="81">
        <v>59.094000000000001</v>
      </c>
      <c r="M39" s="81">
        <v>22.08</v>
      </c>
      <c r="N39" s="81">
        <v>68.625</v>
      </c>
      <c r="O39" s="81">
        <v>20.25</v>
      </c>
      <c r="P39" s="81">
        <v>105.6</v>
      </c>
      <c r="Q39" s="81">
        <v>22.125</v>
      </c>
      <c r="R39" s="81">
        <v>111.42</v>
      </c>
      <c r="S39" s="81">
        <v>55.965000000000003</v>
      </c>
      <c r="T39" s="81">
        <v>131.04</v>
      </c>
      <c r="U39" s="81">
        <v>53.4</v>
      </c>
      <c r="V39" s="81">
        <v>16.875</v>
      </c>
      <c r="W39" s="81">
        <v>14.85</v>
      </c>
      <c r="X39" s="81">
        <v>637.875</v>
      </c>
      <c r="Y39" s="81">
        <v>110.152</v>
      </c>
      <c r="Z39" s="81">
        <v>411</v>
      </c>
      <c r="AA39" s="81">
        <v>356.46800000000002</v>
      </c>
      <c r="AB39" s="81">
        <v>306</v>
      </c>
      <c r="AC39" s="81">
        <v>170.25</v>
      </c>
      <c r="AD39" s="81">
        <v>294.75</v>
      </c>
      <c r="AE39" s="81">
        <v>214.5</v>
      </c>
      <c r="AF39" s="81">
        <v>244.125</v>
      </c>
      <c r="AG39" s="81">
        <v>276</v>
      </c>
      <c r="AH39" s="81">
        <v>572.92399999999998</v>
      </c>
      <c r="AI39" s="81">
        <v>95.25</v>
      </c>
      <c r="AJ39" s="81">
        <v>199.05600000000001</v>
      </c>
      <c r="AK39" s="81">
        <v>169.708</v>
      </c>
      <c r="AL39" s="81">
        <v>44.46</v>
      </c>
      <c r="AM39" s="81">
        <v>47.46</v>
      </c>
      <c r="AN39" s="81">
        <v>113.4</v>
      </c>
      <c r="AO39" s="81">
        <v>240</v>
      </c>
      <c r="AP39" s="81">
        <v>55.64</v>
      </c>
      <c r="AQ39" s="81">
        <v>75.36</v>
      </c>
      <c r="AR39" s="81">
        <v>64.680000000000007</v>
      </c>
      <c r="AS39" s="81">
        <v>46.62</v>
      </c>
      <c r="AT39" s="81">
        <v>384.47399999999999</v>
      </c>
      <c r="AU39" s="81">
        <v>559.125</v>
      </c>
      <c r="AV39" s="81">
        <v>228.16499999999999</v>
      </c>
      <c r="AW39" s="81">
        <v>672.36400000000003</v>
      </c>
      <c r="AX39" s="81">
        <v>180.452</v>
      </c>
      <c r="AY39" s="81">
        <v>97.875</v>
      </c>
      <c r="AZ39" s="81">
        <v>102.752</v>
      </c>
      <c r="BA39" s="81">
        <v>144</v>
      </c>
      <c r="BB39" s="81">
        <v>0.52500000000000002</v>
      </c>
      <c r="BC39" s="87">
        <f t="shared" ref="BC39:BC45" si="6">SUM(SUMPRODUCT($C$9:$BB$9,C39:BB39),SUMPRODUCT($AT$12:$BB$12,AT39:BB39))</f>
        <v>786.28699999999992</v>
      </c>
      <c r="BD39" s="124" t="s">
        <v>1</v>
      </c>
      <c r="BE39" s="81">
        <v>650</v>
      </c>
      <c r="BF39" s="83">
        <v>950</v>
      </c>
      <c r="BG39" s="68"/>
      <c r="BH39" s="68"/>
    </row>
    <row r="40" spans="1:60" s="33" customFormat="1" ht="16">
      <c r="A40" s="55"/>
      <c r="B40" s="64" t="s">
        <v>4</v>
      </c>
      <c r="C40" s="62">
        <v>1.296</v>
      </c>
      <c r="D40" s="62">
        <v>1.998</v>
      </c>
      <c r="E40" s="62">
        <v>0.60750000000000004</v>
      </c>
      <c r="F40" s="62">
        <v>0.53954999999999997</v>
      </c>
      <c r="G40" s="62">
        <v>0.20250000000000001</v>
      </c>
      <c r="H40" s="62">
        <v>0.03</v>
      </c>
      <c r="I40" s="62">
        <v>0.26400000000000001</v>
      </c>
      <c r="J40" s="62">
        <v>0.11592</v>
      </c>
      <c r="K40" s="62">
        <v>0.13650000000000001</v>
      </c>
      <c r="L40" s="62">
        <v>0.99428000000000005</v>
      </c>
      <c r="M40" s="62">
        <v>0.46229999999999999</v>
      </c>
      <c r="N40" s="62">
        <v>1.2825</v>
      </c>
      <c r="O40" s="62">
        <v>0.99</v>
      </c>
      <c r="P40" s="62">
        <v>1.32</v>
      </c>
      <c r="Q40" s="62">
        <v>0.86729999999999996</v>
      </c>
      <c r="R40" s="62">
        <v>2.4883799999999998</v>
      </c>
      <c r="S40" s="62">
        <v>1.26945</v>
      </c>
      <c r="T40" s="62">
        <v>4.6546500000000002</v>
      </c>
      <c r="U40" s="62">
        <v>2.4964499999999998</v>
      </c>
      <c r="V40" s="62">
        <v>0.73124999999999996</v>
      </c>
      <c r="W40" s="62">
        <v>2.08575</v>
      </c>
      <c r="X40" s="62">
        <v>29.024999999999999</v>
      </c>
      <c r="Y40" s="62">
        <v>0.91605999999999999</v>
      </c>
      <c r="Z40" s="62">
        <v>16.004999999999999</v>
      </c>
      <c r="AA40" s="62">
        <v>7.1996000000000002</v>
      </c>
      <c r="AB40" s="62">
        <v>12.09375</v>
      </c>
      <c r="AC40" s="62">
        <v>4.8</v>
      </c>
      <c r="AD40" s="62">
        <v>20.22</v>
      </c>
      <c r="AE40" s="62">
        <v>19.5</v>
      </c>
      <c r="AF40" s="62">
        <v>30.914999999999999</v>
      </c>
      <c r="AG40" s="62">
        <v>36.045000000000002</v>
      </c>
      <c r="AH40" s="62">
        <v>4.4659999999999998E-2</v>
      </c>
      <c r="AI40" s="62">
        <v>4.4024999999999999</v>
      </c>
      <c r="AJ40" s="62">
        <v>2.1883400000000002</v>
      </c>
      <c r="AK40" s="62">
        <v>7.2668200000000001</v>
      </c>
      <c r="AL40" s="62">
        <v>1.9079999999999999</v>
      </c>
      <c r="AM40" s="62">
        <v>1.8606</v>
      </c>
      <c r="AN40" s="62">
        <v>4.4288999999999996</v>
      </c>
      <c r="AO40" s="62">
        <v>4.32</v>
      </c>
      <c r="AP40" s="62">
        <v>1.01864</v>
      </c>
      <c r="AQ40" s="62">
        <v>2.7839999999999998</v>
      </c>
      <c r="AR40" s="62">
        <v>1.6464000000000001</v>
      </c>
      <c r="AS40" s="62">
        <v>0.86099999999999999</v>
      </c>
      <c r="AT40" s="62">
        <v>4.149</v>
      </c>
      <c r="AU40" s="62">
        <v>5.1749999999999998</v>
      </c>
      <c r="AV40" s="62">
        <v>3.2595000000000001</v>
      </c>
      <c r="AW40" s="62">
        <v>8.44998</v>
      </c>
      <c r="AX40" s="62">
        <v>0</v>
      </c>
      <c r="AY40" s="62">
        <v>3.05775</v>
      </c>
      <c r="AZ40" s="62">
        <v>0.1014</v>
      </c>
      <c r="BA40" s="62">
        <v>7.38</v>
      </c>
      <c r="BB40" s="62">
        <v>0</v>
      </c>
      <c r="BC40" s="67">
        <f t="shared" si="6"/>
        <v>24.206550000000004</v>
      </c>
      <c r="BD40" s="125" t="s">
        <v>1</v>
      </c>
      <c r="BE40" s="62">
        <v>12</v>
      </c>
      <c r="BF40" s="88"/>
      <c r="BG40" s="68"/>
      <c r="BH40" s="68"/>
    </row>
    <row r="41" spans="1:60" s="33" customFormat="1" ht="16">
      <c r="A41" s="55"/>
      <c r="B41" s="64" t="s">
        <v>5</v>
      </c>
      <c r="C41" s="62">
        <v>1.62</v>
      </c>
      <c r="D41" s="62">
        <v>1.62</v>
      </c>
      <c r="E41" s="62">
        <v>1.35</v>
      </c>
      <c r="F41" s="62">
        <v>1.2869999999999999</v>
      </c>
      <c r="G41" s="62">
        <v>0.52500000000000002</v>
      </c>
      <c r="H41" s="62">
        <v>0.315</v>
      </c>
      <c r="I41" s="62">
        <v>1.68</v>
      </c>
      <c r="J41" s="62">
        <v>0.99819999999999998</v>
      </c>
      <c r="K41" s="62">
        <v>0.22500000000000001</v>
      </c>
      <c r="L41" s="62">
        <v>1.9698</v>
      </c>
      <c r="M41" s="62">
        <v>1.38</v>
      </c>
      <c r="N41" s="62">
        <v>3.375</v>
      </c>
      <c r="O41" s="62">
        <v>1.35</v>
      </c>
      <c r="P41" s="62">
        <v>4.4219999999999997</v>
      </c>
      <c r="Q41" s="62">
        <v>2.6549999999999998</v>
      </c>
      <c r="R41" s="62">
        <v>4.0853999999999999</v>
      </c>
      <c r="S41" s="62">
        <v>3.8220000000000001</v>
      </c>
      <c r="T41" s="62">
        <v>3.2759999999999998</v>
      </c>
      <c r="U41" s="62">
        <v>2.0024999999999999</v>
      </c>
      <c r="V41" s="62">
        <v>0.5625</v>
      </c>
      <c r="W41" s="62">
        <v>0.67500000000000004</v>
      </c>
      <c r="X41" s="62">
        <v>9.5625</v>
      </c>
      <c r="Y41" s="62">
        <v>0</v>
      </c>
      <c r="Z41" s="62">
        <v>6</v>
      </c>
      <c r="AA41" s="62">
        <v>2.2827999999999999</v>
      </c>
      <c r="AB41" s="62">
        <v>2.4750000000000001</v>
      </c>
      <c r="AC41" s="62">
        <v>0</v>
      </c>
      <c r="AD41" s="62">
        <v>0</v>
      </c>
      <c r="AE41" s="62">
        <v>0</v>
      </c>
      <c r="AF41" s="62">
        <v>0</v>
      </c>
      <c r="AG41" s="62">
        <v>0</v>
      </c>
      <c r="AH41" s="62">
        <v>0</v>
      </c>
      <c r="AI41" s="62">
        <v>0</v>
      </c>
      <c r="AJ41" s="62">
        <v>2.4243999999999999</v>
      </c>
      <c r="AK41" s="62">
        <v>1.4674</v>
      </c>
      <c r="AL41" s="62">
        <v>0</v>
      </c>
      <c r="AM41" s="62">
        <v>0.81899999999999995</v>
      </c>
      <c r="AN41" s="62">
        <v>2.331</v>
      </c>
      <c r="AO41" s="62">
        <v>4.8</v>
      </c>
      <c r="AP41" s="62">
        <v>0.12839999999999999</v>
      </c>
      <c r="AQ41" s="62">
        <v>0.86399999999999999</v>
      </c>
      <c r="AR41" s="62">
        <v>0.14699999999999999</v>
      </c>
      <c r="AS41" s="62">
        <v>0.14699999999999999</v>
      </c>
      <c r="AT41" s="62">
        <v>2.0284</v>
      </c>
      <c r="AU41" s="62">
        <v>0</v>
      </c>
      <c r="AV41" s="62">
        <v>0.98399999999999999</v>
      </c>
      <c r="AW41" s="62">
        <v>1.298</v>
      </c>
      <c r="AX41" s="62">
        <v>0</v>
      </c>
      <c r="AY41" s="62">
        <v>0</v>
      </c>
      <c r="AZ41" s="62">
        <v>6.7599999999999993E-2</v>
      </c>
      <c r="BA41" s="62">
        <v>0</v>
      </c>
      <c r="BB41" s="62">
        <v>0</v>
      </c>
      <c r="BC41" s="67">
        <f t="shared" si="6"/>
        <v>8.986600000000001</v>
      </c>
      <c r="BD41" s="125" t="s">
        <v>1</v>
      </c>
      <c r="BE41" s="62">
        <v>5</v>
      </c>
      <c r="BF41" s="88"/>
      <c r="BG41" s="68"/>
      <c r="BH41" s="68"/>
    </row>
    <row r="42" spans="1:60" s="33" customFormat="1" ht="16">
      <c r="A42" s="55"/>
      <c r="B42" s="64" t="s">
        <v>6</v>
      </c>
      <c r="C42" s="62">
        <v>118.8</v>
      </c>
      <c r="D42" s="62">
        <v>0</v>
      </c>
      <c r="E42" s="62">
        <v>510.75</v>
      </c>
      <c r="F42" s="62">
        <v>31.68</v>
      </c>
      <c r="G42" s="62">
        <v>21.75</v>
      </c>
      <c r="H42" s="62">
        <v>5.7</v>
      </c>
      <c r="I42" s="62">
        <v>60</v>
      </c>
      <c r="J42" s="62">
        <v>8.0500000000000007</v>
      </c>
      <c r="K42" s="62">
        <v>48.9</v>
      </c>
      <c r="L42" s="62">
        <v>60.031999999999996</v>
      </c>
      <c r="M42" s="62">
        <v>8.2799999999999994</v>
      </c>
      <c r="N42" s="62">
        <v>97.875</v>
      </c>
      <c r="O42" s="62">
        <v>937.125</v>
      </c>
      <c r="P42" s="62">
        <v>96.36</v>
      </c>
      <c r="Q42" s="62">
        <v>20.355</v>
      </c>
      <c r="R42" s="62">
        <v>23791.883999999998</v>
      </c>
      <c r="S42" s="62">
        <v>22803.69</v>
      </c>
      <c r="T42" s="62">
        <v>358.995</v>
      </c>
      <c r="U42" s="62">
        <v>1270.92</v>
      </c>
      <c r="V42" s="62">
        <v>118.125</v>
      </c>
      <c r="W42" s="62">
        <v>0</v>
      </c>
      <c r="X42" s="62">
        <v>0</v>
      </c>
      <c r="Y42" s="62">
        <v>14.612</v>
      </c>
      <c r="Z42" s="62">
        <v>3</v>
      </c>
      <c r="AA42" s="62">
        <v>653.23199999999997</v>
      </c>
      <c r="AB42" s="62">
        <v>1.125</v>
      </c>
      <c r="AC42" s="62">
        <v>147</v>
      </c>
      <c r="AD42" s="62">
        <v>785.25</v>
      </c>
      <c r="AE42" s="62">
        <v>405</v>
      </c>
      <c r="AF42" s="62">
        <v>5.625</v>
      </c>
      <c r="AG42" s="62">
        <v>102</v>
      </c>
      <c r="AH42" s="62">
        <v>23.606000000000002</v>
      </c>
      <c r="AI42" s="62">
        <v>28.125</v>
      </c>
      <c r="AJ42" s="62">
        <v>0</v>
      </c>
      <c r="AK42" s="62">
        <v>228.404</v>
      </c>
      <c r="AL42" s="62">
        <v>0</v>
      </c>
      <c r="AM42" s="62">
        <v>27.51</v>
      </c>
      <c r="AN42" s="62">
        <v>174.51</v>
      </c>
      <c r="AO42" s="62">
        <v>5.28</v>
      </c>
      <c r="AP42" s="62">
        <v>0</v>
      </c>
      <c r="AQ42" s="62">
        <v>0</v>
      </c>
      <c r="AR42" s="62">
        <v>22.89</v>
      </c>
      <c r="AS42" s="62">
        <v>123.69</v>
      </c>
      <c r="AT42" s="62">
        <v>35.957999999999998</v>
      </c>
      <c r="AU42" s="62">
        <v>4.5</v>
      </c>
      <c r="AV42" s="62">
        <v>86.1</v>
      </c>
      <c r="AW42" s="62">
        <v>105.13800000000001</v>
      </c>
      <c r="AX42" s="62">
        <v>0</v>
      </c>
      <c r="AY42" s="62">
        <v>108.675</v>
      </c>
      <c r="AZ42" s="62">
        <v>0</v>
      </c>
      <c r="BA42" s="62">
        <v>310.5</v>
      </c>
      <c r="BB42" s="62">
        <v>0</v>
      </c>
      <c r="BC42" s="67">
        <f t="shared" si="6"/>
        <v>989.04</v>
      </c>
      <c r="BD42" s="125" t="s">
        <v>1</v>
      </c>
      <c r="BE42" s="62">
        <v>350</v>
      </c>
      <c r="BF42" s="88"/>
      <c r="BG42" s="68"/>
      <c r="BH42" s="68"/>
    </row>
    <row r="43" spans="1:60" s="33" customFormat="1" ht="16">
      <c r="A43" s="55"/>
      <c r="B43" s="64" t="s">
        <v>7</v>
      </c>
      <c r="C43" s="62">
        <v>5.76</v>
      </c>
      <c r="D43" s="62">
        <v>39.24</v>
      </c>
      <c r="E43" s="62">
        <v>20.024999999999999</v>
      </c>
      <c r="F43" s="62">
        <v>4.3064999999999998</v>
      </c>
      <c r="G43" s="62">
        <v>17.925000000000001</v>
      </c>
      <c r="H43" s="62">
        <v>0</v>
      </c>
      <c r="I43" s="62">
        <v>0</v>
      </c>
      <c r="J43" s="62">
        <v>1.3846000000000001</v>
      </c>
      <c r="K43" s="62">
        <v>0.99</v>
      </c>
      <c r="L43" s="62">
        <v>6.5659999999999998</v>
      </c>
      <c r="M43" s="62">
        <v>40.572000000000003</v>
      </c>
      <c r="N43" s="62">
        <v>104.28749999999999</v>
      </c>
      <c r="O43" s="62">
        <v>15.4125</v>
      </c>
      <c r="P43" s="62">
        <v>6.6</v>
      </c>
      <c r="Q43" s="62">
        <v>1.9470000000000001</v>
      </c>
      <c r="R43" s="62">
        <v>24.264800000000001</v>
      </c>
      <c r="S43" s="62">
        <v>8.0534999999999997</v>
      </c>
      <c r="T43" s="62">
        <v>7.5075000000000003</v>
      </c>
      <c r="U43" s="62">
        <v>191.83949999999999</v>
      </c>
      <c r="V43" s="62">
        <v>3.15</v>
      </c>
      <c r="W43" s="62">
        <v>1.4175</v>
      </c>
      <c r="X43" s="62">
        <v>0</v>
      </c>
      <c r="Y43" s="62">
        <v>22.592400000000001</v>
      </c>
      <c r="Z43" s="62">
        <v>0.3</v>
      </c>
      <c r="AA43" s="62">
        <v>0.17560000000000001</v>
      </c>
      <c r="AB43" s="62">
        <v>0</v>
      </c>
      <c r="AC43" s="62">
        <v>0.22500000000000001</v>
      </c>
      <c r="AD43" s="62">
        <v>0</v>
      </c>
      <c r="AE43" s="62">
        <v>0</v>
      </c>
      <c r="AF43" s="62">
        <v>0</v>
      </c>
      <c r="AG43" s="62">
        <v>0</v>
      </c>
      <c r="AH43" s="62">
        <v>0</v>
      </c>
      <c r="AI43" s="62">
        <v>0.5625</v>
      </c>
      <c r="AJ43" s="62">
        <v>2.9986000000000002</v>
      </c>
      <c r="AK43" s="62">
        <v>0.89319999999999999</v>
      </c>
      <c r="AL43" s="62">
        <v>1.7999999999999999E-2</v>
      </c>
      <c r="AM43" s="62">
        <v>8.4000000000000005E-2</v>
      </c>
      <c r="AN43" s="62">
        <v>0.81899999999999995</v>
      </c>
      <c r="AO43" s="62">
        <v>0.14399999999999999</v>
      </c>
      <c r="AP43" s="62">
        <v>0</v>
      </c>
      <c r="AQ43" s="62">
        <v>0</v>
      </c>
      <c r="AR43" s="62">
        <v>0</v>
      </c>
      <c r="AS43" s="62">
        <v>0.16800000000000001</v>
      </c>
      <c r="AT43" s="62">
        <v>9.2200000000000004E-2</v>
      </c>
      <c r="AU43" s="62">
        <v>0</v>
      </c>
      <c r="AV43" s="62">
        <v>0.123</v>
      </c>
      <c r="AW43" s="62">
        <v>0</v>
      </c>
      <c r="AX43" s="62">
        <v>0</v>
      </c>
      <c r="AY43" s="62">
        <v>0</v>
      </c>
      <c r="AZ43" s="62">
        <v>0.16900000000000001</v>
      </c>
      <c r="BA43" s="62">
        <v>3.375</v>
      </c>
      <c r="BB43" s="62">
        <v>0</v>
      </c>
      <c r="BC43" s="67">
        <f t="shared" si="6"/>
        <v>31.359999999999996</v>
      </c>
      <c r="BD43" s="125" t="s">
        <v>1</v>
      </c>
      <c r="BE43" s="62">
        <v>20</v>
      </c>
      <c r="BF43" s="88"/>
      <c r="BG43" s="68"/>
      <c r="BH43" s="68"/>
    </row>
    <row r="44" spans="1:60" s="33" customFormat="1" ht="16">
      <c r="A44" s="55"/>
      <c r="B44" s="64" t="s">
        <v>8</v>
      </c>
      <c r="C44" s="62">
        <v>18</v>
      </c>
      <c r="D44" s="62">
        <v>19.8</v>
      </c>
      <c r="E44" s="62">
        <v>27.75</v>
      </c>
      <c r="F44" s="62">
        <v>2.4750000000000001</v>
      </c>
      <c r="G44" s="62">
        <v>4.875</v>
      </c>
      <c r="H44" s="62">
        <v>1.05</v>
      </c>
      <c r="I44" s="62">
        <v>3</v>
      </c>
      <c r="J44" s="62">
        <v>2.8980000000000001</v>
      </c>
      <c r="K44" s="62">
        <v>0.9</v>
      </c>
      <c r="L44" s="62">
        <v>12.194000000000001</v>
      </c>
      <c r="M44" s="62">
        <v>11.04</v>
      </c>
      <c r="N44" s="62">
        <v>38.25</v>
      </c>
      <c r="O44" s="62">
        <v>11.25</v>
      </c>
      <c r="P44" s="62">
        <v>7.92</v>
      </c>
      <c r="Q44" s="62">
        <v>7.9649999999999999</v>
      </c>
      <c r="R44" s="62">
        <v>47.043999999999997</v>
      </c>
      <c r="S44" s="62">
        <v>45.045000000000002</v>
      </c>
      <c r="T44" s="62">
        <v>4.0949999999999998</v>
      </c>
      <c r="U44" s="62">
        <v>18.690000000000001</v>
      </c>
      <c r="V44" s="62">
        <v>18</v>
      </c>
      <c r="W44" s="62">
        <v>2.0249999999999999</v>
      </c>
      <c r="X44" s="62">
        <v>103.5</v>
      </c>
      <c r="Y44" s="62">
        <v>10.678000000000001</v>
      </c>
      <c r="Z44" s="62">
        <v>187.5</v>
      </c>
      <c r="AA44" s="62">
        <v>32.485999999999997</v>
      </c>
      <c r="AB44" s="62">
        <v>58.5</v>
      </c>
      <c r="AC44" s="62">
        <v>164.25</v>
      </c>
      <c r="AD44" s="62">
        <v>667.5</v>
      </c>
      <c r="AE44" s="62">
        <v>84</v>
      </c>
      <c r="AF44" s="62">
        <v>21.375</v>
      </c>
      <c r="AG44" s="62">
        <v>18</v>
      </c>
      <c r="AH44" s="62">
        <v>0.63800000000000001</v>
      </c>
      <c r="AI44" s="62">
        <v>21.375</v>
      </c>
      <c r="AJ44" s="62">
        <v>11.484</v>
      </c>
      <c r="AK44" s="62">
        <v>119.944</v>
      </c>
      <c r="AL44" s="62">
        <v>4.32</v>
      </c>
      <c r="AM44" s="62">
        <v>18.690000000000001</v>
      </c>
      <c r="AN44" s="62">
        <v>56.7</v>
      </c>
      <c r="AO44" s="62">
        <v>4.8</v>
      </c>
      <c r="AP44" s="62">
        <v>1.284</v>
      </c>
      <c r="AQ44" s="62">
        <v>3.36</v>
      </c>
      <c r="AR44" s="62">
        <v>6.09</v>
      </c>
      <c r="AS44" s="62">
        <v>27.51</v>
      </c>
      <c r="AT44" s="62">
        <v>196.386</v>
      </c>
      <c r="AU44" s="62">
        <v>48.375</v>
      </c>
      <c r="AV44" s="62">
        <v>36.9</v>
      </c>
      <c r="AW44" s="62">
        <v>162.25</v>
      </c>
      <c r="AX44" s="62">
        <v>1.3740000000000001</v>
      </c>
      <c r="AY44" s="62">
        <v>56.024999999999999</v>
      </c>
      <c r="AZ44" s="62">
        <v>2.028</v>
      </c>
      <c r="BA44" s="62">
        <v>267.75</v>
      </c>
      <c r="BB44" s="62">
        <v>0</v>
      </c>
      <c r="BC44" s="67">
        <f t="shared" si="6"/>
        <v>400.68299999999999</v>
      </c>
      <c r="BD44" s="125" t="s">
        <v>1</v>
      </c>
      <c r="BE44" s="62">
        <v>3.6</v>
      </c>
      <c r="BF44" s="88"/>
      <c r="BG44" s="68"/>
      <c r="BH44" s="68"/>
    </row>
    <row r="45" spans="1:60" s="33" customFormat="1" ht="16">
      <c r="A45" s="55"/>
      <c r="B45" s="64" t="s">
        <v>9</v>
      </c>
      <c r="C45" s="62">
        <v>0.64800000000000002</v>
      </c>
      <c r="D45" s="62">
        <v>0.61199999999999999</v>
      </c>
      <c r="E45" s="62">
        <v>0.1125</v>
      </c>
      <c r="F45" s="62">
        <v>0.12870000000000001</v>
      </c>
      <c r="G45" s="62">
        <v>0.10875</v>
      </c>
      <c r="H45" s="62">
        <v>1.4999999999999999E-2</v>
      </c>
      <c r="I45" s="62">
        <v>0.09</v>
      </c>
      <c r="J45" s="62">
        <v>5.7959999999999998E-2</v>
      </c>
      <c r="K45" s="62">
        <v>3.7499999999999999E-2</v>
      </c>
      <c r="L45" s="62">
        <v>0.33767999999999998</v>
      </c>
      <c r="M45" s="62">
        <v>0.28289999999999998</v>
      </c>
      <c r="N45" s="62">
        <v>0.34875</v>
      </c>
      <c r="O45" s="62">
        <v>0.30375000000000002</v>
      </c>
      <c r="P45" s="62">
        <v>0.36299999999999999</v>
      </c>
      <c r="Q45" s="62">
        <v>0.20355000000000001</v>
      </c>
      <c r="R45" s="62">
        <v>0.85421999999999998</v>
      </c>
      <c r="S45" s="62">
        <v>0.40949999999999998</v>
      </c>
      <c r="T45" s="62">
        <v>0.61424999999999996</v>
      </c>
      <c r="U45" s="62">
        <v>1.3750500000000001</v>
      </c>
      <c r="V45" s="62">
        <v>0.315</v>
      </c>
      <c r="W45" s="62">
        <v>0.33750000000000002</v>
      </c>
      <c r="X45" s="62">
        <v>5.1524999999999999</v>
      </c>
      <c r="Y45" s="62">
        <v>0.52827999999999997</v>
      </c>
      <c r="Z45" s="62">
        <v>5.4</v>
      </c>
      <c r="AA45" s="62">
        <v>1.78234</v>
      </c>
      <c r="AB45" s="62">
        <v>4.3987499999999997</v>
      </c>
      <c r="AC45" s="62">
        <v>1.35</v>
      </c>
      <c r="AD45" s="62">
        <v>9.7500000000000003E-2</v>
      </c>
      <c r="AE45" s="62">
        <v>2.7</v>
      </c>
      <c r="AF45" s="62">
        <v>4.0162500000000003</v>
      </c>
      <c r="AG45" s="62">
        <v>1.635</v>
      </c>
      <c r="AH45" s="62">
        <v>8.294E-2</v>
      </c>
      <c r="AI45" s="62">
        <v>0.89624999999999999</v>
      </c>
      <c r="AJ45" s="62">
        <v>0.51678000000000002</v>
      </c>
      <c r="AK45" s="62">
        <v>1.5822400000000001</v>
      </c>
      <c r="AL45" s="62">
        <v>0.42480000000000001</v>
      </c>
      <c r="AM45" s="62">
        <v>0.24990000000000001</v>
      </c>
      <c r="AN45" s="62">
        <v>1.1466000000000001</v>
      </c>
      <c r="AO45" s="62">
        <v>1.3344</v>
      </c>
      <c r="AP45" s="62">
        <v>0.63771999999999995</v>
      </c>
      <c r="AQ45" s="62">
        <v>0.61439999999999995</v>
      </c>
      <c r="AR45" s="62">
        <v>0.18060000000000001</v>
      </c>
      <c r="AS45" s="62">
        <v>4.41E-2</v>
      </c>
      <c r="AT45" s="62">
        <v>2.09294</v>
      </c>
      <c r="AU45" s="62">
        <v>2.3287499999999999</v>
      </c>
      <c r="AV45" s="62">
        <v>0.99014999999999997</v>
      </c>
      <c r="AW45" s="62">
        <v>1.298</v>
      </c>
      <c r="AX45" s="62">
        <v>0.13739999999999999</v>
      </c>
      <c r="AY45" s="62">
        <v>0.25650000000000001</v>
      </c>
      <c r="AZ45" s="62">
        <v>0.14196</v>
      </c>
      <c r="BA45" s="62">
        <v>0.1125</v>
      </c>
      <c r="BB45" s="62">
        <v>1.0500000000000001E-2</v>
      </c>
      <c r="BC45" s="67">
        <f t="shared" si="6"/>
        <v>5.8671600000000002</v>
      </c>
      <c r="BD45" s="125" t="s">
        <v>1</v>
      </c>
      <c r="BE45" s="62">
        <v>4</v>
      </c>
      <c r="BF45" s="88"/>
      <c r="BG45" s="68"/>
      <c r="BH45" s="68"/>
    </row>
    <row r="46" spans="1:60" s="33" customFormat="1" ht="15.75" customHeight="1">
      <c r="A46" s="55"/>
      <c r="B46" s="64" t="s">
        <v>194</v>
      </c>
      <c r="BC46" s="67">
        <f>SUMPRODUCT(AT12:BB12,AT14:BB14)*B1</f>
        <v>63</v>
      </c>
      <c r="BD46" s="120" t="s">
        <v>2</v>
      </c>
      <c r="BF46" s="89">
        <f>B1*B2/5</f>
        <v>450</v>
      </c>
    </row>
    <row r="47" spans="1:60" s="33" customFormat="1" ht="16">
      <c r="A47" s="55"/>
      <c r="B47" s="64" t="s">
        <v>155</v>
      </c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>
        <f>SUM(AT7:AT12)</f>
        <v>0</v>
      </c>
      <c r="AU47" s="62">
        <f t="shared" ref="AU47" si="7">SUM(AU7:AU12)</f>
        <v>0</v>
      </c>
      <c r="AV47" s="62">
        <f t="shared" ref="AV47:BB47" si="8">SUM(AV7:AV12)</f>
        <v>1</v>
      </c>
      <c r="AW47" s="62">
        <f t="shared" si="8"/>
        <v>0</v>
      </c>
      <c r="AX47" s="62">
        <f t="shared" si="8"/>
        <v>1</v>
      </c>
      <c r="AY47" s="62">
        <f t="shared" si="8"/>
        <v>1</v>
      </c>
      <c r="AZ47" s="62">
        <f t="shared" si="8"/>
        <v>1</v>
      </c>
      <c r="BA47" s="62">
        <f t="shared" si="8"/>
        <v>1</v>
      </c>
      <c r="BB47" s="62">
        <f t="shared" si="8"/>
        <v>1</v>
      </c>
      <c r="BC47" s="67"/>
      <c r="BD47" s="127" t="s">
        <v>2</v>
      </c>
      <c r="BE47" s="62">
        <v>1</v>
      </c>
      <c r="BF47" s="88"/>
    </row>
    <row r="48" spans="1:60" s="33" customFormat="1" ht="17" thickBot="1">
      <c r="A48" s="90"/>
      <c r="B48" s="161" t="s">
        <v>146</v>
      </c>
      <c r="C48" s="85">
        <f t="shared" ref="C48:BB48" si="9">IF(C$5=$B48,1,0)</f>
        <v>0</v>
      </c>
      <c r="D48" s="85">
        <f t="shared" si="9"/>
        <v>0</v>
      </c>
      <c r="E48" s="85">
        <f t="shared" si="9"/>
        <v>0</v>
      </c>
      <c r="F48" s="85">
        <f t="shared" si="9"/>
        <v>0</v>
      </c>
      <c r="G48" s="85">
        <f t="shared" si="9"/>
        <v>0</v>
      </c>
      <c r="H48" s="85">
        <f t="shared" si="9"/>
        <v>0</v>
      </c>
      <c r="I48" s="85">
        <f t="shared" si="9"/>
        <v>0</v>
      </c>
      <c r="J48" s="85">
        <f t="shared" si="9"/>
        <v>0</v>
      </c>
      <c r="K48" s="85">
        <f t="shared" si="9"/>
        <v>0</v>
      </c>
      <c r="L48" s="85">
        <f t="shared" si="9"/>
        <v>0</v>
      </c>
      <c r="M48" s="85">
        <f t="shared" si="9"/>
        <v>0</v>
      </c>
      <c r="N48" s="85">
        <f t="shared" si="9"/>
        <v>0</v>
      </c>
      <c r="O48" s="85">
        <f t="shared" si="9"/>
        <v>0</v>
      </c>
      <c r="P48" s="85">
        <f t="shared" si="9"/>
        <v>0</v>
      </c>
      <c r="Q48" s="85">
        <f t="shared" si="9"/>
        <v>0</v>
      </c>
      <c r="R48" s="85">
        <f t="shared" si="9"/>
        <v>0</v>
      </c>
      <c r="S48" s="85">
        <f t="shared" si="9"/>
        <v>0</v>
      </c>
      <c r="T48" s="85">
        <f t="shared" si="9"/>
        <v>0</v>
      </c>
      <c r="U48" s="85">
        <f t="shared" si="9"/>
        <v>0</v>
      </c>
      <c r="V48" s="85">
        <f t="shared" si="9"/>
        <v>0</v>
      </c>
      <c r="W48" s="85">
        <f t="shared" si="9"/>
        <v>0</v>
      </c>
      <c r="X48" s="85">
        <f t="shared" si="9"/>
        <v>0</v>
      </c>
      <c r="Y48" s="85">
        <f t="shared" si="9"/>
        <v>0</v>
      </c>
      <c r="Z48" s="85">
        <f t="shared" si="9"/>
        <v>0</v>
      </c>
      <c r="AA48" s="85">
        <f t="shared" si="9"/>
        <v>0</v>
      </c>
      <c r="AB48" s="85">
        <f t="shared" si="9"/>
        <v>0</v>
      </c>
      <c r="AC48" s="85">
        <f t="shared" si="9"/>
        <v>0</v>
      </c>
      <c r="AD48" s="85">
        <f t="shared" si="9"/>
        <v>0</v>
      </c>
      <c r="AE48" s="85">
        <f t="shared" si="9"/>
        <v>0</v>
      </c>
      <c r="AF48" s="85">
        <f t="shared" si="9"/>
        <v>0</v>
      </c>
      <c r="AG48" s="85">
        <f t="shared" si="9"/>
        <v>0</v>
      </c>
      <c r="AH48" s="85">
        <f t="shared" si="9"/>
        <v>0</v>
      </c>
      <c r="AI48" s="85">
        <f t="shared" si="9"/>
        <v>0</v>
      </c>
      <c r="AJ48" s="85">
        <f t="shared" si="9"/>
        <v>0</v>
      </c>
      <c r="AK48" s="85">
        <f t="shared" si="9"/>
        <v>0</v>
      </c>
      <c r="AL48" s="85">
        <f t="shared" si="9"/>
        <v>0</v>
      </c>
      <c r="AM48" s="85">
        <f t="shared" si="9"/>
        <v>0</v>
      </c>
      <c r="AN48" s="85">
        <f t="shared" si="9"/>
        <v>0</v>
      </c>
      <c r="AO48" s="85">
        <f t="shared" si="9"/>
        <v>0</v>
      </c>
      <c r="AP48" s="85">
        <f t="shared" si="9"/>
        <v>0</v>
      </c>
      <c r="AQ48" s="85">
        <f t="shared" si="9"/>
        <v>0</v>
      </c>
      <c r="AR48" s="85">
        <f t="shared" si="9"/>
        <v>0</v>
      </c>
      <c r="AS48" s="85">
        <f t="shared" si="9"/>
        <v>0</v>
      </c>
      <c r="AT48" s="85">
        <f t="shared" si="9"/>
        <v>1</v>
      </c>
      <c r="AU48" s="85">
        <f t="shared" si="9"/>
        <v>1</v>
      </c>
      <c r="AV48" s="85">
        <f t="shared" si="9"/>
        <v>1</v>
      </c>
      <c r="AW48" s="85">
        <f t="shared" si="9"/>
        <v>1</v>
      </c>
      <c r="AX48" s="85">
        <f t="shared" si="9"/>
        <v>1</v>
      </c>
      <c r="AY48" s="85">
        <f t="shared" si="9"/>
        <v>1</v>
      </c>
      <c r="AZ48" s="85">
        <f t="shared" si="9"/>
        <v>1</v>
      </c>
      <c r="BA48" s="85">
        <f t="shared" si="9"/>
        <v>1</v>
      </c>
      <c r="BB48" s="85">
        <f t="shared" si="9"/>
        <v>1</v>
      </c>
      <c r="BC48" s="91">
        <f>SUMPRODUCT($C$12:$BB$12,C48:BB48)</f>
        <v>1</v>
      </c>
      <c r="BD48" s="126" t="s">
        <v>1</v>
      </c>
      <c r="BE48" s="85">
        <v>1</v>
      </c>
      <c r="BF48" s="80"/>
    </row>
    <row r="49" spans="1:60" ht="15.75" customHeight="1">
      <c r="A49" s="69"/>
      <c r="B49" s="75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1"/>
      <c r="BD49" s="128"/>
      <c r="BE49" s="72"/>
      <c r="BF49" s="69"/>
      <c r="BG49" s="69"/>
      <c r="BH49" s="69"/>
    </row>
    <row r="50" spans="1:60" ht="15">
      <c r="A50" s="69"/>
      <c r="B50" s="74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1"/>
      <c r="BD50" s="129"/>
      <c r="BE50" s="72"/>
      <c r="BF50" s="69"/>
      <c r="BG50" s="69"/>
      <c r="BH50" s="69"/>
    </row>
    <row r="51" spans="1:60" ht="16" thickBot="1">
      <c r="A51" s="69"/>
      <c r="B51" s="74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1"/>
      <c r="BD51" s="129"/>
      <c r="BE51" s="72"/>
      <c r="BF51" s="69"/>
      <c r="BG51" s="69"/>
      <c r="BH51" s="69"/>
    </row>
    <row r="52" spans="1:60" ht="24" thickBot="1">
      <c r="A52" s="182" t="s">
        <v>169</v>
      </c>
      <c r="B52" s="181"/>
      <c r="C52" s="189" t="s">
        <v>151</v>
      </c>
      <c r="D52" s="190" t="s">
        <v>152</v>
      </c>
      <c r="E52" s="190" t="s">
        <v>153</v>
      </c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1"/>
      <c r="BD52" s="129"/>
      <c r="BE52" s="72"/>
      <c r="BF52" s="69"/>
      <c r="BG52" s="69"/>
      <c r="BH52" s="69"/>
    </row>
    <row r="53" spans="1:60" ht="16">
      <c r="A53" s="179"/>
      <c r="B53" s="180"/>
      <c r="C53" s="187" t="s">
        <v>170</v>
      </c>
      <c r="D53" s="185" t="s">
        <v>170</v>
      </c>
      <c r="E53" s="185" t="s">
        <v>170</v>
      </c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1"/>
      <c r="BD53" s="129"/>
      <c r="BE53" s="72"/>
      <c r="BF53" s="69"/>
      <c r="BG53" s="69"/>
      <c r="BH53" s="69"/>
    </row>
    <row r="54" spans="1:60" ht="16">
      <c r="A54" s="179"/>
      <c r="B54" s="180"/>
      <c r="C54" s="187" t="s">
        <v>171</v>
      </c>
      <c r="D54" s="185" t="s">
        <v>172</v>
      </c>
      <c r="E54" s="185" t="s">
        <v>173</v>
      </c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71"/>
      <c r="BD54" s="130"/>
      <c r="BE54" s="69"/>
      <c r="BF54" s="76"/>
      <c r="BG54" s="69"/>
      <c r="BH54" s="69"/>
    </row>
    <row r="55" spans="1:60" ht="16">
      <c r="A55" s="179"/>
      <c r="B55" s="180"/>
      <c r="C55" s="187" t="s">
        <v>174</v>
      </c>
      <c r="D55" s="185" t="s">
        <v>175</v>
      </c>
      <c r="E55" s="185" t="s">
        <v>176</v>
      </c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77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130"/>
      <c r="BE55" s="69"/>
      <c r="BF55" s="69"/>
      <c r="BG55" s="69"/>
      <c r="BH55" s="69"/>
    </row>
    <row r="56" spans="1:60" ht="16">
      <c r="A56" s="179"/>
      <c r="B56" s="180"/>
      <c r="C56" s="187" t="s">
        <v>177</v>
      </c>
      <c r="D56" s="185" t="s">
        <v>178</v>
      </c>
      <c r="E56" s="185" t="s">
        <v>179</v>
      </c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77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130"/>
      <c r="BE56" s="69"/>
      <c r="BF56" s="69"/>
      <c r="BG56" s="69"/>
      <c r="BH56" s="69"/>
    </row>
    <row r="57" spans="1:60" ht="16">
      <c r="A57" s="179"/>
      <c r="B57" s="180"/>
      <c r="C57" s="187" t="s">
        <v>180</v>
      </c>
      <c r="D57" s="185" t="s">
        <v>181</v>
      </c>
      <c r="E57" s="185" t="s">
        <v>182</v>
      </c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1"/>
      <c r="BD57" s="128"/>
      <c r="BE57" s="72"/>
      <c r="BF57" s="69"/>
      <c r="BG57" s="69"/>
      <c r="BH57" s="69"/>
    </row>
    <row r="58" spans="1:60" ht="16">
      <c r="A58" s="179"/>
      <c r="B58" s="180"/>
      <c r="C58" s="187" t="s">
        <v>183</v>
      </c>
      <c r="D58" s="185" t="s">
        <v>184</v>
      </c>
      <c r="E58" s="185" t="s">
        <v>185</v>
      </c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1"/>
      <c r="BD58" s="128"/>
      <c r="BE58" s="72"/>
      <c r="BF58" s="69"/>
      <c r="BG58" s="69"/>
      <c r="BH58" s="69"/>
    </row>
    <row r="59" spans="1:60" ht="16">
      <c r="A59" s="179"/>
      <c r="B59" s="180"/>
      <c r="C59" s="187" t="s">
        <v>186</v>
      </c>
      <c r="D59" s="185" t="s">
        <v>187</v>
      </c>
      <c r="E59" s="185" t="s">
        <v>188</v>
      </c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1"/>
      <c r="BD59" s="128"/>
      <c r="BE59" s="72"/>
      <c r="BF59" s="69"/>
      <c r="BG59" s="69"/>
      <c r="BH59" s="69"/>
    </row>
    <row r="60" spans="1:60" ht="15">
      <c r="A60" s="179"/>
      <c r="B60" s="180"/>
      <c r="C60" s="188"/>
      <c r="D60" s="186"/>
      <c r="E60" s="186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1"/>
      <c r="BD60" s="128"/>
      <c r="BE60" s="72"/>
      <c r="BF60" s="69"/>
      <c r="BG60" s="69"/>
      <c r="BH60" s="69"/>
    </row>
    <row r="61" spans="1:60" ht="16">
      <c r="A61" s="179"/>
      <c r="B61" s="183" t="s">
        <v>192</v>
      </c>
      <c r="C61" s="187" t="s">
        <v>189</v>
      </c>
      <c r="D61" s="185" t="s">
        <v>190</v>
      </c>
      <c r="E61" s="185" t="s">
        <v>191</v>
      </c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1"/>
      <c r="BD61" s="128"/>
      <c r="BE61" s="72"/>
      <c r="BF61" s="69"/>
      <c r="BG61" s="69"/>
      <c r="BH61" s="69"/>
    </row>
    <row r="62" spans="1:60" ht="17" thickBot="1">
      <c r="A62" s="179"/>
      <c r="B62" s="183"/>
      <c r="C62" s="187"/>
      <c r="D62" s="185"/>
      <c r="E62" s="185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1"/>
      <c r="BD62" s="128"/>
      <c r="BE62" s="72"/>
      <c r="BF62" s="69"/>
      <c r="BG62" s="69"/>
      <c r="BH62" s="69"/>
    </row>
    <row r="63" spans="1:60" ht="22" thickBot="1">
      <c r="A63" s="179"/>
      <c r="B63" s="184" t="s">
        <v>193</v>
      </c>
      <c r="C63" s="191">
        <f>'L1 and L2'!BC20 +BC24</f>
        <v>109.5</v>
      </c>
      <c r="D63" s="192">
        <f>'L1 and L2'!BC37+BC35</f>
        <v>91.5</v>
      </c>
      <c r="E63" s="192">
        <f>'L3'!BC20+BC46</f>
        <v>230.99999999999997</v>
      </c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1"/>
      <c r="BD63" s="128"/>
      <c r="BE63" s="72"/>
      <c r="BF63" s="69"/>
      <c r="BG63" s="69"/>
      <c r="BH63" s="69"/>
    </row>
    <row r="64" spans="1:60" ht="15">
      <c r="A64" s="69"/>
      <c r="B64" s="74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1"/>
      <c r="BD64" s="128"/>
      <c r="BE64" s="72"/>
      <c r="BF64" s="69"/>
      <c r="BG64" s="69"/>
      <c r="BH64" s="69"/>
    </row>
    <row r="65" spans="1:60" ht="14">
      <c r="A65" s="69"/>
      <c r="B65" s="75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130"/>
      <c r="BE65" s="69"/>
      <c r="BF65" s="69"/>
      <c r="BG65" s="69"/>
      <c r="BH65" s="69"/>
    </row>
    <row r="66" spans="1:60" ht="14">
      <c r="A66" s="69"/>
      <c r="B66" s="75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130"/>
      <c r="BE66" s="69"/>
      <c r="BF66" s="69"/>
      <c r="BG66" s="69"/>
      <c r="BH66" s="69"/>
    </row>
    <row r="67" spans="1:60" ht="14">
      <c r="A67" s="69"/>
      <c r="B67" s="75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130"/>
      <c r="BE67" s="69"/>
      <c r="BF67" s="69"/>
      <c r="BG67" s="69"/>
      <c r="BH67" s="69"/>
    </row>
    <row r="68" spans="1:60" ht="14">
      <c r="A68" s="69"/>
      <c r="B68" s="75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130"/>
      <c r="BE68" s="69"/>
      <c r="BF68" s="69"/>
      <c r="BG68" s="69"/>
      <c r="BH68" s="69"/>
    </row>
    <row r="69" spans="1:60" ht="14">
      <c r="A69" s="69"/>
      <c r="B69" s="75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130"/>
      <c r="BE69" s="69"/>
      <c r="BF69" s="69"/>
      <c r="BG69" s="69"/>
      <c r="BH69" s="69"/>
    </row>
    <row r="70" spans="1:60" ht="14">
      <c r="A70" s="69"/>
      <c r="B70" s="75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130"/>
      <c r="BE70" s="69"/>
      <c r="BF70" s="69"/>
      <c r="BG70" s="69"/>
      <c r="BH70" s="69"/>
    </row>
    <row r="71" spans="1:60" ht="14">
      <c r="A71" s="69"/>
      <c r="B71" s="75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130"/>
      <c r="BE71" s="69"/>
      <c r="BF71" s="69"/>
      <c r="BG71" s="69"/>
      <c r="BH71" s="69"/>
    </row>
    <row r="72" spans="1:60" ht="14">
      <c r="A72" s="69"/>
      <c r="B72" s="75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130"/>
      <c r="BE72" s="69"/>
      <c r="BF72" s="69"/>
      <c r="BG72" s="69"/>
      <c r="BH72" s="69"/>
    </row>
    <row r="73" spans="1:60" ht="14">
      <c r="A73" s="69"/>
      <c r="B73" s="75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130"/>
      <c r="BE73" s="69"/>
      <c r="BF73" s="69"/>
      <c r="BG73" s="69"/>
      <c r="BH73" s="69"/>
    </row>
    <row r="74" spans="1:60" ht="14">
      <c r="A74" s="69"/>
      <c r="B74" s="75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130"/>
      <c r="BE74" s="69"/>
      <c r="BF74" s="69"/>
      <c r="BG74" s="69"/>
      <c r="BH74" s="69"/>
    </row>
    <row r="75" spans="1:60" ht="14">
      <c r="A75" s="69"/>
      <c r="B75" s="75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130"/>
      <c r="BE75" s="69"/>
      <c r="BF75" s="69"/>
      <c r="BG75" s="69"/>
      <c r="BH75" s="69"/>
    </row>
    <row r="76" spans="1:60" ht="14">
      <c r="A76" s="69"/>
      <c r="B76" s="75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130"/>
      <c r="BE76" s="69"/>
      <c r="BF76" s="69"/>
      <c r="BG76" s="69"/>
      <c r="BH76" s="69"/>
    </row>
    <row r="77" spans="1:60" ht="14">
      <c r="A77" s="69"/>
      <c r="B77" s="75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130"/>
      <c r="BE77" s="69"/>
      <c r="BF77" s="69"/>
      <c r="BG77" s="69"/>
      <c r="BH77" s="69"/>
    </row>
    <row r="78" spans="1:60" ht="14">
      <c r="A78" s="69"/>
      <c r="B78" s="75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130"/>
      <c r="BE78" s="69"/>
      <c r="BF78" s="69"/>
      <c r="BG78" s="69"/>
      <c r="BH78" s="69"/>
    </row>
    <row r="79" spans="1:60" ht="14">
      <c r="A79" s="69"/>
      <c r="B79" s="75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130"/>
      <c r="BE79" s="69"/>
      <c r="BF79" s="69"/>
      <c r="BG79" s="69"/>
      <c r="BH79" s="69"/>
    </row>
    <row r="80" spans="1:60" ht="14">
      <c r="A80" s="69"/>
      <c r="B80" s="75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130"/>
      <c r="BE80" s="69"/>
      <c r="BF80" s="69"/>
      <c r="BG80" s="69"/>
      <c r="BH80" s="69"/>
    </row>
    <row r="81" spans="1:60" ht="14">
      <c r="A81" s="69"/>
      <c r="B81" s="75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130"/>
      <c r="BE81" s="69"/>
      <c r="BF81" s="69"/>
      <c r="BG81" s="69"/>
      <c r="BH81" s="69"/>
    </row>
    <row r="82" spans="1:60" ht="14">
      <c r="A82" s="69"/>
      <c r="B82" s="75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130"/>
      <c r="BE82" s="69"/>
      <c r="BF82" s="69"/>
      <c r="BG82" s="69"/>
      <c r="BH82" s="69"/>
    </row>
    <row r="83" spans="1:60" ht="14">
      <c r="A83" s="69"/>
      <c r="B83" s="75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130"/>
      <c r="BE83" s="69"/>
      <c r="BF83" s="69"/>
      <c r="BG83" s="69"/>
      <c r="BH83" s="69"/>
    </row>
    <row r="84" spans="1:60" ht="14">
      <c r="A84" s="69"/>
      <c r="B84" s="75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130"/>
      <c r="BE84" s="69"/>
      <c r="BF84" s="69"/>
      <c r="BG84" s="69"/>
      <c r="BH84" s="69"/>
    </row>
    <row r="85" spans="1:60" ht="14">
      <c r="A85" s="69"/>
      <c r="B85" s="75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130"/>
      <c r="BE85" s="69"/>
      <c r="BF85" s="69"/>
      <c r="BG85" s="69"/>
      <c r="BH85" s="69"/>
    </row>
    <row r="86" spans="1:60" ht="14">
      <c r="A86" s="69"/>
      <c r="B86" s="75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130"/>
      <c r="BE86" s="69"/>
      <c r="BF86" s="69"/>
      <c r="BG86" s="69"/>
      <c r="BH86" s="69"/>
    </row>
    <row r="87" spans="1:60" ht="14">
      <c r="A87" s="69"/>
      <c r="B87" s="75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130"/>
      <c r="BE87" s="69"/>
      <c r="BF87" s="69"/>
      <c r="BG87" s="69"/>
      <c r="BH87" s="69"/>
    </row>
    <row r="88" spans="1:60" ht="14">
      <c r="A88" s="69"/>
      <c r="B88" s="75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130"/>
      <c r="BE88" s="69"/>
      <c r="BF88" s="69"/>
      <c r="BG88" s="69"/>
      <c r="BH88" s="69"/>
    </row>
    <row r="89" spans="1:60" ht="14">
      <c r="A89" s="69"/>
      <c r="B89" s="75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130"/>
      <c r="BE89" s="69"/>
      <c r="BF89" s="69"/>
      <c r="BG89" s="69"/>
      <c r="BH89" s="69"/>
    </row>
    <row r="90" spans="1:60" ht="14">
      <c r="A90" s="69"/>
      <c r="B90" s="75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130"/>
      <c r="BE90" s="69"/>
      <c r="BF90" s="69"/>
      <c r="BG90" s="69"/>
      <c r="BH90" s="69"/>
    </row>
    <row r="91" spans="1:60" ht="14">
      <c r="A91" s="69"/>
      <c r="B91" s="75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130"/>
      <c r="BE91" s="69"/>
      <c r="BF91" s="69"/>
      <c r="BG91" s="69"/>
      <c r="BH91" s="69"/>
    </row>
    <row r="92" spans="1:60" ht="14">
      <c r="A92" s="69"/>
      <c r="B92" s="75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130"/>
      <c r="BE92" s="69"/>
      <c r="BF92" s="69"/>
      <c r="BG92" s="69"/>
      <c r="BH92" s="69"/>
    </row>
    <row r="93" spans="1:60" ht="14">
      <c r="A93" s="69"/>
      <c r="B93" s="75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130"/>
      <c r="BE93" s="69"/>
      <c r="BF93" s="69"/>
      <c r="BG93" s="69"/>
      <c r="BH93" s="69"/>
    </row>
    <row r="94" spans="1:60" ht="14">
      <c r="A94" s="69"/>
      <c r="B94" s="75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130"/>
      <c r="BE94" s="69"/>
      <c r="BF94" s="69"/>
      <c r="BG94" s="69"/>
      <c r="BH94" s="69"/>
    </row>
    <row r="95" spans="1:60" ht="14">
      <c r="A95" s="69"/>
      <c r="B95" s="75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130"/>
      <c r="BE95" s="69"/>
      <c r="BF95" s="69"/>
      <c r="BG95" s="69"/>
      <c r="BH95" s="69"/>
    </row>
    <row r="96" spans="1:60" ht="14">
      <c r="A96" s="69"/>
      <c r="B96" s="75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130"/>
      <c r="BE96" s="69"/>
      <c r="BF96" s="69"/>
      <c r="BG96" s="69"/>
      <c r="BH96" s="69"/>
    </row>
    <row r="97" spans="1:60" ht="14">
      <c r="A97" s="69"/>
      <c r="B97" s="75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130"/>
      <c r="BE97" s="69"/>
      <c r="BF97" s="69"/>
      <c r="BG97" s="69"/>
      <c r="BH97" s="69"/>
    </row>
    <row r="98" spans="1:60" ht="14">
      <c r="A98" s="69"/>
      <c r="B98" s="75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130"/>
      <c r="BE98" s="69"/>
      <c r="BF98" s="69"/>
      <c r="BG98" s="69"/>
      <c r="BH98" s="69"/>
    </row>
    <row r="99" spans="1:60" ht="14">
      <c r="A99" s="69"/>
      <c r="B99" s="75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130"/>
      <c r="BE99" s="69"/>
      <c r="BF99" s="69"/>
      <c r="BG99" s="69"/>
      <c r="BH99" s="69"/>
    </row>
    <row r="100" spans="1:60" ht="14">
      <c r="A100" s="69"/>
      <c r="B100" s="75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130"/>
      <c r="BE100" s="69"/>
      <c r="BF100" s="69"/>
      <c r="BG100" s="69"/>
      <c r="BH100" s="69"/>
    </row>
    <row r="101" spans="1:60" ht="14">
      <c r="A101" s="69"/>
      <c r="B101" s="75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130"/>
      <c r="BE101" s="69"/>
      <c r="BF101" s="69"/>
      <c r="BG101" s="69"/>
      <c r="BH101" s="69"/>
    </row>
    <row r="102" spans="1:60" ht="14">
      <c r="A102" s="69"/>
      <c r="B102" s="75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130"/>
      <c r="BE102" s="69"/>
      <c r="BF102" s="69"/>
      <c r="BG102" s="69"/>
      <c r="BH102" s="69"/>
    </row>
    <row r="103" spans="1:60" ht="14">
      <c r="A103" s="69"/>
      <c r="B103" s="75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130"/>
      <c r="BE103" s="69"/>
      <c r="BF103" s="69"/>
      <c r="BG103" s="69"/>
      <c r="BH103" s="69"/>
    </row>
    <row r="104" spans="1:60" ht="14">
      <c r="A104" s="69"/>
      <c r="B104" s="75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130"/>
      <c r="BE104" s="69"/>
      <c r="BF104" s="69"/>
      <c r="BG104" s="69"/>
      <c r="BH104" s="69"/>
    </row>
    <row r="105" spans="1:60" ht="14">
      <c r="A105" s="69"/>
      <c r="B105" s="75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130"/>
      <c r="BE105" s="69"/>
      <c r="BF105" s="69"/>
      <c r="BG105" s="69"/>
      <c r="BH105" s="69"/>
    </row>
    <row r="106" spans="1:60" ht="14">
      <c r="A106" s="69"/>
      <c r="B106" s="75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130"/>
      <c r="BE106" s="69"/>
      <c r="BF106" s="69"/>
      <c r="BG106" s="69"/>
      <c r="BH106" s="69"/>
    </row>
    <row r="107" spans="1:60" ht="14">
      <c r="A107" s="69"/>
      <c r="B107" s="75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130"/>
      <c r="BE107" s="69"/>
      <c r="BF107" s="69"/>
      <c r="BG107" s="69"/>
      <c r="BH107" s="69"/>
    </row>
    <row r="108" spans="1:60" ht="14">
      <c r="A108" s="69"/>
      <c r="B108" s="75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130"/>
      <c r="BE108" s="69"/>
      <c r="BF108" s="69"/>
      <c r="BG108" s="69"/>
      <c r="BH108" s="69"/>
    </row>
    <row r="109" spans="1:60" ht="14">
      <c r="A109" s="69"/>
      <c r="B109" s="75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130"/>
      <c r="BE109" s="69"/>
      <c r="BF109" s="69"/>
      <c r="BG109" s="69"/>
      <c r="BH109" s="69"/>
    </row>
    <row r="110" spans="1:60" ht="14">
      <c r="A110" s="69"/>
      <c r="B110" s="75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130"/>
      <c r="BE110" s="69"/>
      <c r="BF110" s="69"/>
      <c r="BG110" s="69"/>
      <c r="BH110" s="69"/>
    </row>
    <row r="111" spans="1:60" ht="14">
      <c r="A111" s="69"/>
      <c r="B111" s="75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130"/>
      <c r="BE111" s="69"/>
      <c r="BF111" s="69"/>
      <c r="BG111" s="69"/>
      <c r="BH111" s="69"/>
    </row>
    <row r="112" spans="1:60" ht="14">
      <c r="A112" s="69"/>
      <c r="B112" s="75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130"/>
      <c r="BE112" s="69"/>
      <c r="BF112" s="69"/>
      <c r="BG112" s="69"/>
      <c r="BH112" s="69"/>
    </row>
    <row r="113" spans="1:60" ht="14">
      <c r="A113" s="69"/>
      <c r="B113" s="75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130"/>
      <c r="BE113" s="69"/>
      <c r="BF113" s="69"/>
      <c r="BG113" s="69"/>
      <c r="BH113" s="69"/>
    </row>
    <row r="114" spans="1:60" ht="14">
      <c r="A114" s="69"/>
      <c r="B114" s="75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130"/>
      <c r="BE114" s="69"/>
      <c r="BF114" s="69"/>
      <c r="BG114" s="69"/>
      <c r="BH114" s="69"/>
    </row>
    <row r="115" spans="1:60" ht="14">
      <c r="A115" s="69"/>
      <c r="B115" s="75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130"/>
      <c r="BE115" s="69"/>
      <c r="BF115" s="69"/>
      <c r="BG115" s="69"/>
      <c r="BH115" s="69"/>
    </row>
    <row r="116" spans="1:60" ht="14">
      <c r="A116" s="69"/>
      <c r="B116" s="75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130"/>
      <c r="BE116" s="69"/>
      <c r="BF116" s="69"/>
      <c r="BG116" s="69"/>
      <c r="BH116" s="69"/>
    </row>
    <row r="117" spans="1:60" ht="14">
      <c r="A117" s="69"/>
      <c r="B117" s="75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130"/>
      <c r="BE117" s="69"/>
      <c r="BF117" s="69"/>
      <c r="BG117" s="69"/>
      <c r="BH117" s="69"/>
    </row>
    <row r="118" spans="1:60" ht="14">
      <c r="A118" s="69"/>
      <c r="B118" s="75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130"/>
      <c r="BE118" s="69"/>
      <c r="BF118" s="69"/>
      <c r="BG118" s="69"/>
      <c r="BH118" s="69"/>
    </row>
    <row r="119" spans="1:60" ht="14">
      <c r="A119" s="69"/>
      <c r="B119" s="75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130"/>
      <c r="BE119" s="69"/>
      <c r="BF119" s="69"/>
      <c r="BG119" s="69"/>
      <c r="BH119" s="69"/>
    </row>
    <row r="120" spans="1:60" ht="14">
      <c r="A120" s="69"/>
      <c r="B120" s="75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130"/>
      <c r="BE120" s="69"/>
      <c r="BF120" s="69"/>
      <c r="BG120" s="69"/>
      <c r="BH120" s="69"/>
    </row>
    <row r="121" spans="1:60" ht="14">
      <c r="A121" s="69"/>
      <c r="B121" s="75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130"/>
      <c r="BE121" s="69"/>
      <c r="BF121" s="69"/>
      <c r="BG121" s="69"/>
      <c r="BH121" s="69"/>
    </row>
    <row r="122" spans="1:60" ht="14">
      <c r="A122" s="69"/>
      <c r="B122" s="75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130"/>
      <c r="BE122" s="69"/>
      <c r="BF122" s="69"/>
      <c r="BG122" s="69"/>
      <c r="BH122" s="69"/>
    </row>
    <row r="123" spans="1:60" ht="14">
      <c r="A123" s="69"/>
      <c r="B123" s="75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130"/>
      <c r="BE123" s="69"/>
      <c r="BF123" s="69"/>
      <c r="BG123" s="69"/>
      <c r="BH123" s="69"/>
    </row>
    <row r="124" spans="1:60" ht="14">
      <c r="A124" s="69"/>
      <c r="B124" s="75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130"/>
      <c r="BE124" s="69"/>
      <c r="BF124" s="69"/>
      <c r="BG124" s="69"/>
      <c r="BH124" s="69"/>
    </row>
    <row r="125" spans="1:60" ht="14">
      <c r="A125" s="69"/>
      <c r="B125" s="75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130"/>
      <c r="BE125" s="69"/>
      <c r="BF125" s="69"/>
      <c r="BG125" s="69"/>
      <c r="BH125" s="69"/>
    </row>
    <row r="126" spans="1:60" ht="14">
      <c r="A126" s="69"/>
      <c r="B126" s="75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130"/>
      <c r="BE126" s="69"/>
      <c r="BF126" s="69"/>
      <c r="BG126" s="69"/>
      <c r="BH126" s="69"/>
    </row>
    <row r="127" spans="1:60" ht="14">
      <c r="A127" s="69"/>
      <c r="B127" s="75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130"/>
      <c r="BE127" s="69"/>
      <c r="BF127" s="69"/>
      <c r="BG127" s="69"/>
      <c r="BH127" s="69"/>
    </row>
    <row r="128" spans="1:60" ht="14">
      <c r="A128" s="69"/>
      <c r="B128" s="75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130"/>
      <c r="BE128" s="69"/>
      <c r="BF128" s="69"/>
      <c r="BG128" s="69"/>
      <c r="BH128" s="69"/>
    </row>
    <row r="129" spans="1:60" ht="14">
      <c r="A129" s="69"/>
      <c r="B129" s="75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130"/>
      <c r="BE129" s="69"/>
      <c r="BF129" s="69"/>
      <c r="BG129" s="69"/>
      <c r="BH129" s="69"/>
    </row>
    <row r="130" spans="1:60" ht="14">
      <c r="A130" s="69"/>
      <c r="B130" s="75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130"/>
      <c r="BE130" s="69"/>
      <c r="BF130" s="69"/>
      <c r="BG130" s="69"/>
      <c r="BH130" s="69"/>
    </row>
    <row r="131" spans="1:60" ht="14">
      <c r="A131" s="69"/>
      <c r="B131" s="75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130"/>
      <c r="BE131" s="69"/>
      <c r="BF131" s="69"/>
      <c r="BG131" s="69"/>
      <c r="BH131" s="69"/>
    </row>
    <row r="132" spans="1:60" ht="14">
      <c r="A132" s="69"/>
      <c r="B132" s="75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130"/>
      <c r="BE132" s="69"/>
      <c r="BF132" s="69"/>
      <c r="BG132" s="69"/>
      <c r="BH132" s="69"/>
    </row>
    <row r="133" spans="1:60" ht="14">
      <c r="A133" s="69"/>
      <c r="B133" s="75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130"/>
      <c r="BE133" s="69"/>
      <c r="BF133" s="69"/>
      <c r="BG133" s="69"/>
      <c r="BH133" s="69"/>
    </row>
    <row r="134" spans="1:60" ht="14">
      <c r="A134" s="69"/>
      <c r="B134" s="75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130"/>
      <c r="BE134" s="69"/>
      <c r="BF134" s="69"/>
      <c r="BG134" s="69"/>
      <c r="BH134" s="69"/>
    </row>
    <row r="135" spans="1:60" ht="14">
      <c r="A135" s="69"/>
      <c r="B135" s="75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130"/>
      <c r="BE135" s="69"/>
      <c r="BF135" s="69"/>
      <c r="BG135" s="69"/>
      <c r="BH135" s="69"/>
    </row>
    <row r="136" spans="1:60" ht="14">
      <c r="A136" s="69"/>
      <c r="B136" s="75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130"/>
      <c r="BE136" s="69"/>
      <c r="BF136" s="69"/>
      <c r="BG136" s="69"/>
      <c r="BH136" s="69"/>
    </row>
    <row r="137" spans="1:60" ht="14">
      <c r="A137" s="69"/>
      <c r="B137" s="75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130"/>
      <c r="BE137" s="69"/>
      <c r="BF137" s="69"/>
      <c r="BG137" s="69"/>
      <c r="BH137" s="69"/>
    </row>
    <row r="138" spans="1:60" ht="14">
      <c r="A138" s="69"/>
      <c r="B138" s="75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130"/>
      <c r="BE138" s="69"/>
      <c r="BF138" s="69"/>
      <c r="BG138" s="69"/>
      <c r="BH138" s="69"/>
    </row>
    <row r="139" spans="1:60" ht="14">
      <c r="A139" s="69"/>
      <c r="B139" s="75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130"/>
      <c r="BE139" s="69"/>
      <c r="BF139" s="69"/>
      <c r="BG139" s="69"/>
      <c r="BH139" s="69"/>
    </row>
    <row r="140" spans="1:60" ht="14">
      <c r="A140" s="69"/>
      <c r="B140" s="75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130"/>
      <c r="BE140" s="69"/>
      <c r="BF140" s="69"/>
      <c r="BG140" s="69"/>
      <c r="BH140" s="69"/>
    </row>
    <row r="141" spans="1:60" ht="14">
      <c r="A141" s="69"/>
      <c r="B141" s="75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130"/>
      <c r="BE141" s="69"/>
      <c r="BF141" s="69"/>
      <c r="BG141" s="69"/>
      <c r="BH141" s="69"/>
    </row>
    <row r="142" spans="1:60" ht="14">
      <c r="A142" s="69"/>
      <c r="B142" s="75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130"/>
      <c r="BE142" s="69"/>
      <c r="BF142" s="69"/>
      <c r="BG142" s="69"/>
      <c r="BH142" s="69"/>
    </row>
    <row r="143" spans="1:60" ht="14">
      <c r="A143" s="69"/>
      <c r="B143" s="75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130"/>
      <c r="BE143" s="69"/>
      <c r="BF143" s="69"/>
      <c r="BG143" s="69"/>
      <c r="BH143" s="69"/>
    </row>
    <row r="144" spans="1:60" ht="14">
      <c r="A144" s="69"/>
      <c r="B144" s="75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130"/>
      <c r="BE144" s="69"/>
      <c r="BF144" s="69"/>
      <c r="BG144" s="69"/>
      <c r="BH144" s="69"/>
    </row>
    <row r="145" spans="1:60" ht="14">
      <c r="A145" s="69"/>
      <c r="B145" s="75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130"/>
      <c r="BE145" s="69"/>
      <c r="BF145" s="69"/>
      <c r="BG145" s="69"/>
      <c r="BH145" s="69"/>
    </row>
    <row r="146" spans="1:60" ht="14">
      <c r="A146" s="69"/>
      <c r="B146" s="75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130"/>
      <c r="BE146" s="69"/>
      <c r="BF146" s="69"/>
      <c r="BG146" s="69"/>
      <c r="BH146" s="69"/>
    </row>
    <row r="147" spans="1:60" ht="14">
      <c r="A147" s="69"/>
      <c r="B147" s="75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130"/>
      <c r="BE147" s="69"/>
      <c r="BF147" s="69"/>
      <c r="BG147" s="69"/>
      <c r="BH147" s="69"/>
    </row>
    <row r="148" spans="1:60" ht="14">
      <c r="A148" s="69"/>
      <c r="B148" s="75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130"/>
      <c r="BE148" s="69"/>
      <c r="BF148" s="69"/>
      <c r="BG148" s="69"/>
      <c r="BH148" s="69"/>
    </row>
    <row r="149" spans="1:60" ht="14">
      <c r="A149" s="69"/>
      <c r="B149" s="75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130"/>
      <c r="BE149" s="69"/>
      <c r="BF149" s="69"/>
      <c r="BG149" s="69"/>
      <c r="BH149" s="69"/>
    </row>
    <row r="150" spans="1:60" ht="14">
      <c r="A150" s="69"/>
      <c r="B150" s="75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130"/>
      <c r="BE150" s="69"/>
      <c r="BF150" s="69"/>
      <c r="BG150" s="69"/>
      <c r="BH150" s="69"/>
    </row>
    <row r="151" spans="1:60" ht="14">
      <c r="A151" s="69"/>
      <c r="B151" s="75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130"/>
      <c r="BE151" s="69"/>
      <c r="BF151" s="69"/>
      <c r="BG151" s="69"/>
      <c r="BH151" s="69"/>
    </row>
    <row r="152" spans="1:60" ht="14">
      <c r="A152" s="69"/>
      <c r="B152" s="75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130"/>
      <c r="BE152" s="69"/>
      <c r="BF152" s="69"/>
      <c r="BG152" s="69"/>
      <c r="BH152" s="69"/>
    </row>
    <row r="153" spans="1:60" ht="14">
      <c r="A153" s="69"/>
      <c r="B153" s="75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130"/>
      <c r="BE153" s="69"/>
      <c r="BF153" s="69"/>
      <c r="BG153" s="69"/>
      <c r="BH153" s="69"/>
    </row>
    <row r="154" spans="1:60" ht="14">
      <c r="A154" s="69"/>
      <c r="B154" s="75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130"/>
      <c r="BE154" s="69"/>
      <c r="BF154" s="69"/>
      <c r="BG154" s="69"/>
      <c r="BH154" s="69"/>
    </row>
    <row r="155" spans="1:60" ht="14">
      <c r="A155" s="69"/>
      <c r="B155" s="75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130"/>
      <c r="BE155" s="69"/>
      <c r="BF155" s="69"/>
      <c r="BG155" s="69"/>
      <c r="BH155" s="69"/>
    </row>
    <row r="156" spans="1:60" ht="14">
      <c r="A156" s="69"/>
      <c r="B156" s="75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130"/>
      <c r="BE156" s="69"/>
      <c r="BF156" s="69"/>
      <c r="BG156" s="69"/>
      <c r="BH156" s="69"/>
    </row>
    <row r="157" spans="1:60" ht="14">
      <c r="A157" s="69"/>
      <c r="B157" s="75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130"/>
      <c r="BE157" s="69"/>
      <c r="BF157" s="69"/>
      <c r="BG157" s="69"/>
      <c r="BH157" s="69"/>
    </row>
    <row r="158" spans="1:60" ht="14">
      <c r="A158" s="69"/>
      <c r="B158" s="75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130"/>
      <c r="BE158" s="69"/>
      <c r="BF158" s="69"/>
      <c r="BG158" s="69"/>
      <c r="BH158" s="69"/>
    </row>
    <row r="159" spans="1:60" ht="14">
      <c r="A159" s="69"/>
      <c r="B159" s="75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130"/>
      <c r="BE159" s="69"/>
      <c r="BF159" s="69"/>
      <c r="BG159" s="69"/>
      <c r="BH159" s="69"/>
    </row>
    <row r="160" spans="1:60" ht="14">
      <c r="A160" s="69"/>
      <c r="B160" s="75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130"/>
      <c r="BE160" s="69"/>
      <c r="BF160" s="69"/>
      <c r="BG160" s="69"/>
      <c r="BH160" s="69"/>
    </row>
    <row r="161" spans="1:60" ht="14">
      <c r="A161" s="69"/>
      <c r="B161" s="75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130"/>
      <c r="BE161" s="69"/>
      <c r="BF161" s="69"/>
      <c r="BG161" s="69"/>
      <c r="BH161" s="69"/>
    </row>
    <row r="162" spans="1:60" ht="14">
      <c r="A162" s="69"/>
      <c r="B162" s="75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130"/>
      <c r="BE162" s="69"/>
      <c r="BF162" s="69"/>
      <c r="BG162" s="69"/>
      <c r="BH162" s="69"/>
    </row>
    <row r="163" spans="1:60" ht="14">
      <c r="A163" s="69"/>
      <c r="B163" s="75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130"/>
      <c r="BE163" s="69"/>
      <c r="BF163" s="69"/>
      <c r="BG163" s="69"/>
      <c r="BH163" s="69"/>
    </row>
    <row r="164" spans="1:60" ht="14">
      <c r="A164" s="69"/>
      <c r="B164" s="75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130"/>
      <c r="BE164" s="69"/>
      <c r="BF164" s="69"/>
      <c r="BG164" s="69"/>
      <c r="BH164" s="69"/>
    </row>
    <row r="165" spans="1:60" ht="14">
      <c r="A165" s="69"/>
      <c r="B165" s="75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130"/>
      <c r="BE165" s="69"/>
      <c r="BF165" s="69"/>
      <c r="BG165" s="69"/>
      <c r="BH165" s="69"/>
    </row>
    <row r="166" spans="1:60" ht="14">
      <c r="A166" s="69"/>
      <c r="B166" s="75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130"/>
      <c r="BE166" s="69"/>
      <c r="BF166" s="69"/>
      <c r="BG166" s="69"/>
      <c r="BH166" s="69"/>
    </row>
    <row r="167" spans="1:60" ht="14">
      <c r="A167" s="69"/>
      <c r="B167" s="75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130"/>
      <c r="BE167" s="69"/>
      <c r="BF167" s="69"/>
      <c r="BG167" s="69"/>
      <c r="BH167" s="69"/>
    </row>
    <row r="168" spans="1:60" ht="14">
      <c r="A168" s="69"/>
      <c r="B168" s="75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130"/>
      <c r="BE168" s="69"/>
      <c r="BF168" s="69"/>
      <c r="BG168" s="69"/>
      <c r="BH168" s="69"/>
    </row>
    <row r="169" spans="1:60" ht="14">
      <c r="A169" s="69"/>
      <c r="B169" s="75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130"/>
      <c r="BE169" s="69"/>
      <c r="BF169" s="69"/>
      <c r="BG169" s="69"/>
      <c r="BH169" s="69"/>
    </row>
    <row r="170" spans="1:60" ht="14">
      <c r="A170" s="69"/>
      <c r="B170" s="75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130"/>
      <c r="BE170" s="69"/>
      <c r="BF170" s="69"/>
      <c r="BG170" s="69"/>
      <c r="BH170" s="69"/>
    </row>
    <row r="171" spans="1:60" ht="14">
      <c r="A171" s="69"/>
      <c r="B171" s="75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130"/>
      <c r="BE171" s="69"/>
      <c r="BF171" s="69"/>
      <c r="BG171" s="69"/>
      <c r="BH171" s="69"/>
    </row>
    <row r="172" spans="1:60" ht="14">
      <c r="A172" s="69"/>
      <c r="B172" s="75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130"/>
      <c r="BE172" s="69"/>
      <c r="BF172" s="69"/>
      <c r="BG172" s="69"/>
      <c r="BH172" s="69"/>
    </row>
    <row r="173" spans="1:60" ht="14">
      <c r="A173" s="69"/>
      <c r="B173" s="75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130"/>
      <c r="BE173" s="69"/>
      <c r="BF173" s="69"/>
      <c r="BG173" s="69"/>
      <c r="BH173" s="69"/>
    </row>
    <row r="174" spans="1:60" ht="14">
      <c r="A174" s="69"/>
      <c r="B174" s="75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130"/>
      <c r="BE174" s="69"/>
      <c r="BF174" s="69"/>
      <c r="BG174" s="69"/>
      <c r="BH174" s="69"/>
    </row>
    <row r="175" spans="1:60" ht="14">
      <c r="A175" s="69"/>
      <c r="B175" s="75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130"/>
      <c r="BE175" s="69"/>
      <c r="BF175" s="69"/>
      <c r="BG175" s="69"/>
      <c r="BH175" s="69"/>
    </row>
    <row r="176" spans="1:60" ht="14">
      <c r="A176" s="69"/>
      <c r="B176" s="75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130"/>
      <c r="BE176" s="69"/>
      <c r="BF176" s="69"/>
      <c r="BG176" s="69"/>
      <c r="BH176" s="69"/>
    </row>
    <row r="177" spans="1:60" ht="14">
      <c r="A177" s="69"/>
      <c r="B177" s="75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130"/>
      <c r="BE177" s="69"/>
      <c r="BF177" s="69"/>
      <c r="BG177" s="69"/>
      <c r="BH177" s="69"/>
    </row>
    <row r="178" spans="1:60" ht="14">
      <c r="A178" s="69"/>
      <c r="B178" s="75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130"/>
      <c r="BE178" s="69"/>
      <c r="BF178" s="69"/>
      <c r="BG178" s="69"/>
      <c r="BH178" s="69"/>
    </row>
    <row r="179" spans="1:60" ht="14">
      <c r="A179" s="69"/>
      <c r="B179" s="75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130"/>
      <c r="BE179" s="69"/>
      <c r="BF179" s="69"/>
      <c r="BG179" s="69"/>
      <c r="BH179" s="69"/>
    </row>
    <row r="180" spans="1:60" ht="14">
      <c r="A180" s="69"/>
      <c r="B180" s="75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130"/>
      <c r="BE180" s="69"/>
      <c r="BF180" s="69"/>
      <c r="BG180" s="69"/>
      <c r="BH180" s="69"/>
    </row>
    <row r="181" spans="1:60" ht="14">
      <c r="A181" s="69"/>
      <c r="B181" s="75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130"/>
      <c r="BE181" s="69"/>
      <c r="BF181" s="69"/>
      <c r="BG181" s="69"/>
      <c r="BH181" s="69"/>
    </row>
    <row r="182" spans="1:60" ht="14">
      <c r="A182" s="69"/>
      <c r="B182" s="75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130"/>
      <c r="BE182" s="69"/>
      <c r="BF182" s="69"/>
      <c r="BG182" s="69"/>
      <c r="BH182" s="69"/>
    </row>
    <row r="183" spans="1:60" ht="14">
      <c r="A183" s="69"/>
      <c r="B183" s="75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130"/>
      <c r="BE183" s="69"/>
      <c r="BF183" s="69"/>
      <c r="BG183" s="69"/>
      <c r="BH183" s="69"/>
    </row>
    <row r="184" spans="1:60" ht="14">
      <c r="A184" s="69"/>
      <c r="B184" s="75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130"/>
      <c r="BE184" s="69"/>
      <c r="BF184" s="69"/>
      <c r="BG184" s="69"/>
      <c r="BH184" s="69"/>
    </row>
    <row r="185" spans="1:60" ht="14">
      <c r="A185" s="69"/>
      <c r="B185" s="75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130"/>
      <c r="BE185" s="69"/>
      <c r="BF185" s="69"/>
      <c r="BG185" s="69"/>
      <c r="BH185" s="69"/>
    </row>
    <row r="186" spans="1:60" ht="14">
      <c r="A186" s="69"/>
      <c r="B186" s="75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130"/>
      <c r="BE186" s="69"/>
      <c r="BF186" s="69"/>
      <c r="BG186" s="69"/>
      <c r="BH186" s="69"/>
    </row>
    <row r="187" spans="1:60" ht="14">
      <c r="A187" s="69"/>
      <c r="B187" s="75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130"/>
      <c r="BE187" s="69"/>
      <c r="BF187" s="69"/>
      <c r="BG187" s="69"/>
      <c r="BH187" s="69"/>
    </row>
    <row r="188" spans="1:60" ht="14">
      <c r="A188" s="69"/>
      <c r="B188" s="75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130"/>
      <c r="BE188" s="69"/>
      <c r="BF188" s="69"/>
      <c r="BG188" s="69"/>
      <c r="BH188" s="69"/>
    </row>
    <row r="189" spans="1:60" ht="14">
      <c r="A189" s="69"/>
      <c r="B189" s="75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130"/>
      <c r="BE189" s="69"/>
      <c r="BF189" s="69"/>
      <c r="BG189" s="69"/>
      <c r="BH189" s="69"/>
    </row>
    <row r="190" spans="1:60" ht="14">
      <c r="A190" s="69"/>
      <c r="B190" s="75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130"/>
      <c r="BE190" s="69"/>
      <c r="BF190" s="69"/>
      <c r="BG190" s="69"/>
      <c r="BH190" s="69"/>
    </row>
    <row r="191" spans="1:60" ht="14">
      <c r="A191" s="69"/>
      <c r="B191" s="75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130"/>
      <c r="BE191" s="69"/>
      <c r="BF191" s="69"/>
      <c r="BG191" s="69"/>
      <c r="BH191" s="69"/>
    </row>
    <row r="192" spans="1:60" ht="14">
      <c r="A192" s="69"/>
      <c r="B192" s="75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130"/>
      <c r="BE192" s="69"/>
      <c r="BF192" s="69"/>
      <c r="BG192" s="69"/>
      <c r="BH192" s="69"/>
    </row>
    <row r="193" spans="1:60" ht="14">
      <c r="A193" s="69"/>
      <c r="B193" s="75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130"/>
      <c r="BE193" s="69"/>
      <c r="BF193" s="69"/>
      <c r="BG193" s="69"/>
      <c r="BH193" s="69"/>
    </row>
    <row r="194" spans="1:60" ht="14">
      <c r="A194" s="69"/>
      <c r="B194" s="75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130"/>
      <c r="BE194" s="69"/>
      <c r="BF194" s="69"/>
      <c r="BG194" s="69"/>
      <c r="BH194" s="69"/>
    </row>
    <row r="195" spans="1:60" ht="14">
      <c r="A195" s="69"/>
      <c r="B195" s="75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130"/>
      <c r="BE195" s="69"/>
      <c r="BF195" s="69"/>
      <c r="BG195" s="69"/>
      <c r="BH195" s="69"/>
    </row>
    <row r="196" spans="1:60" ht="14">
      <c r="A196" s="69"/>
      <c r="B196" s="75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130"/>
      <c r="BE196" s="69"/>
      <c r="BF196" s="69"/>
      <c r="BG196" s="69"/>
      <c r="BH196" s="69"/>
    </row>
    <row r="197" spans="1:60" ht="14">
      <c r="A197" s="69"/>
      <c r="B197" s="75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130"/>
      <c r="BE197" s="69"/>
      <c r="BF197" s="69"/>
      <c r="BG197" s="69"/>
      <c r="BH197" s="69"/>
    </row>
    <row r="198" spans="1:60" ht="14">
      <c r="A198" s="69"/>
      <c r="B198" s="75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130"/>
      <c r="BE198" s="69"/>
      <c r="BF198" s="69"/>
      <c r="BG198" s="69"/>
      <c r="BH198" s="69"/>
    </row>
    <row r="199" spans="1:60" ht="14">
      <c r="A199" s="69"/>
      <c r="B199" s="75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130"/>
      <c r="BE199" s="69"/>
      <c r="BF199" s="69"/>
      <c r="BG199" s="69"/>
      <c r="BH199" s="69"/>
    </row>
    <row r="200" spans="1:60" ht="14">
      <c r="A200" s="69"/>
      <c r="B200" s="75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130"/>
      <c r="BE200" s="69"/>
      <c r="BF200" s="69"/>
      <c r="BG200" s="69"/>
      <c r="BH200" s="69"/>
    </row>
    <row r="201" spans="1:60" ht="14">
      <c r="A201" s="69"/>
      <c r="B201" s="75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130"/>
      <c r="BE201" s="69"/>
      <c r="BF201" s="69"/>
      <c r="BG201" s="69"/>
      <c r="BH201" s="69"/>
    </row>
    <row r="202" spans="1:60" ht="14">
      <c r="A202" s="69"/>
      <c r="B202" s="75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130"/>
      <c r="BE202" s="69"/>
      <c r="BF202" s="69"/>
      <c r="BG202" s="69"/>
      <c r="BH202" s="69"/>
    </row>
    <row r="203" spans="1:60" ht="14">
      <c r="A203" s="69"/>
      <c r="B203" s="75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130"/>
      <c r="BE203" s="69"/>
      <c r="BF203" s="69"/>
      <c r="BG203" s="69"/>
      <c r="BH203" s="69"/>
    </row>
    <row r="204" spans="1:60" ht="14">
      <c r="A204" s="69"/>
      <c r="B204" s="75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130"/>
      <c r="BE204" s="69"/>
      <c r="BF204" s="69"/>
      <c r="BG204" s="69"/>
      <c r="BH204" s="69"/>
    </row>
    <row r="205" spans="1:60" ht="14">
      <c r="A205" s="69"/>
      <c r="B205" s="75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130"/>
      <c r="BE205" s="69"/>
      <c r="BF205" s="69"/>
      <c r="BG205" s="69"/>
      <c r="BH205" s="69"/>
    </row>
    <row r="206" spans="1:60" ht="14">
      <c r="A206" s="69"/>
      <c r="B206" s="75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130"/>
      <c r="BE206" s="69"/>
      <c r="BF206" s="69"/>
      <c r="BG206" s="69"/>
      <c r="BH206" s="69"/>
    </row>
    <row r="207" spans="1:60" ht="14">
      <c r="A207" s="69"/>
      <c r="B207" s="75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130"/>
      <c r="BE207" s="69"/>
      <c r="BF207" s="69"/>
      <c r="BG207" s="69"/>
      <c r="BH207" s="69"/>
    </row>
    <row r="208" spans="1:60" ht="14">
      <c r="A208" s="69"/>
      <c r="B208" s="75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130"/>
      <c r="BE208" s="69"/>
      <c r="BF208" s="69"/>
      <c r="BG208" s="69"/>
      <c r="BH208" s="69"/>
    </row>
    <row r="209" spans="1:60" ht="14">
      <c r="A209" s="69"/>
      <c r="B209" s="75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130"/>
      <c r="BE209" s="69"/>
      <c r="BF209" s="69"/>
      <c r="BG209" s="69"/>
      <c r="BH209" s="69"/>
    </row>
    <row r="210" spans="1:60" ht="14">
      <c r="A210" s="69"/>
      <c r="B210" s="75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130"/>
      <c r="BE210" s="69"/>
      <c r="BF210" s="69"/>
      <c r="BG210" s="69"/>
      <c r="BH210" s="69"/>
    </row>
    <row r="211" spans="1:60" ht="14">
      <c r="A211" s="69"/>
      <c r="B211" s="75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130"/>
      <c r="BE211" s="69"/>
      <c r="BF211" s="69"/>
      <c r="BG211" s="69"/>
      <c r="BH211" s="69"/>
    </row>
    <row r="212" spans="1:60" ht="14">
      <c r="A212" s="69"/>
      <c r="B212" s="75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130"/>
      <c r="BE212" s="69"/>
      <c r="BF212" s="69"/>
      <c r="BG212" s="69"/>
      <c r="BH212" s="69"/>
    </row>
    <row r="213" spans="1:60" ht="14">
      <c r="A213" s="69"/>
      <c r="B213" s="75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130"/>
      <c r="BE213" s="69"/>
      <c r="BF213" s="69"/>
      <c r="BG213" s="69"/>
      <c r="BH213" s="69"/>
    </row>
    <row r="214" spans="1:60" ht="14">
      <c r="A214" s="69"/>
      <c r="B214" s="75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130"/>
      <c r="BE214" s="69"/>
      <c r="BF214" s="69"/>
      <c r="BG214" s="69"/>
      <c r="BH214" s="69"/>
    </row>
    <row r="215" spans="1:60" ht="14">
      <c r="A215" s="69"/>
      <c r="B215" s="75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130"/>
      <c r="BE215" s="69"/>
      <c r="BF215" s="69"/>
      <c r="BG215" s="69"/>
      <c r="BH215" s="69"/>
    </row>
    <row r="216" spans="1:60" ht="14">
      <c r="A216" s="69"/>
      <c r="B216" s="75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130"/>
      <c r="BE216" s="69"/>
      <c r="BF216" s="69"/>
      <c r="BG216" s="69"/>
      <c r="BH216" s="69"/>
    </row>
    <row r="217" spans="1:60" ht="14">
      <c r="A217" s="69"/>
      <c r="B217" s="75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130"/>
      <c r="BE217" s="69"/>
      <c r="BF217" s="69"/>
      <c r="BG217" s="69"/>
      <c r="BH217" s="69"/>
    </row>
    <row r="218" spans="1:60" ht="14">
      <c r="A218" s="69"/>
      <c r="B218" s="75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130"/>
      <c r="BE218" s="69"/>
      <c r="BF218" s="69"/>
      <c r="BG218" s="69"/>
      <c r="BH218" s="69"/>
    </row>
    <row r="219" spans="1:60" ht="14">
      <c r="A219" s="69"/>
      <c r="B219" s="75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130"/>
      <c r="BE219" s="69"/>
      <c r="BF219" s="69"/>
      <c r="BG219" s="69"/>
      <c r="BH219" s="69"/>
    </row>
    <row r="220" spans="1:60" ht="14">
      <c r="A220" s="69"/>
      <c r="B220" s="75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130"/>
      <c r="BE220" s="69"/>
      <c r="BF220" s="69"/>
      <c r="BG220" s="69"/>
      <c r="BH220" s="69"/>
    </row>
    <row r="221" spans="1:60" ht="14">
      <c r="A221" s="69"/>
      <c r="B221" s="75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130"/>
      <c r="BE221" s="69"/>
      <c r="BF221" s="69"/>
      <c r="BG221" s="69"/>
      <c r="BH221" s="69"/>
    </row>
    <row r="222" spans="1:60" ht="14">
      <c r="A222" s="69"/>
      <c r="B222" s="75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130"/>
      <c r="BE222" s="69"/>
      <c r="BF222" s="69"/>
      <c r="BG222" s="69"/>
      <c r="BH222" s="69"/>
    </row>
    <row r="223" spans="1:60" ht="14">
      <c r="A223" s="69"/>
      <c r="B223" s="75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130"/>
      <c r="BE223" s="69"/>
      <c r="BF223" s="69"/>
      <c r="BG223" s="69"/>
      <c r="BH223" s="69"/>
    </row>
    <row r="224" spans="1:60" ht="14">
      <c r="A224" s="69"/>
      <c r="B224" s="75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130"/>
      <c r="BE224" s="69"/>
      <c r="BF224" s="69"/>
      <c r="BG224" s="69"/>
      <c r="BH224" s="69"/>
    </row>
    <row r="225" spans="1:60" ht="14">
      <c r="A225" s="69"/>
      <c r="B225" s="75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130"/>
      <c r="BE225" s="69"/>
      <c r="BF225" s="69"/>
      <c r="BG225" s="69"/>
      <c r="BH225" s="69"/>
    </row>
    <row r="226" spans="1:60" ht="14">
      <c r="A226" s="69"/>
      <c r="B226" s="75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130"/>
      <c r="BE226" s="69"/>
      <c r="BF226" s="69"/>
      <c r="BG226" s="69"/>
      <c r="BH226" s="69"/>
    </row>
    <row r="227" spans="1:60" ht="14">
      <c r="A227" s="69"/>
      <c r="B227" s="75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130"/>
      <c r="BE227" s="69"/>
      <c r="BF227" s="69"/>
      <c r="BG227" s="69"/>
      <c r="BH227" s="69"/>
    </row>
    <row r="228" spans="1:60" ht="14">
      <c r="A228" s="69"/>
      <c r="B228" s="75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130"/>
      <c r="BE228" s="69"/>
      <c r="BF228" s="69"/>
      <c r="BG228" s="69"/>
      <c r="BH228" s="69"/>
    </row>
    <row r="229" spans="1:60" ht="14">
      <c r="A229" s="69"/>
      <c r="B229" s="75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130"/>
      <c r="BE229" s="69"/>
      <c r="BF229" s="69"/>
      <c r="BG229" s="69"/>
      <c r="BH229" s="69"/>
    </row>
    <row r="230" spans="1:60" ht="14">
      <c r="A230" s="69"/>
      <c r="B230" s="75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130"/>
      <c r="BE230" s="69"/>
      <c r="BF230" s="69"/>
      <c r="BG230" s="69"/>
      <c r="BH230" s="69"/>
    </row>
    <row r="231" spans="1:60" ht="14">
      <c r="A231" s="69"/>
      <c r="B231" s="75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130"/>
      <c r="BE231" s="69"/>
      <c r="BF231" s="69"/>
      <c r="BG231" s="69"/>
      <c r="BH231" s="69"/>
    </row>
    <row r="232" spans="1:60" ht="14">
      <c r="A232" s="69"/>
      <c r="B232" s="75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130"/>
      <c r="BE232" s="69"/>
      <c r="BF232" s="69"/>
      <c r="BG232" s="69"/>
      <c r="BH232" s="69"/>
    </row>
    <row r="233" spans="1:60" ht="14">
      <c r="A233" s="69"/>
      <c r="B233" s="75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130"/>
      <c r="BE233" s="69"/>
      <c r="BF233" s="69"/>
      <c r="BG233" s="69"/>
      <c r="BH233" s="69"/>
    </row>
    <row r="234" spans="1:60" ht="14">
      <c r="A234" s="69"/>
      <c r="B234" s="75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130"/>
      <c r="BE234" s="69"/>
      <c r="BF234" s="69"/>
      <c r="BG234" s="69"/>
      <c r="BH234" s="69"/>
    </row>
    <row r="235" spans="1:60" ht="14">
      <c r="A235" s="69"/>
      <c r="B235" s="75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130"/>
      <c r="BE235" s="69"/>
      <c r="BF235" s="69"/>
      <c r="BG235" s="69"/>
      <c r="BH235" s="69"/>
    </row>
    <row r="236" spans="1:60" ht="14">
      <c r="A236" s="69"/>
      <c r="B236" s="75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130"/>
      <c r="BE236" s="69"/>
      <c r="BF236" s="69"/>
      <c r="BG236" s="69"/>
      <c r="BH236" s="69"/>
    </row>
    <row r="237" spans="1:60" ht="14">
      <c r="A237" s="69"/>
      <c r="B237" s="75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130"/>
      <c r="BE237" s="69"/>
      <c r="BF237" s="69"/>
      <c r="BG237" s="69"/>
      <c r="BH237" s="69"/>
    </row>
    <row r="238" spans="1:60" ht="14">
      <c r="A238" s="69"/>
      <c r="B238" s="75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130"/>
      <c r="BE238" s="69"/>
      <c r="BF238" s="69"/>
      <c r="BG238" s="69"/>
      <c r="BH238" s="69"/>
    </row>
    <row r="239" spans="1:60" ht="14">
      <c r="A239" s="69"/>
      <c r="B239" s="75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130"/>
      <c r="BE239" s="69"/>
      <c r="BF239" s="69"/>
      <c r="BG239" s="69"/>
      <c r="BH239" s="69"/>
    </row>
    <row r="240" spans="1:60" ht="14">
      <c r="A240" s="69"/>
      <c r="B240" s="75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130"/>
      <c r="BE240" s="69"/>
      <c r="BF240" s="69"/>
      <c r="BG240" s="69"/>
      <c r="BH240" s="69"/>
    </row>
    <row r="241" spans="1:60" ht="14">
      <c r="A241" s="69"/>
      <c r="B241" s="75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130"/>
      <c r="BE241" s="69"/>
      <c r="BF241" s="69"/>
      <c r="BG241" s="69"/>
      <c r="BH241" s="69"/>
    </row>
    <row r="242" spans="1:60" ht="14">
      <c r="A242" s="69"/>
      <c r="B242" s="75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130"/>
      <c r="BE242" s="69"/>
      <c r="BF242" s="69"/>
      <c r="BG242" s="69"/>
      <c r="BH242" s="69"/>
    </row>
    <row r="243" spans="1:60" ht="14">
      <c r="A243" s="69"/>
      <c r="B243" s="75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130"/>
      <c r="BE243" s="69"/>
      <c r="BF243" s="69"/>
      <c r="BG243" s="69"/>
      <c r="BH243" s="69"/>
    </row>
    <row r="244" spans="1:60" ht="14">
      <c r="A244" s="69"/>
      <c r="B244" s="75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130"/>
      <c r="BE244" s="69"/>
      <c r="BF244" s="69"/>
      <c r="BG244" s="69"/>
      <c r="BH244" s="69"/>
    </row>
    <row r="245" spans="1:60" ht="14">
      <c r="A245" s="69"/>
      <c r="B245" s="75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130"/>
      <c r="BE245" s="69"/>
      <c r="BF245" s="69"/>
      <c r="BG245" s="69"/>
      <c r="BH245" s="69"/>
    </row>
    <row r="246" spans="1:60" ht="14">
      <c r="A246" s="69"/>
      <c r="B246" s="75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130"/>
      <c r="BE246" s="69"/>
      <c r="BF246" s="69"/>
      <c r="BG246" s="69"/>
      <c r="BH246" s="69"/>
    </row>
    <row r="247" spans="1:60" ht="14">
      <c r="A247" s="69"/>
      <c r="B247" s="75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130"/>
      <c r="BE247" s="69"/>
      <c r="BF247" s="69"/>
      <c r="BG247" s="69"/>
      <c r="BH247" s="69"/>
    </row>
    <row r="248" spans="1:60" ht="14">
      <c r="A248" s="69"/>
      <c r="B248" s="75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130"/>
      <c r="BE248" s="69"/>
      <c r="BF248" s="69"/>
      <c r="BG248" s="69"/>
      <c r="BH248" s="69"/>
    </row>
    <row r="249" spans="1:60" ht="14">
      <c r="A249" s="69"/>
      <c r="B249" s="75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130"/>
      <c r="BE249" s="69"/>
      <c r="BF249" s="69"/>
      <c r="BG249" s="69"/>
      <c r="BH249" s="69"/>
    </row>
    <row r="250" spans="1:60" ht="14">
      <c r="A250" s="69"/>
      <c r="B250" s="75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130"/>
      <c r="BE250" s="69"/>
      <c r="BF250" s="69"/>
      <c r="BG250" s="69"/>
      <c r="BH250" s="69"/>
    </row>
    <row r="251" spans="1:60" ht="14">
      <c r="A251" s="69"/>
      <c r="B251" s="75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130"/>
      <c r="BE251" s="69"/>
      <c r="BF251" s="69"/>
      <c r="BG251" s="69"/>
      <c r="BH251" s="69"/>
    </row>
    <row r="252" spans="1:60" ht="14">
      <c r="A252" s="69"/>
      <c r="B252" s="75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130"/>
      <c r="BE252" s="69"/>
      <c r="BF252" s="69"/>
      <c r="BG252" s="69"/>
      <c r="BH252" s="69"/>
    </row>
    <row r="253" spans="1:60" ht="14">
      <c r="A253" s="69"/>
      <c r="B253" s="75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130"/>
      <c r="BE253" s="69"/>
      <c r="BF253" s="69"/>
      <c r="BG253" s="69"/>
      <c r="BH253" s="69"/>
    </row>
    <row r="254" spans="1:60" ht="14">
      <c r="A254" s="69"/>
      <c r="B254" s="75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130"/>
      <c r="BE254" s="69"/>
      <c r="BF254" s="69"/>
      <c r="BG254" s="69"/>
      <c r="BH254" s="69"/>
    </row>
    <row r="255" spans="1:60" ht="14">
      <c r="A255" s="69"/>
      <c r="B255" s="75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130"/>
      <c r="BE255" s="69"/>
      <c r="BF255" s="69"/>
      <c r="BG255" s="69"/>
      <c r="BH255" s="69"/>
    </row>
    <row r="256" spans="1:60" ht="14">
      <c r="A256" s="69"/>
      <c r="B256" s="75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130"/>
      <c r="BE256" s="69"/>
      <c r="BF256" s="69"/>
      <c r="BG256" s="69"/>
      <c r="BH256" s="69"/>
    </row>
    <row r="257" spans="1:60" ht="14">
      <c r="A257" s="69"/>
      <c r="B257" s="75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130"/>
      <c r="BE257" s="69"/>
      <c r="BF257" s="69"/>
      <c r="BG257" s="69"/>
      <c r="BH257" s="69"/>
    </row>
    <row r="258" spans="1:60" ht="14">
      <c r="A258" s="69"/>
      <c r="B258" s="75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130"/>
      <c r="BE258" s="69"/>
      <c r="BF258" s="69"/>
      <c r="BG258" s="69"/>
      <c r="BH258" s="69"/>
    </row>
    <row r="259" spans="1:60" ht="14">
      <c r="A259" s="69"/>
      <c r="B259" s="75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130"/>
      <c r="BE259" s="69"/>
      <c r="BF259" s="69"/>
      <c r="BG259" s="69"/>
      <c r="BH259" s="69"/>
    </row>
    <row r="260" spans="1:60" ht="14">
      <c r="A260" s="69"/>
      <c r="B260" s="75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130"/>
      <c r="BE260" s="69"/>
      <c r="BF260" s="69"/>
      <c r="BG260" s="69"/>
      <c r="BH260" s="69"/>
    </row>
    <row r="261" spans="1:60" ht="14">
      <c r="A261" s="69"/>
      <c r="B261" s="75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130"/>
      <c r="BE261" s="69"/>
      <c r="BF261" s="69"/>
      <c r="BG261" s="69"/>
      <c r="BH261" s="69"/>
    </row>
    <row r="262" spans="1:60" ht="14">
      <c r="A262" s="69"/>
      <c r="B262" s="75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130"/>
      <c r="BE262" s="69"/>
      <c r="BF262" s="69"/>
      <c r="BG262" s="69"/>
      <c r="BH262" s="69"/>
    </row>
    <row r="263" spans="1:60" ht="14">
      <c r="A263" s="69"/>
      <c r="B263" s="75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130"/>
      <c r="BE263" s="69"/>
      <c r="BF263" s="69"/>
      <c r="BG263" s="69"/>
      <c r="BH263" s="69"/>
    </row>
    <row r="264" spans="1:60" ht="14">
      <c r="A264" s="69"/>
      <c r="B264" s="75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130"/>
      <c r="BE264" s="69"/>
      <c r="BF264" s="69"/>
      <c r="BG264" s="69"/>
      <c r="BH264" s="69"/>
    </row>
    <row r="265" spans="1:60" ht="14">
      <c r="A265" s="69"/>
      <c r="B265" s="75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130"/>
      <c r="BE265" s="69"/>
      <c r="BF265" s="69"/>
      <c r="BG265" s="69"/>
      <c r="BH265" s="69"/>
    </row>
    <row r="266" spans="1:60" ht="14">
      <c r="A266" s="69"/>
      <c r="B266" s="75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130"/>
      <c r="BE266" s="69"/>
      <c r="BF266" s="69"/>
      <c r="BG266" s="69"/>
      <c r="BH266" s="69"/>
    </row>
    <row r="267" spans="1:60" ht="14">
      <c r="A267" s="69"/>
      <c r="B267" s="75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130"/>
      <c r="BE267" s="69"/>
      <c r="BF267" s="69"/>
      <c r="BG267" s="69"/>
      <c r="BH267" s="69"/>
    </row>
    <row r="268" spans="1:60" ht="14">
      <c r="A268" s="69"/>
      <c r="B268" s="75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130"/>
      <c r="BE268" s="69"/>
      <c r="BF268" s="69"/>
      <c r="BG268" s="69"/>
      <c r="BH268" s="69"/>
    </row>
    <row r="269" spans="1:60" ht="14">
      <c r="A269" s="69"/>
      <c r="B269" s="75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130"/>
      <c r="BE269" s="69"/>
      <c r="BF269" s="69"/>
      <c r="BG269" s="69"/>
      <c r="BH269" s="69"/>
    </row>
    <row r="270" spans="1:60" ht="14">
      <c r="A270" s="69"/>
      <c r="B270" s="75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130"/>
      <c r="BE270" s="69"/>
      <c r="BF270" s="69"/>
      <c r="BG270" s="69"/>
      <c r="BH270" s="69"/>
    </row>
    <row r="271" spans="1:60" ht="14">
      <c r="A271" s="69"/>
      <c r="B271" s="75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130"/>
      <c r="BE271" s="69"/>
      <c r="BF271" s="69"/>
      <c r="BG271" s="69"/>
      <c r="BH271" s="69"/>
    </row>
    <row r="272" spans="1:60" ht="14">
      <c r="A272" s="69"/>
      <c r="B272" s="75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130"/>
      <c r="BE272" s="69"/>
      <c r="BF272" s="69"/>
      <c r="BG272" s="69"/>
      <c r="BH272" s="69"/>
    </row>
    <row r="273" spans="1:60" ht="14">
      <c r="A273" s="69"/>
      <c r="B273" s="75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130"/>
      <c r="BE273" s="69"/>
      <c r="BF273" s="69"/>
      <c r="BG273" s="69"/>
      <c r="BH273" s="69"/>
    </row>
    <row r="274" spans="1:60" ht="14">
      <c r="A274" s="69"/>
      <c r="B274" s="75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130"/>
      <c r="BE274" s="69"/>
      <c r="BF274" s="69"/>
      <c r="BG274" s="69"/>
      <c r="BH274" s="69"/>
    </row>
    <row r="275" spans="1:60" ht="14">
      <c r="A275" s="69"/>
      <c r="B275" s="75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130"/>
      <c r="BE275" s="69"/>
      <c r="BF275" s="69"/>
      <c r="BG275" s="69"/>
      <c r="BH275" s="69"/>
    </row>
    <row r="276" spans="1:60" ht="14">
      <c r="A276" s="69"/>
      <c r="B276" s="75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130"/>
      <c r="BE276" s="69"/>
      <c r="BF276" s="69"/>
      <c r="BG276" s="69"/>
      <c r="BH276" s="69"/>
    </row>
    <row r="277" spans="1:60" ht="14">
      <c r="A277" s="69"/>
      <c r="B277" s="75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130"/>
      <c r="BE277" s="69"/>
      <c r="BF277" s="69"/>
      <c r="BG277" s="69"/>
      <c r="BH277" s="69"/>
    </row>
    <row r="278" spans="1:60" ht="14">
      <c r="A278" s="69"/>
      <c r="B278" s="75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130"/>
      <c r="BE278" s="69"/>
      <c r="BF278" s="69"/>
      <c r="BG278" s="69"/>
      <c r="BH278" s="69"/>
    </row>
    <row r="279" spans="1:60" ht="14">
      <c r="A279" s="69"/>
      <c r="B279" s="75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130"/>
      <c r="BE279" s="69"/>
      <c r="BF279" s="69"/>
      <c r="BG279" s="69"/>
      <c r="BH279" s="69"/>
    </row>
    <row r="280" spans="1:60" ht="14">
      <c r="A280" s="69"/>
      <c r="B280" s="75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130"/>
      <c r="BE280" s="69"/>
      <c r="BF280" s="69"/>
      <c r="BG280" s="69"/>
      <c r="BH280" s="69"/>
    </row>
    <row r="281" spans="1:60" ht="14">
      <c r="A281" s="69"/>
      <c r="B281" s="75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130"/>
      <c r="BE281" s="69"/>
      <c r="BF281" s="69"/>
      <c r="BG281" s="69"/>
      <c r="BH281" s="69"/>
    </row>
    <row r="282" spans="1:60" ht="14">
      <c r="A282" s="69"/>
      <c r="B282" s="75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130"/>
      <c r="BE282" s="69"/>
      <c r="BF282" s="69"/>
      <c r="BG282" s="69"/>
      <c r="BH282" s="69"/>
    </row>
    <row r="283" spans="1:60" ht="14">
      <c r="A283" s="69"/>
      <c r="B283" s="75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130"/>
      <c r="BE283" s="69"/>
      <c r="BF283" s="69"/>
      <c r="BG283" s="69"/>
      <c r="BH283" s="69"/>
    </row>
    <row r="284" spans="1:60" ht="14">
      <c r="A284" s="69"/>
      <c r="B284" s="75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130"/>
      <c r="BE284" s="69"/>
      <c r="BF284" s="69"/>
      <c r="BG284" s="69"/>
      <c r="BH284" s="69"/>
    </row>
    <row r="285" spans="1:60" ht="14">
      <c r="A285" s="69"/>
      <c r="B285" s="75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130"/>
      <c r="BE285" s="69"/>
      <c r="BF285" s="69"/>
      <c r="BG285" s="69"/>
      <c r="BH285" s="69"/>
    </row>
    <row r="286" spans="1:60" ht="14">
      <c r="A286" s="69"/>
      <c r="B286" s="75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130"/>
      <c r="BE286" s="69"/>
      <c r="BF286" s="69"/>
      <c r="BG286" s="69"/>
      <c r="BH286" s="69"/>
    </row>
    <row r="287" spans="1:60" ht="14">
      <c r="A287" s="69"/>
      <c r="B287" s="75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130"/>
      <c r="BE287" s="69"/>
      <c r="BF287" s="69"/>
      <c r="BG287" s="69"/>
      <c r="BH287" s="69"/>
    </row>
    <row r="288" spans="1:60" ht="14">
      <c r="A288" s="69"/>
      <c r="B288" s="75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130"/>
      <c r="BE288" s="69"/>
      <c r="BF288" s="69"/>
      <c r="BG288" s="69"/>
      <c r="BH288" s="69"/>
    </row>
    <row r="289" spans="1:60" ht="14">
      <c r="A289" s="69"/>
      <c r="B289" s="75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130"/>
      <c r="BE289" s="69"/>
      <c r="BF289" s="69"/>
      <c r="BG289" s="69"/>
      <c r="BH289" s="69"/>
    </row>
    <row r="290" spans="1:60" ht="14">
      <c r="A290" s="69"/>
      <c r="B290" s="75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130"/>
      <c r="BE290" s="69"/>
      <c r="BF290" s="69"/>
      <c r="BG290" s="69"/>
      <c r="BH290" s="69"/>
    </row>
    <row r="291" spans="1:60" ht="14">
      <c r="A291" s="69"/>
      <c r="B291" s="75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130"/>
      <c r="BE291" s="69"/>
      <c r="BF291" s="69"/>
      <c r="BG291" s="69"/>
      <c r="BH291" s="69"/>
    </row>
    <row r="292" spans="1:60" ht="14">
      <c r="A292" s="69"/>
      <c r="B292" s="75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130"/>
      <c r="BE292" s="69"/>
      <c r="BF292" s="69"/>
      <c r="BG292" s="69"/>
      <c r="BH292" s="69"/>
    </row>
    <row r="293" spans="1:60" ht="14">
      <c r="A293" s="69"/>
      <c r="B293" s="75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130"/>
      <c r="BE293" s="69"/>
      <c r="BF293" s="69"/>
      <c r="BG293" s="69"/>
      <c r="BH293" s="69"/>
    </row>
    <row r="294" spans="1:60" ht="14">
      <c r="A294" s="69"/>
      <c r="B294" s="75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130"/>
      <c r="BE294" s="69"/>
      <c r="BF294" s="69"/>
      <c r="BG294" s="69"/>
      <c r="BH294" s="69"/>
    </row>
    <row r="295" spans="1:60" ht="14">
      <c r="A295" s="69"/>
      <c r="B295" s="75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130"/>
      <c r="BE295" s="69"/>
      <c r="BF295" s="69"/>
      <c r="BG295" s="69"/>
      <c r="BH295" s="69"/>
    </row>
    <row r="296" spans="1:60" ht="14">
      <c r="A296" s="69"/>
      <c r="B296" s="75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130"/>
      <c r="BE296" s="69"/>
      <c r="BF296" s="69"/>
      <c r="BG296" s="69"/>
      <c r="BH296" s="69"/>
    </row>
    <row r="297" spans="1:60" ht="14">
      <c r="A297" s="69"/>
      <c r="B297" s="75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130"/>
      <c r="BE297" s="69"/>
      <c r="BF297" s="69"/>
      <c r="BG297" s="69"/>
      <c r="BH297" s="69"/>
    </row>
    <row r="298" spans="1:60" ht="14">
      <c r="A298" s="69"/>
      <c r="B298" s="75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130"/>
      <c r="BE298" s="69"/>
      <c r="BF298" s="69"/>
      <c r="BG298" s="69"/>
      <c r="BH298" s="69"/>
    </row>
    <row r="299" spans="1:60" ht="14">
      <c r="A299" s="69"/>
      <c r="B299" s="75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130"/>
      <c r="BE299" s="69"/>
      <c r="BF299" s="69"/>
      <c r="BG299" s="69"/>
      <c r="BH299" s="69"/>
    </row>
    <row r="300" spans="1:60" ht="14">
      <c r="A300" s="69"/>
      <c r="B300" s="75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130"/>
      <c r="BE300" s="69"/>
      <c r="BF300" s="69"/>
      <c r="BG300" s="69"/>
      <c r="BH300" s="69"/>
    </row>
    <row r="301" spans="1:60" ht="14">
      <c r="A301" s="69"/>
      <c r="B301" s="75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130"/>
      <c r="BE301" s="69"/>
      <c r="BF301" s="69"/>
      <c r="BG301" s="69"/>
      <c r="BH301" s="69"/>
    </row>
    <row r="302" spans="1:60" ht="14">
      <c r="A302" s="69"/>
      <c r="B302" s="75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130"/>
      <c r="BE302" s="69"/>
      <c r="BF302" s="69"/>
      <c r="BG302" s="69"/>
      <c r="BH302" s="69"/>
    </row>
    <row r="303" spans="1:60" ht="14">
      <c r="A303" s="69"/>
      <c r="B303" s="75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130"/>
      <c r="BE303" s="69"/>
      <c r="BF303" s="69"/>
      <c r="BG303" s="69"/>
      <c r="BH303" s="69"/>
    </row>
    <row r="304" spans="1:60" ht="14">
      <c r="A304" s="69"/>
      <c r="B304" s="75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130"/>
      <c r="BE304" s="69"/>
      <c r="BF304" s="69"/>
      <c r="BG304" s="69"/>
      <c r="BH304" s="69"/>
    </row>
    <row r="305" spans="1:60" ht="14">
      <c r="A305" s="69"/>
      <c r="B305" s="75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130"/>
      <c r="BE305" s="69"/>
      <c r="BF305" s="69"/>
      <c r="BG305" s="69"/>
      <c r="BH305" s="69"/>
    </row>
    <row r="306" spans="1:60" ht="14">
      <c r="A306" s="69"/>
      <c r="B306" s="75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130"/>
      <c r="BE306" s="69"/>
      <c r="BF306" s="69"/>
      <c r="BG306" s="69"/>
      <c r="BH306" s="69"/>
    </row>
    <row r="307" spans="1:60" ht="14">
      <c r="A307" s="69"/>
      <c r="B307" s="75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130"/>
      <c r="BE307" s="69"/>
      <c r="BF307" s="69"/>
      <c r="BG307" s="69"/>
      <c r="BH307" s="69"/>
    </row>
    <row r="308" spans="1:60" ht="14">
      <c r="A308" s="69"/>
      <c r="B308" s="75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130"/>
      <c r="BE308" s="69"/>
      <c r="BF308" s="69"/>
      <c r="BG308" s="69"/>
      <c r="BH308" s="69"/>
    </row>
    <row r="309" spans="1:60" ht="14">
      <c r="A309" s="69"/>
      <c r="B309" s="75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130"/>
      <c r="BE309" s="69"/>
      <c r="BF309" s="69"/>
      <c r="BG309" s="69"/>
      <c r="BH309" s="69"/>
    </row>
    <row r="310" spans="1:60" ht="14">
      <c r="A310" s="69"/>
      <c r="B310" s="75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130"/>
      <c r="BE310" s="69"/>
      <c r="BF310" s="69"/>
      <c r="BG310" s="69"/>
      <c r="BH310" s="69"/>
    </row>
    <row r="311" spans="1:60" ht="14">
      <c r="A311" s="69"/>
      <c r="B311" s="75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130"/>
      <c r="BE311" s="69"/>
      <c r="BF311" s="69"/>
      <c r="BG311" s="69"/>
      <c r="BH311" s="69"/>
    </row>
    <row r="312" spans="1:60" ht="14">
      <c r="A312" s="69"/>
      <c r="B312" s="75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130"/>
      <c r="BE312" s="69"/>
      <c r="BF312" s="69"/>
      <c r="BG312" s="69"/>
      <c r="BH312" s="69"/>
    </row>
    <row r="313" spans="1:60" ht="14">
      <c r="A313" s="69"/>
      <c r="B313" s="75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130"/>
      <c r="BE313" s="69"/>
      <c r="BF313" s="69"/>
      <c r="BG313" s="69"/>
      <c r="BH313" s="69"/>
    </row>
    <row r="314" spans="1:60" ht="14">
      <c r="A314" s="69"/>
      <c r="B314" s="75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130"/>
      <c r="BE314" s="69"/>
      <c r="BF314" s="69"/>
      <c r="BG314" s="69"/>
      <c r="BH314" s="69"/>
    </row>
    <row r="315" spans="1:60" ht="14">
      <c r="A315" s="69"/>
      <c r="B315" s="75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130"/>
      <c r="BE315" s="69"/>
      <c r="BF315" s="69"/>
      <c r="BG315" s="69"/>
      <c r="BH315" s="69"/>
    </row>
    <row r="316" spans="1:60" ht="14">
      <c r="A316" s="69"/>
      <c r="B316" s="75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130"/>
      <c r="BE316" s="69"/>
      <c r="BF316" s="69"/>
      <c r="BG316" s="69"/>
      <c r="BH316" s="69"/>
    </row>
    <row r="317" spans="1:60" ht="14">
      <c r="A317" s="69"/>
      <c r="B317" s="75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130"/>
      <c r="BE317" s="69"/>
      <c r="BF317" s="69"/>
      <c r="BG317" s="69"/>
      <c r="BH317" s="69"/>
    </row>
    <row r="318" spans="1:60" ht="14">
      <c r="A318" s="69"/>
      <c r="B318" s="75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130"/>
      <c r="BE318" s="69"/>
      <c r="BF318" s="69"/>
      <c r="BG318" s="69"/>
      <c r="BH318" s="69"/>
    </row>
    <row r="319" spans="1:60" ht="14">
      <c r="A319" s="69"/>
      <c r="B319" s="75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130"/>
      <c r="BE319" s="69"/>
      <c r="BF319" s="69"/>
      <c r="BG319" s="69"/>
      <c r="BH319" s="69"/>
    </row>
    <row r="320" spans="1:60" ht="14">
      <c r="A320" s="69"/>
      <c r="B320" s="75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130"/>
      <c r="BE320" s="69"/>
      <c r="BF320" s="69"/>
      <c r="BG320" s="69"/>
      <c r="BH320" s="69"/>
    </row>
    <row r="321" spans="1:60" ht="14">
      <c r="A321" s="69"/>
      <c r="B321" s="75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130"/>
      <c r="BE321" s="69"/>
      <c r="BF321" s="69"/>
      <c r="BG321" s="69"/>
      <c r="BH321" s="69"/>
    </row>
    <row r="322" spans="1:60" ht="14">
      <c r="A322" s="69"/>
      <c r="B322" s="75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130"/>
      <c r="BE322" s="69"/>
      <c r="BF322" s="69"/>
      <c r="BG322" s="69"/>
      <c r="BH322" s="69"/>
    </row>
    <row r="323" spans="1:60" ht="14">
      <c r="A323" s="69"/>
      <c r="B323" s="75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130"/>
      <c r="BE323" s="69"/>
      <c r="BF323" s="69"/>
      <c r="BG323" s="69"/>
      <c r="BH323" s="69"/>
    </row>
    <row r="324" spans="1:60" ht="14">
      <c r="A324" s="69"/>
      <c r="B324" s="75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130"/>
      <c r="BE324" s="69"/>
      <c r="BF324" s="69"/>
      <c r="BG324" s="69"/>
      <c r="BH324" s="69"/>
    </row>
    <row r="325" spans="1:60" ht="14">
      <c r="A325" s="69"/>
      <c r="B325" s="75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130"/>
      <c r="BE325" s="69"/>
      <c r="BF325" s="69"/>
      <c r="BG325" s="69"/>
      <c r="BH325" s="69"/>
    </row>
    <row r="326" spans="1:60" ht="14">
      <c r="A326" s="69"/>
      <c r="B326" s="75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130"/>
      <c r="BE326" s="69"/>
      <c r="BF326" s="69"/>
      <c r="BG326" s="69"/>
      <c r="BH326" s="69"/>
    </row>
    <row r="327" spans="1:60" ht="14">
      <c r="A327" s="69"/>
      <c r="B327" s="75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130"/>
      <c r="BE327" s="69"/>
      <c r="BF327" s="69"/>
      <c r="BG327" s="69"/>
      <c r="BH327" s="69"/>
    </row>
    <row r="328" spans="1:60" ht="14">
      <c r="A328" s="69"/>
      <c r="B328" s="75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130"/>
      <c r="BE328" s="69"/>
      <c r="BF328" s="69"/>
      <c r="BG328" s="69"/>
      <c r="BH328" s="69"/>
    </row>
    <row r="329" spans="1:60" ht="14">
      <c r="A329" s="69"/>
      <c r="B329" s="75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130"/>
      <c r="BE329" s="69"/>
      <c r="BF329" s="69"/>
      <c r="BG329" s="69"/>
      <c r="BH329" s="69"/>
    </row>
    <row r="330" spans="1:60" ht="14">
      <c r="A330" s="69"/>
      <c r="B330" s="75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130"/>
      <c r="BE330" s="69"/>
      <c r="BF330" s="69"/>
      <c r="BG330" s="69"/>
      <c r="BH330" s="69"/>
    </row>
    <row r="331" spans="1:60" ht="14">
      <c r="A331" s="69"/>
      <c r="B331" s="75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130"/>
      <c r="BE331" s="69"/>
      <c r="BF331" s="69"/>
      <c r="BG331" s="69"/>
      <c r="BH331" s="69"/>
    </row>
    <row r="332" spans="1:60" ht="14">
      <c r="A332" s="69"/>
      <c r="B332" s="75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130"/>
      <c r="BE332" s="69"/>
      <c r="BF332" s="69"/>
      <c r="BG332" s="69"/>
      <c r="BH332" s="69"/>
    </row>
    <row r="333" spans="1:60" ht="14">
      <c r="A333" s="69"/>
      <c r="B333" s="75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130"/>
      <c r="BE333" s="69"/>
      <c r="BF333" s="69"/>
      <c r="BG333" s="69"/>
      <c r="BH333" s="69"/>
    </row>
    <row r="334" spans="1:60" ht="14">
      <c r="A334" s="69"/>
      <c r="B334" s="75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130"/>
      <c r="BE334" s="69"/>
      <c r="BF334" s="69"/>
      <c r="BG334" s="69"/>
      <c r="BH334" s="69"/>
    </row>
    <row r="335" spans="1:60" ht="14">
      <c r="A335" s="69"/>
      <c r="B335" s="75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130"/>
      <c r="BE335" s="69"/>
      <c r="BF335" s="69"/>
      <c r="BG335" s="69"/>
      <c r="BH335" s="69"/>
    </row>
    <row r="336" spans="1:60" ht="14">
      <c r="A336" s="69"/>
      <c r="B336" s="75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130"/>
      <c r="BE336" s="69"/>
      <c r="BF336" s="69"/>
      <c r="BG336" s="69"/>
      <c r="BH336" s="69"/>
    </row>
    <row r="337" spans="1:60" ht="14">
      <c r="A337" s="69"/>
      <c r="B337" s="75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130"/>
      <c r="BE337" s="69"/>
      <c r="BF337" s="69"/>
      <c r="BG337" s="69"/>
      <c r="BH337" s="69"/>
    </row>
    <row r="338" spans="1:60" ht="14">
      <c r="A338" s="69"/>
      <c r="B338" s="75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130"/>
      <c r="BE338" s="69"/>
      <c r="BF338" s="69"/>
      <c r="BG338" s="69"/>
      <c r="BH338" s="69"/>
    </row>
    <row r="339" spans="1:60" ht="14">
      <c r="A339" s="69"/>
      <c r="B339" s="75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130"/>
      <c r="BE339" s="69"/>
      <c r="BF339" s="69"/>
      <c r="BG339" s="69"/>
      <c r="BH339" s="69"/>
    </row>
    <row r="340" spans="1:60" ht="14">
      <c r="A340" s="69"/>
      <c r="B340" s="75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130"/>
      <c r="BE340" s="69"/>
      <c r="BF340" s="69"/>
      <c r="BG340" s="69"/>
      <c r="BH340" s="69"/>
    </row>
    <row r="341" spans="1:60" ht="14">
      <c r="A341" s="69"/>
      <c r="B341" s="75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130"/>
      <c r="BE341" s="69"/>
      <c r="BF341" s="69"/>
      <c r="BG341" s="69"/>
      <c r="BH341" s="69"/>
    </row>
    <row r="342" spans="1:60" ht="14">
      <c r="A342" s="69"/>
      <c r="B342" s="75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130"/>
      <c r="BE342" s="69"/>
      <c r="BF342" s="69"/>
      <c r="BG342" s="69"/>
      <c r="BH342" s="69"/>
    </row>
    <row r="343" spans="1:60" ht="14">
      <c r="A343" s="69"/>
      <c r="B343" s="75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130"/>
      <c r="BE343" s="69"/>
      <c r="BF343" s="69"/>
      <c r="BG343" s="69"/>
      <c r="BH343" s="69"/>
    </row>
    <row r="344" spans="1:60" ht="14">
      <c r="A344" s="69"/>
      <c r="B344" s="75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130"/>
      <c r="BE344" s="69"/>
      <c r="BF344" s="69"/>
      <c r="BG344" s="69"/>
      <c r="BH344" s="69"/>
    </row>
    <row r="345" spans="1:60" ht="14">
      <c r="A345" s="69"/>
      <c r="B345" s="75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130"/>
      <c r="BE345" s="69"/>
      <c r="BF345" s="69"/>
      <c r="BG345" s="69"/>
      <c r="BH345" s="69"/>
    </row>
    <row r="346" spans="1:60" ht="14">
      <c r="A346" s="69"/>
      <c r="B346" s="75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130"/>
      <c r="BE346" s="69"/>
      <c r="BF346" s="69"/>
      <c r="BG346" s="69"/>
      <c r="BH346" s="69"/>
    </row>
    <row r="347" spans="1:60" ht="14">
      <c r="A347" s="69"/>
      <c r="B347" s="75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130"/>
      <c r="BE347" s="69"/>
      <c r="BF347" s="69"/>
      <c r="BG347" s="69"/>
      <c r="BH347" s="69"/>
    </row>
    <row r="348" spans="1:60" ht="14">
      <c r="A348" s="69"/>
      <c r="B348" s="75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130"/>
      <c r="BE348" s="69"/>
      <c r="BF348" s="69"/>
      <c r="BG348" s="69"/>
      <c r="BH348" s="69"/>
    </row>
    <row r="349" spans="1:60" ht="14">
      <c r="A349" s="69"/>
      <c r="B349" s="75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130"/>
      <c r="BE349" s="69"/>
      <c r="BF349" s="69"/>
      <c r="BG349" s="69"/>
      <c r="BH349" s="69"/>
    </row>
    <row r="350" spans="1:60" ht="14">
      <c r="A350" s="69"/>
      <c r="B350" s="75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130"/>
      <c r="BE350" s="69"/>
      <c r="BF350" s="69"/>
      <c r="BG350" s="69"/>
      <c r="BH350" s="69"/>
    </row>
    <row r="351" spans="1:60" ht="14">
      <c r="A351" s="69"/>
      <c r="B351" s="75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130"/>
      <c r="BE351" s="69"/>
      <c r="BF351" s="69"/>
      <c r="BG351" s="69"/>
      <c r="BH351" s="69"/>
    </row>
    <row r="352" spans="1:60" ht="14">
      <c r="A352" s="69"/>
      <c r="B352" s="75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130"/>
      <c r="BE352" s="69"/>
      <c r="BF352" s="69"/>
      <c r="BG352" s="69"/>
      <c r="BH352" s="69"/>
    </row>
    <row r="353" spans="1:60" ht="14">
      <c r="A353" s="69"/>
      <c r="B353" s="75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130"/>
      <c r="BE353" s="69"/>
      <c r="BF353" s="69"/>
      <c r="BG353" s="69"/>
      <c r="BH353" s="69"/>
    </row>
    <row r="354" spans="1:60" ht="14">
      <c r="A354" s="69"/>
      <c r="B354" s="75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130"/>
      <c r="BE354" s="69"/>
      <c r="BF354" s="69"/>
      <c r="BG354" s="69"/>
      <c r="BH354" s="69"/>
    </row>
    <row r="355" spans="1:60" ht="14">
      <c r="A355" s="69"/>
      <c r="B355" s="75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130"/>
      <c r="BE355" s="69"/>
      <c r="BF355" s="69"/>
      <c r="BG355" s="69"/>
      <c r="BH355" s="69"/>
    </row>
    <row r="356" spans="1:60" ht="14">
      <c r="A356" s="69"/>
      <c r="B356" s="75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130"/>
      <c r="BE356" s="69"/>
      <c r="BF356" s="69"/>
      <c r="BG356" s="69"/>
      <c r="BH356" s="69"/>
    </row>
    <row r="357" spans="1:60" ht="14">
      <c r="A357" s="69"/>
      <c r="B357" s="75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130"/>
      <c r="BE357" s="69"/>
      <c r="BF357" s="69"/>
      <c r="BG357" s="69"/>
      <c r="BH357" s="69"/>
    </row>
    <row r="358" spans="1:60" ht="14">
      <c r="A358" s="69"/>
      <c r="B358" s="75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130"/>
      <c r="BE358" s="69"/>
      <c r="BF358" s="69"/>
      <c r="BG358" s="69"/>
      <c r="BH358" s="69"/>
    </row>
    <row r="359" spans="1:60" ht="14">
      <c r="A359" s="69"/>
      <c r="B359" s="75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130"/>
      <c r="BE359" s="69"/>
      <c r="BF359" s="69"/>
      <c r="BG359" s="69"/>
      <c r="BH359" s="69"/>
    </row>
    <row r="360" spans="1:60" ht="14">
      <c r="A360" s="69"/>
      <c r="B360" s="75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130"/>
      <c r="BE360" s="69"/>
      <c r="BF360" s="69"/>
      <c r="BG360" s="69"/>
      <c r="BH360" s="69"/>
    </row>
    <row r="361" spans="1:60" ht="14">
      <c r="A361" s="69"/>
      <c r="B361" s="75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130"/>
      <c r="BE361" s="69"/>
      <c r="BF361" s="69"/>
      <c r="BG361" s="69"/>
      <c r="BH361" s="69"/>
    </row>
    <row r="362" spans="1:60" ht="14">
      <c r="A362" s="69"/>
      <c r="B362" s="75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130"/>
      <c r="BE362" s="69"/>
      <c r="BF362" s="69"/>
      <c r="BG362" s="69"/>
      <c r="BH362" s="69"/>
    </row>
    <row r="363" spans="1:60" ht="14">
      <c r="A363" s="69"/>
      <c r="B363" s="75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130"/>
      <c r="BE363" s="69"/>
      <c r="BF363" s="69"/>
      <c r="BG363" s="69"/>
      <c r="BH363" s="69"/>
    </row>
    <row r="364" spans="1:60" ht="14">
      <c r="A364" s="69"/>
      <c r="B364" s="75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130"/>
      <c r="BE364" s="69"/>
      <c r="BF364" s="69"/>
      <c r="BG364" s="69"/>
      <c r="BH364" s="69"/>
    </row>
    <row r="365" spans="1:60" ht="14">
      <c r="A365" s="69"/>
      <c r="B365" s="75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130"/>
      <c r="BE365" s="69"/>
      <c r="BF365" s="69"/>
      <c r="BG365" s="69"/>
      <c r="BH365" s="69"/>
    </row>
    <row r="366" spans="1:60" ht="14">
      <c r="A366" s="69"/>
      <c r="B366" s="75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130"/>
      <c r="BE366" s="69"/>
      <c r="BF366" s="69"/>
      <c r="BG366" s="69"/>
      <c r="BH366" s="69"/>
    </row>
    <row r="367" spans="1:60" ht="14">
      <c r="A367" s="69"/>
      <c r="B367" s="75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130"/>
      <c r="BE367" s="69"/>
      <c r="BF367" s="69"/>
      <c r="BG367" s="69"/>
      <c r="BH367" s="69"/>
    </row>
    <row r="368" spans="1:60" ht="14">
      <c r="A368" s="69"/>
      <c r="B368" s="75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130"/>
      <c r="BE368" s="69"/>
      <c r="BF368" s="69"/>
      <c r="BG368" s="69"/>
      <c r="BH368" s="69"/>
    </row>
    <row r="369" spans="1:60" ht="14">
      <c r="A369" s="69"/>
      <c r="B369" s="75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130"/>
      <c r="BE369" s="69"/>
      <c r="BF369" s="69"/>
      <c r="BG369" s="69"/>
      <c r="BH369" s="69"/>
    </row>
    <row r="370" spans="1:60" ht="14">
      <c r="A370" s="69"/>
      <c r="B370" s="75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130"/>
      <c r="BE370" s="69"/>
      <c r="BF370" s="69"/>
      <c r="BG370" s="69"/>
      <c r="BH370" s="69"/>
    </row>
    <row r="371" spans="1:60" ht="14">
      <c r="A371" s="69"/>
      <c r="B371" s="75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130"/>
      <c r="BE371" s="69"/>
      <c r="BF371" s="69"/>
      <c r="BG371" s="69"/>
      <c r="BH371" s="69"/>
    </row>
    <row r="372" spans="1:60" ht="14">
      <c r="A372" s="69"/>
      <c r="B372" s="75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130"/>
      <c r="BE372" s="69"/>
      <c r="BF372" s="69"/>
      <c r="BG372" s="69"/>
      <c r="BH372" s="69"/>
    </row>
    <row r="373" spans="1:60" ht="14">
      <c r="A373" s="69"/>
      <c r="B373" s="75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130"/>
      <c r="BE373" s="69"/>
      <c r="BF373" s="69"/>
      <c r="BG373" s="69"/>
      <c r="BH373" s="69"/>
    </row>
    <row r="374" spans="1:60" ht="14">
      <c r="A374" s="69"/>
      <c r="B374" s="75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130"/>
      <c r="BE374" s="69"/>
      <c r="BF374" s="69"/>
      <c r="BG374" s="69"/>
      <c r="BH374" s="69"/>
    </row>
    <row r="375" spans="1:60" ht="14">
      <c r="A375" s="69"/>
      <c r="B375" s="75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130"/>
      <c r="BE375" s="69"/>
      <c r="BF375" s="69"/>
      <c r="BG375" s="69"/>
      <c r="BH375" s="69"/>
    </row>
    <row r="376" spans="1:60" ht="14">
      <c r="A376" s="69"/>
      <c r="B376" s="75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130"/>
      <c r="BE376" s="69"/>
      <c r="BF376" s="69"/>
      <c r="BG376" s="69"/>
      <c r="BH376" s="69"/>
    </row>
    <row r="377" spans="1:60" ht="14">
      <c r="A377" s="69"/>
      <c r="B377" s="75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130"/>
      <c r="BE377" s="69"/>
      <c r="BF377" s="69"/>
      <c r="BG377" s="69"/>
      <c r="BH377" s="69"/>
    </row>
    <row r="378" spans="1:60" ht="14">
      <c r="A378" s="69"/>
      <c r="B378" s="75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130"/>
      <c r="BE378" s="69"/>
      <c r="BF378" s="69"/>
      <c r="BG378" s="69"/>
      <c r="BH378" s="69"/>
    </row>
    <row r="379" spans="1:60" ht="14">
      <c r="A379" s="69"/>
      <c r="B379" s="75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130"/>
      <c r="BE379" s="69"/>
      <c r="BF379" s="69"/>
      <c r="BG379" s="69"/>
      <c r="BH379" s="69"/>
    </row>
    <row r="380" spans="1:60" ht="14">
      <c r="A380" s="69"/>
      <c r="B380" s="75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130"/>
      <c r="BE380" s="69"/>
      <c r="BF380" s="69"/>
      <c r="BG380" s="69"/>
      <c r="BH380" s="69"/>
    </row>
    <row r="381" spans="1:60" ht="14">
      <c r="A381" s="69"/>
      <c r="B381" s="75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130"/>
      <c r="BE381" s="69"/>
      <c r="BF381" s="69"/>
      <c r="BG381" s="69"/>
      <c r="BH381" s="69"/>
    </row>
    <row r="382" spans="1:60" ht="14">
      <c r="A382" s="69"/>
      <c r="B382" s="75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130"/>
      <c r="BE382" s="69"/>
      <c r="BF382" s="69"/>
      <c r="BG382" s="69"/>
      <c r="BH382" s="69"/>
    </row>
    <row r="383" spans="1:60" ht="14">
      <c r="A383" s="69"/>
      <c r="B383" s="75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130"/>
      <c r="BE383" s="69"/>
      <c r="BF383" s="69"/>
      <c r="BG383" s="69"/>
      <c r="BH383" s="69"/>
    </row>
    <row r="384" spans="1:60" ht="14">
      <c r="A384" s="69"/>
      <c r="B384" s="75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130"/>
      <c r="BE384" s="69"/>
      <c r="BF384" s="69"/>
      <c r="BG384" s="69"/>
      <c r="BH384" s="69"/>
    </row>
    <row r="385" spans="1:60" ht="14">
      <c r="A385" s="69"/>
      <c r="B385" s="75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130"/>
      <c r="BE385" s="69"/>
      <c r="BF385" s="69"/>
      <c r="BG385" s="69"/>
      <c r="BH385" s="69"/>
    </row>
    <row r="386" spans="1:60" ht="14">
      <c r="A386" s="69"/>
      <c r="B386" s="75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130"/>
      <c r="BE386" s="69"/>
      <c r="BF386" s="69"/>
      <c r="BG386" s="69"/>
      <c r="BH386" s="69"/>
    </row>
    <row r="387" spans="1:60" ht="14">
      <c r="A387" s="69"/>
      <c r="B387" s="75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130"/>
      <c r="BE387" s="69"/>
      <c r="BF387" s="69"/>
      <c r="BG387" s="69"/>
      <c r="BH387" s="69"/>
    </row>
    <row r="388" spans="1:60" ht="14">
      <c r="A388" s="69"/>
      <c r="B388" s="75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130"/>
      <c r="BE388" s="69"/>
      <c r="BF388" s="69"/>
      <c r="BG388" s="69"/>
      <c r="BH388" s="69"/>
    </row>
    <row r="389" spans="1:60" ht="14">
      <c r="A389" s="69"/>
      <c r="B389" s="75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130"/>
      <c r="BE389" s="69"/>
      <c r="BF389" s="69"/>
      <c r="BG389" s="69"/>
      <c r="BH389" s="69"/>
    </row>
    <row r="390" spans="1:60" ht="14">
      <c r="A390" s="69"/>
      <c r="B390" s="75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130"/>
      <c r="BE390" s="69"/>
      <c r="BF390" s="69"/>
      <c r="BG390" s="69"/>
      <c r="BH390" s="69"/>
    </row>
    <row r="391" spans="1:60" ht="14">
      <c r="A391" s="69"/>
      <c r="B391" s="75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130"/>
      <c r="BE391" s="69"/>
      <c r="BF391" s="69"/>
      <c r="BG391" s="69"/>
      <c r="BH391" s="69"/>
    </row>
    <row r="392" spans="1:60" ht="14">
      <c r="A392" s="69"/>
      <c r="B392" s="75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130"/>
      <c r="BE392" s="69"/>
      <c r="BF392" s="69"/>
      <c r="BG392" s="69"/>
      <c r="BH392" s="69"/>
    </row>
    <row r="393" spans="1:60" ht="14">
      <c r="A393" s="69"/>
      <c r="B393" s="75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130"/>
      <c r="BE393" s="69"/>
      <c r="BF393" s="69"/>
      <c r="BG393" s="69"/>
      <c r="BH393" s="69"/>
    </row>
    <row r="394" spans="1:60" ht="14">
      <c r="A394" s="69"/>
      <c r="B394" s="75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130"/>
      <c r="BE394" s="69"/>
      <c r="BF394" s="69"/>
      <c r="BG394" s="69"/>
      <c r="BH394" s="69"/>
    </row>
    <row r="395" spans="1:60" ht="14">
      <c r="A395" s="69"/>
      <c r="B395" s="75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130"/>
      <c r="BE395" s="69"/>
      <c r="BF395" s="69"/>
      <c r="BG395" s="69"/>
      <c r="BH395" s="69"/>
    </row>
    <row r="396" spans="1:60" ht="14">
      <c r="A396" s="69"/>
      <c r="B396" s="75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130"/>
      <c r="BE396" s="69"/>
      <c r="BF396" s="69"/>
      <c r="BG396" s="69"/>
      <c r="BH396" s="69"/>
    </row>
    <row r="397" spans="1:60" ht="14">
      <c r="A397" s="69"/>
      <c r="B397" s="75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130"/>
      <c r="BE397" s="69"/>
      <c r="BF397" s="69"/>
      <c r="BG397" s="69"/>
      <c r="BH397" s="69"/>
    </row>
    <row r="398" spans="1:60" ht="14">
      <c r="A398" s="69"/>
      <c r="B398" s="75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130"/>
      <c r="BE398" s="69"/>
      <c r="BF398" s="69"/>
      <c r="BG398" s="69"/>
      <c r="BH398" s="69"/>
    </row>
    <row r="399" spans="1:60" ht="14">
      <c r="A399" s="69"/>
      <c r="B399" s="75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130"/>
      <c r="BE399" s="69"/>
      <c r="BF399" s="69"/>
      <c r="BG399" s="69"/>
      <c r="BH399" s="69"/>
    </row>
    <row r="400" spans="1:60" ht="14">
      <c r="A400" s="69"/>
      <c r="B400" s="75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130"/>
      <c r="BE400" s="69"/>
      <c r="BF400" s="69"/>
      <c r="BG400" s="69"/>
      <c r="BH400" s="69"/>
    </row>
    <row r="401" spans="1:60" ht="14">
      <c r="A401" s="69"/>
      <c r="B401" s="75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130"/>
      <c r="BE401" s="69"/>
      <c r="BF401" s="69"/>
      <c r="BG401" s="69"/>
      <c r="BH401" s="69"/>
    </row>
    <row r="402" spans="1:60" ht="14">
      <c r="A402" s="69"/>
      <c r="B402" s="75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130"/>
      <c r="BE402" s="69"/>
      <c r="BF402" s="69"/>
      <c r="BG402" s="69"/>
      <c r="BH402" s="69"/>
    </row>
    <row r="403" spans="1:60" ht="14">
      <c r="A403" s="69"/>
      <c r="B403" s="75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130"/>
      <c r="BE403" s="69"/>
      <c r="BF403" s="69"/>
      <c r="BG403" s="69"/>
      <c r="BH403" s="69"/>
    </row>
    <row r="404" spans="1:60" ht="14">
      <c r="A404" s="69"/>
      <c r="B404" s="75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130"/>
      <c r="BE404" s="69"/>
      <c r="BF404" s="69"/>
      <c r="BG404" s="69"/>
      <c r="BH404" s="69"/>
    </row>
    <row r="405" spans="1:60" ht="14">
      <c r="A405" s="69"/>
      <c r="B405" s="75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130"/>
      <c r="BE405" s="69"/>
      <c r="BF405" s="69"/>
      <c r="BG405" s="69"/>
      <c r="BH405" s="69"/>
    </row>
    <row r="406" spans="1:60" ht="14">
      <c r="A406" s="69"/>
      <c r="B406" s="75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130"/>
      <c r="BE406" s="69"/>
      <c r="BF406" s="69"/>
      <c r="BG406" s="69"/>
      <c r="BH406" s="69"/>
    </row>
    <row r="407" spans="1:60" ht="14">
      <c r="A407" s="69"/>
      <c r="B407" s="75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130"/>
      <c r="BE407" s="69"/>
      <c r="BF407" s="69"/>
      <c r="BG407" s="69"/>
      <c r="BH407" s="69"/>
    </row>
    <row r="408" spans="1:60" ht="14">
      <c r="A408" s="69"/>
      <c r="B408" s="75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130"/>
      <c r="BE408" s="69"/>
      <c r="BF408" s="69"/>
      <c r="BG408" s="69"/>
      <c r="BH408" s="69"/>
    </row>
    <row r="409" spans="1:60" ht="14">
      <c r="A409" s="69"/>
      <c r="B409" s="75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130"/>
      <c r="BE409" s="69"/>
      <c r="BF409" s="69"/>
      <c r="BG409" s="69"/>
      <c r="BH409" s="69"/>
    </row>
    <row r="410" spans="1:60" ht="14">
      <c r="A410" s="69"/>
      <c r="B410" s="75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130"/>
      <c r="BE410" s="69"/>
      <c r="BF410" s="69"/>
      <c r="BG410" s="69"/>
      <c r="BH410" s="69"/>
    </row>
    <row r="411" spans="1:60" ht="14">
      <c r="A411" s="69"/>
      <c r="B411" s="75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130"/>
      <c r="BE411" s="69"/>
      <c r="BF411" s="69"/>
      <c r="BG411" s="69"/>
      <c r="BH411" s="69"/>
    </row>
    <row r="412" spans="1:60" ht="14">
      <c r="A412" s="69"/>
      <c r="B412" s="75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130"/>
      <c r="BE412" s="69"/>
      <c r="BF412" s="69"/>
      <c r="BG412" s="69"/>
      <c r="BH412" s="69"/>
    </row>
    <row r="413" spans="1:60" ht="14">
      <c r="A413" s="69"/>
      <c r="B413" s="75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130"/>
      <c r="BE413" s="69"/>
      <c r="BF413" s="69"/>
      <c r="BG413" s="69"/>
      <c r="BH413" s="69"/>
    </row>
    <row r="414" spans="1:60" ht="14">
      <c r="A414" s="69"/>
      <c r="B414" s="75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130"/>
      <c r="BE414" s="69"/>
      <c r="BF414" s="69"/>
      <c r="BG414" s="69"/>
      <c r="BH414" s="69"/>
    </row>
    <row r="415" spans="1:60" ht="14">
      <c r="A415" s="69"/>
      <c r="B415" s="75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130"/>
      <c r="BE415" s="69"/>
      <c r="BF415" s="69"/>
      <c r="BG415" s="69"/>
      <c r="BH415" s="69"/>
    </row>
    <row r="416" spans="1:60" ht="14">
      <c r="A416" s="69"/>
      <c r="B416" s="75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130"/>
      <c r="BE416" s="69"/>
      <c r="BF416" s="69"/>
      <c r="BG416" s="69"/>
      <c r="BH416" s="69"/>
    </row>
    <row r="417" spans="1:60" ht="14">
      <c r="A417" s="69"/>
      <c r="B417" s="75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130"/>
      <c r="BE417" s="69"/>
      <c r="BF417" s="69"/>
      <c r="BG417" s="69"/>
      <c r="BH417" s="69"/>
    </row>
    <row r="418" spans="1:60" ht="14">
      <c r="A418" s="69"/>
      <c r="B418" s="75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130"/>
      <c r="BE418" s="69"/>
      <c r="BF418" s="69"/>
      <c r="BG418" s="69"/>
      <c r="BH418" s="69"/>
    </row>
    <row r="419" spans="1:60" ht="14">
      <c r="A419" s="69"/>
      <c r="B419" s="75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130"/>
      <c r="BE419" s="69"/>
      <c r="BF419" s="69"/>
      <c r="BG419" s="69"/>
      <c r="BH419" s="69"/>
    </row>
    <row r="420" spans="1:60" ht="14">
      <c r="A420" s="69"/>
      <c r="B420" s="75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130"/>
      <c r="BE420" s="69"/>
      <c r="BF420" s="69"/>
      <c r="BG420" s="69"/>
      <c r="BH420" s="69"/>
    </row>
    <row r="421" spans="1:60" ht="14">
      <c r="A421" s="69"/>
      <c r="B421" s="75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130"/>
      <c r="BE421" s="69"/>
      <c r="BF421" s="69"/>
      <c r="BG421" s="69"/>
      <c r="BH421" s="69"/>
    </row>
    <row r="422" spans="1:60" ht="14">
      <c r="A422" s="69"/>
      <c r="B422" s="75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130"/>
      <c r="BE422" s="69"/>
      <c r="BF422" s="69"/>
      <c r="BG422" s="69"/>
      <c r="BH422" s="69"/>
    </row>
    <row r="423" spans="1:60" ht="14">
      <c r="A423" s="69"/>
      <c r="B423" s="75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130"/>
      <c r="BE423" s="69"/>
      <c r="BF423" s="69"/>
      <c r="BG423" s="69"/>
      <c r="BH423" s="69"/>
    </row>
    <row r="424" spans="1:60" ht="14">
      <c r="A424" s="69"/>
      <c r="B424" s="75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130"/>
      <c r="BE424" s="69"/>
      <c r="BF424" s="69"/>
      <c r="BG424" s="69"/>
      <c r="BH424" s="69"/>
    </row>
    <row r="425" spans="1:60" ht="14">
      <c r="A425" s="69"/>
      <c r="B425" s="75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130"/>
      <c r="BE425" s="69"/>
      <c r="BF425" s="69"/>
      <c r="BG425" s="69"/>
      <c r="BH425" s="69"/>
    </row>
    <row r="426" spans="1:60" ht="14">
      <c r="A426" s="69"/>
      <c r="B426" s="75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130"/>
      <c r="BE426" s="69"/>
      <c r="BF426" s="69"/>
      <c r="BG426" s="69"/>
      <c r="BH426" s="69"/>
    </row>
    <row r="427" spans="1:60" ht="14">
      <c r="A427" s="69"/>
      <c r="B427" s="75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130"/>
      <c r="BE427" s="69"/>
      <c r="BF427" s="69"/>
      <c r="BG427" s="69"/>
      <c r="BH427" s="69"/>
    </row>
    <row r="428" spans="1:60" ht="14">
      <c r="A428" s="69"/>
      <c r="B428" s="75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130"/>
      <c r="BE428" s="69"/>
      <c r="BF428" s="69"/>
      <c r="BG428" s="69"/>
      <c r="BH428" s="69"/>
    </row>
    <row r="429" spans="1:60" ht="14">
      <c r="A429" s="69"/>
      <c r="B429" s="75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130"/>
      <c r="BE429" s="69"/>
      <c r="BF429" s="69"/>
      <c r="BG429" s="69"/>
      <c r="BH429" s="69"/>
    </row>
    <row r="430" spans="1:60" ht="14">
      <c r="A430" s="69"/>
      <c r="B430" s="75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130"/>
      <c r="BE430" s="69"/>
      <c r="BF430" s="69"/>
      <c r="BG430" s="69"/>
      <c r="BH430" s="69"/>
    </row>
    <row r="431" spans="1:60" ht="14">
      <c r="A431" s="69"/>
      <c r="B431" s="75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130"/>
      <c r="BE431" s="69"/>
      <c r="BF431" s="69"/>
      <c r="BG431" s="69"/>
      <c r="BH431" s="69"/>
    </row>
    <row r="432" spans="1:60" ht="14">
      <c r="A432" s="69"/>
      <c r="B432" s="75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130"/>
      <c r="BE432" s="69"/>
      <c r="BF432" s="69"/>
      <c r="BG432" s="69"/>
      <c r="BH432" s="69"/>
    </row>
    <row r="433" spans="1:60" ht="14">
      <c r="A433" s="69"/>
      <c r="B433" s="75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130"/>
      <c r="BE433" s="69"/>
      <c r="BF433" s="69"/>
      <c r="BG433" s="69"/>
      <c r="BH433" s="69"/>
    </row>
    <row r="434" spans="1:60" ht="14">
      <c r="A434" s="69"/>
      <c r="B434" s="75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130"/>
      <c r="BE434" s="69"/>
      <c r="BF434" s="69"/>
      <c r="BG434" s="69"/>
      <c r="BH434" s="69"/>
    </row>
    <row r="435" spans="1:60" ht="14">
      <c r="A435" s="69"/>
      <c r="B435" s="75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130"/>
      <c r="BE435" s="69"/>
      <c r="BF435" s="69"/>
      <c r="BG435" s="69"/>
      <c r="BH435" s="69"/>
    </row>
    <row r="436" spans="1:60" ht="14">
      <c r="A436" s="69"/>
      <c r="B436" s="75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130"/>
      <c r="BE436" s="69"/>
      <c r="BF436" s="69"/>
      <c r="BG436" s="69"/>
      <c r="BH436" s="69"/>
    </row>
    <row r="437" spans="1:60" ht="14">
      <c r="A437" s="69"/>
      <c r="B437" s="75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130"/>
      <c r="BE437" s="69"/>
      <c r="BF437" s="69"/>
      <c r="BG437" s="69"/>
      <c r="BH437" s="69"/>
    </row>
    <row r="438" spans="1:60" ht="14">
      <c r="A438" s="69"/>
      <c r="B438" s="75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130"/>
      <c r="BE438" s="69"/>
      <c r="BF438" s="69"/>
      <c r="BG438" s="69"/>
      <c r="BH438" s="69"/>
    </row>
    <row r="439" spans="1:60" ht="14">
      <c r="A439" s="69"/>
      <c r="B439" s="75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130"/>
      <c r="BE439" s="69"/>
      <c r="BF439" s="69"/>
      <c r="BG439" s="69"/>
      <c r="BH439" s="69"/>
    </row>
    <row r="440" spans="1:60" ht="14">
      <c r="A440" s="69"/>
      <c r="B440" s="75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130"/>
      <c r="BE440" s="69"/>
      <c r="BF440" s="69"/>
      <c r="BG440" s="69"/>
      <c r="BH440" s="69"/>
    </row>
    <row r="441" spans="1:60" ht="14">
      <c r="A441" s="69"/>
      <c r="B441" s="75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130"/>
      <c r="BE441" s="69"/>
      <c r="BF441" s="69"/>
      <c r="BG441" s="69"/>
      <c r="BH441" s="69"/>
    </row>
    <row r="442" spans="1:60" ht="14">
      <c r="A442" s="69"/>
      <c r="B442" s="75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130"/>
      <c r="BE442" s="69"/>
      <c r="BF442" s="69"/>
      <c r="BG442" s="69"/>
      <c r="BH442" s="69"/>
    </row>
    <row r="443" spans="1:60" ht="14">
      <c r="A443" s="69"/>
      <c r="B443" s="75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130"/>
      <c r="BE443" s="69"/>
      <c r="BF443" s="69"/>
      <c r="BG443" s="69"/>
      <c r="BH443" s="69"/>
    </row>
    <row r="444" spans="1:60" ht="14">
      <c r="A444" s="69"/>
      <c r="B444" s="75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130"/>
      <c r="BE444" s="69"/>
      <c r="BF444" s="69"/>
      <c r="BG444" s="69"/>
      <c r="BH444" s="69"/>
    </row>
    <row r="445" spans="1:60" ht="14">
      <c r="A445" s="69"/>
      <c r="B445" s="75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130"/>
      <c r="BE445" s="69"/>
      <c r="BF445" s="69"/>
      <c r="BG445" s="69"/>
      <c r="BH445" s="69"/>
    </row>
    <row r="446" spans="1:60" ht="14">
      <c r="A446" s="69"/>
      <c r="B446" s="75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130"/>
      <c r="BE446" s="69"/>
      <c r="BF446" s="69"/>
      <c r="BG446" s="69"/>
      <c r="BH446" s="69"/>
    </row>
    <row r="447" spans="1:60" ht="14">
      <c r="A447" s="69"/>
      <c r="B447" s="75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130"/>
      <c r="BE447" s="69"/>
      <c r="BF447" s="69"/>
      <c r="BG447" s="69"/>
      <c r="BH447" s="69"/>
    </row>
    <row r="448" spans="1:60" ht="14">
      <c r="A448" s="69"/>
      <c r="B448" s="75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130"/>
      <c r="BE448" s="69"/>
      <c r="BF448" s="69"/>
      <c r="BG448" s="69"/>
      <c r="BH448" s="69"/>
    </row>
    <row r="449" spans="1:60" ht="14">
      <c r="A449" s="69"/>
      <c r="B449" s="75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130"/>
      <c r="BE449" s="69"/>
      <c r="BF449" s="69"/>
      <c r="BG449" s="69"/>
      <c r="BH449" s="69"/>
    </row>
    <row r="450" spans="1:60" ht="14">
      <c r="A450" s="69"/>
      <c r="B450" s="75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130"/>
      <c r="BE450" s="69"/>
      <c r="BF450" s="69"/>
      <c r="BG450" s="69"/>
      <c r="BH450" s="69"/>
    </row>
    <row r="451" spans="1:60" ht="14">
      <c r="A451" s="69"/>
      <c r="B451" s="75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130"/>
      <c r="BE451" s="69"/>
      <c r="BF451" s="69"/>
      <c r="BG451" s="69"/>
      <c r="BH451" s="69"/>
    </row>
    <row r="452" spans="1:60" ht="14">
      <c r="A452" s="69"/>
      <c r="B452" s="75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130"/>
      <c r="BE452" s="69"/>
      <c r="BF452" s="69"/>
      <c r="BG452" s="69"/>
      <c r="BH452" s="69"/>
    </row>
    <row r="453" spans="1:60" ht="14">
      <c r="A453" s="69"/>
      <c r="B453" s="75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130"/>
      <c r="BE453" s="69"/>
      <c r="BF453" s="69"/>
      <c r="BG453" s="69"/>
      <c r="BH453" s="69"/>
    </row>
    <row r="454" spans="1:60" ht="14">
      <c r="A454" s="69"/>
      <c r="B454" s="75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130"/>
      <c r="BE454" s="69"/>
      <c r="BF454" s="69"/>
      <c r="BG454" s="69"/>
      <c r="BH454" s="69"/>
    </row>
    <row r="455" spans="1:60" ht="14">
      <c r="A455" s="69"/>
      <c r="B455" s="75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130"/>
      <c r="BE455" s="69"/>
      <c r="BF455" s="69"/>
      <c r="BG455" s="69"/>
      <c r="BH455" s="69"/>
    </row>
    <row r="456" spans="1:60" ht="14">
      <c r="A456" s="69"/>
      <c r="B456" s="75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130"/>
      <c r="BE456" s="69"/>
      <c r="BF456" s="69"/>
      <c r="BG456" s="69"/>
      <c r="BH456" s="69"/>
    </row>
    <row r="457" spans="1:60" ht="14">
      <c r="A457" s="69"/>
      <c r="B457" s="75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130"/>
      <c r="BE457" s="69"/>
      <c r="BF457" s="69"/>
      <c r="BG457" s="69"/>
      <c r="BH457" s="69"/>
    </row>
    <row r="458" spans="1:60" ht="14">
      <c r="A458" s="69"/>
      <c r="B458" s="75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130"/>
      <c r="BE458" s="69"/>
      <c r="BF458" s="69"/>
      <c r="BG458" s="69"/>
      <c r="BH458" s="69"/>
    </row>
    <row r="459" spans="1:60" ht="14">
      <c r="A459" s="69"/>
      <c r="B459" s="75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130"/>
      <c r="BE459" s="69"/>
      <c r="BF459" s="69"/>
      <c r="BG459" s="69"/>
      <c r="BH459" s="69"/>
    </row>
    <row r="460" spans="1:60" ht="14">
      <c r="A460" s="69"/>
      <c r="B460" s="75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130"/>
      <c r="BE460" s="69"/>
      <c r="BF460" s="69"/>
      <c r="BG460" s="69"/>
      <c r="BH460" s="69"/>
    </row>
    <row r="461" spans="1:60" ht="14">
      <c r="A461" s="69"/>
      <c r="B461" s="75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130"/>
      <c r="BE461" s="69"/>
      <c r="BF461" s="69"/>
      <c r="BG461" s="69"/>
      <c r="BH461" s="69"/>
    </row>
    <row r="462" spans="1:60" ht="14">
      <c r="A462" s="69"/>
      <c r="B462" s="75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130"/>
      <c r="BE462" s="69"/>
      <c r="BF462" s="69"/>
      <c r="BG462" s="69"/>
      <c r="BH462" s="69"/>
    </row>
    <row r="463" spans="1:60" ht="14">
      <c r="A463" s="69"/>
      <c r="B463" s="75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130"/>
      <c r="BE463" s="69"/>
      <c r="BF463" s="69"/>
      <c r="BG463" s="69"/>
      <c r="BH463" s="69"/>
    </row>
    <row r="464" spans="1:60" ht="14">
      <c r="A464" s="69"/>
      <c r="B464" s="75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130"/>
      <c r="BE464" s="69"/>
      <c r="BF464" s="69"/>
      <c r="BG464" s="69"/>
      <c r="BH464" s="69"/>
    </row>
    <row r="465" spans="1:60" ht="14">
      <c r="A465" s="69"/>
      <c r="B465" s="75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130"/>
      <c r="BE465" s="69"/>
      <c r="BF465" s="69"/>
      <c r="BG465" s="69"/>
      <c r="BH465" s="69"/>
    </row>
    <row r="466" spans="1:60" ht="14">
      <c r="A466" s="69"/>
      <c r="B466" s="75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130"/>
      <c r="BE466" s="69"/>
      <c r="BF466" s="69"/>
      <c r="BG466" s="69"/>
      <c r="BH466" s="69"/>
    </row>
    <row r="467" spans="1:60" ht="14">
      <c r="A467" s="69"/>
      <c r="B467" s="75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130"/>
      <c r="BE467" s="69"/>
      <c r="BF467" s="69"/>
      <c r="BG467" s="69"/>
      <c r="BH467" s="69"/>
    </row>
    <row r="468" spans="1:60" ht="14">
      <c r="A468" s="69"/>
      <c r="B468" s="75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130"/>
      <c r="BE468" s="69"/>
      <c r="BF468" s="69"/>
      <c r="BG468" s="69"/>
      <c r="BH468" s="69"/>
    </row>
    <row r="469" spans="1:60" ht="14">
      <c r="A469" s="69"/>
      <c r="B469" s="75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130"/>
      <c r="BE469" s="69"/>
      <c r="BF469" s="69"/>
      <c r="BG469" s="69"/>
      <c r="BH469" s="69"/>
    </row>
    <row r="470" spans="1:60" ht="14">
      <c r="A470" s="69"/>
      <c r="B470" s="75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130"/>
      <c r="BE470" s="69"/>
      <c r="BF470" s="69"/>
      <c r="BG470" s="69"/>
      <c r="BH470" s="69"/>
    </row>
    <row r="471" spans="1:60" ht="14">
      <c r="A471" s="69"/>
      <c r="B471" s="75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130"/>
      <c r="BE471" s="69"/>
      <c r="BF471" s="69"/>
      <c r="BG471" s="69"/>
      <c r="BH471" s="69"/>
    </row>
    <row r="472" spans="1:60" ht="14">
      <c r="A472" s="69"/>
      <c r="B472" s="75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130"/>
      <c r="BE472" s="69"/>
      <c r="BF472" s="69"/>
      <c r="BG472" s="69"/>
      <c r="BH472" s="69"/>
    </row>
    <row r="473" spans="1:60" ht="14">
      <c r="A473" s="69"/>
      <c r="B473" s="75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130"/>
      <c r="BE473" s="69"/>
      <c r="BF473" s="69"/>
      <c r="BG473" s="69"/>
      <c r="BH473" s="69"/>
    </row>
    <row r="474" spans="1:60" ht="14">
      <c r="A474" s="69"/>
      <c r="B474" s="75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130"/>
      <c r="BE474" s="69"/>
      <c r="BF474" s="69"/>
      <c r="BG474" s="69"/>
      <c r="BH474" s="69"/>
    </row>
    <row r="475" spans="1:60" ht="14">
      <c r="A475" s="69"/>
      <c r="B475" s="75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130"/>
      <c r="BE475" s="69"/>
      <c r="BF475" s="69"/>
      <c r="BG475" s="69"/>
      <c r="BH475" s="69"/>
    </row>
    <row r="476" spans="1:60" ht="14">
      <c r="A476" s="69"/>
      <c r="B476" s="75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130"/>
      <c r="BE476" s="69"/>
      <c r="BF476" s="69"/>
      <c r="BG476" s="69"/>
      <c r="BH476" s="69"/>
    </row>
    <row r="477" spans="1:60" ht="14">
      <c r="A477" s="69"/>
      <c r="B477" s="75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130"/>
      <c r="BE477" s="69"/>
      <c r="BF477" s="69"/>
      <c r="BG477" s="69"/>
      <c r="BH477" s="69"/>
    </row>
    <row r="478" spans="1:60" ht="14">
      <c r="A478" s="69"/>
      <c r="B478" s="75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130"/>
      <c r="BE478" s="69"/>
      <c r="BF478" s="69"/>
      <c r="BG478" s="69"/>
      <c r="BH478" s="69"/>
    </row>
    <row r="479" spans="1:60" ht="14">
      <c r="A479" s="69"/>
      <c r="B479" s="75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130"/>
      <c r="BE479" s="69"/>
      <c r="BF479" s="69"/>
      <c r="BG479" s="69"/>
      <c r="BH479" s="69"/>
    </row>
    <row r="480" spans="1:60" ht="14">
      <c r="A480" s="69"/>
      <c r="B480" s="75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130"/>
      <c r="BE480" s="69"/>
      <c r="BF480" s="69"/>
      <c r="BG480" s="69"/>
      <c r="BH480" s="69"/>
    </row>
    <row r="481" spans="1:60" ht="14">
      <c r="A481" s="69"/>
      <c r="B481" s="75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130"/>
      <c r="BE481" s="69"/>
      <c r="BF481" s="69"/>
      <c r="BG481" s="69"/>
      <c r="BH481" s="69"/>
    </row>
    <row r="482" spans="1:60" ht="14">
      <c r="A482" s="69"/>
      <c r="B482" s="75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130"/>
      <c r="BE482" s="69"/>
      <c r="BF482" s="69"/>
      <c r="BG482" s="69"/>
      <c r="BH482" s="69"/>
    </row>
    <row r="483" spans="1:60" ht="14">
      <c r="A483" s="69"/>
      <c r="B483" s="75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130"/>
      <c r="BE483" s="69"/>
      <c r="BF483" s="69"/>
      <c r="BG483" s="69"/>
      <c r="BH483" s="69"/>
    </row>
    <row r="484" spans="1:60" ht="14">
      <c r="A484" s="69"/>
      <c r="B484" s="75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130"/>
      <c r="BE484" s="69"/>
      <c r="BF484" s="69"/>
      <c r="BG484" s="69"/>
      <c r="BH484" s="69"/>
    </row>
    <row r="485" spans="1:60" ht="14">
      <c r="A485" s="69"/>
      <c r="B485" s="75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130"/>
      <c r="BE485" s="69"/>
      <c r="BF485" s="69"/>
      <c r="BG485" s="69"/>
      <c r="BH485" s="69"/>
    </row>
    <row r="486" spans="1:60" ht="14">
      <c r="A486" s="69"/>
      <c r="B486" s="75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130"/>
      <c r="BE486" s="69"/>
      <c r="BF486" s="69"/>
      <c r="BG486" s="69"/>
      <c r="BH486" s="69"/>
    </row>
    <row r="487" spans="1:60" ht="14">
      <c r="A487" s="69"/>
      <c r="B487" s="75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130"/>
      <c r="BE487" s="69"/>
      <c r="BF487" s="69"/>
      <c r="BG487" s="69"/>
      <c r="BH487" s="69"/>
    </row>
    <row r="488" spans="1:60" ht="14">
      <c r="A488" s="69"/>
      <c r="B488" s="75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130"/>
      <c r="BE488" s="69"/>
      <c r="BF488" s="69"/>
      <c r="BG488" s="69"/>
      <c r="BH488" s="69"/>
    </row>
    <row r="489" spans="1:60" ht="14">
      <c r="A489" s="69"/>
      <c r="B489" s="75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130"/>
      <c r="BE489" s="69"/>
      <c r="BF489" s="69"/>
      <c r="BG489" s="69"/>
      <c r="BH489" s="69"/>
    </row>
    <row r="490" spans="1:60" ht="14">
      <c r="A490" s="69"/>
      <c r="B490" s="75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130"/>
      <c r="BE490" s="69"/>
      <c r="BF490" s="69"/>
      <c r="BG490" s="69"/>
      <c r="BH490" s="69"/>
    </row>
    <row r="491" spans="1:60" ht="14">
      <c r="A491" s="69"/>
      <c r="B491" s="75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130"/>
      <c r="BE491" s="69"/>
      <c r="BF491" s="69"/>
      <c r="BG491" s="69"/>
      <c r="BH491" s="69"/>
    </row>
    <row r="492" spans="1:60" ht="14">
      <c r="A492" s="69"/>
      <c r="B492" s="75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130"/>
      <c r="BE492" s="69"/>
      <c r="BF492" s="69"/>
      <c r="BG492" s="69"/>
      <c r="BH492" s="69"/>
    </row>
    <row r="493" spans="1:60" ht="14">
      <c r="A493" s="69"/>
      <c r="B493" s="75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130"/>
      <c r="BE493" s="69"/>
      <c r="BF493" s="69"/>
      <c r="BG493" s="69"/>
      <c r="BH493" s="69"/>
    </row>
    <row r="494" spans="1:60" ht="14">
      <c r="A494" s="69"/>
      <c r="B494" s="75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130"/>
      <c r="BE494" s="69"/>
      <c r="BF494" s="69"/>
      <c r="BG494" s="69"/>
      <c r="BH494" s="69"/>
    </row>
    <row r="495" spans="1:60" ht="14">
      <c r="A495" s="69"/>
      <c r="B495" s="75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130"/>
      <c r="BE495" s="69"/>
      <c r="BF495" s="69"/>
      <c r="BG495" s="69"/>
      <c r="BH495" s="69"/>
    </row>
    <row r="496" spans="1:60" ht="14">
      <c r="A496" s="69"/>
      <c r="B496" s="75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130"/>
      <c r="BE496" s="69"/>
      <c r="BF496" s="69"/>
      <c r="BG496" s="69"/>
      <c r="BH496" s="69"/>
    </row>
    <row r="497" spans="1:60" ht="14">
      <c r="A497" s="69"/>
      <c r="B497" s="75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130"/>
      <c r="BE497" s="69"/>
      <c r="BF497" s="69"/>
      <c r="BG497" s="69"/>
      <c r="BH497" s="69"/>
    </row>
    <row r="498" spans="1:60" ht="14">
      <c r="A498" s="69"/>
      <c r="B498" s="75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130"/>
      <c r="BE498" s="69"/>
      <c r="BF498" s="69"/>
      <c r="BG498" s="69"/>
      <c r="BH498" s="69"/>
    </row>
    <row r="499" spans="1:60" ht="14">
      <c r="A499" s="69"/>
      <c r="B499" s="75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130"/>
      <c r="BE499" s="69"/>
      <c r="BF499" s="69"/>
      <c r="BG499" s="69"/>
      <c r="BH499" s="69"/>
    </row>
    <row r="500" spans="1:60" ht="14">
      <c r="A500" s="69"/>
      <c r="B500" s="75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130"/>
      <c r="BE500" s="69"/>
      <c r="BF500" s="69"/>
      <c r="BG500" s="69"/>
      <c r="BH500" s="69"/>
    </row>
    <row r="501" spans="1:60" ht="14">
      <c r="A501" s="69"/>
      <c r="B501" s="75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130"/>
      <c r="BE501" s="69"/>
      <c r="BF501" s="69"/>
      <c r="BG501" s="69"/>
      <c r="BH501" s="69"/>
    </row>
    <row r="502" spans="1:60" ht="14">
      <c r="A502" s="69"/>
      <c r="B502" s="75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130"/>
      <c r="BE502" s="69"/>
      <c r="BF502" s="69"/>
      <c r="BG502" s="69"/>
      <c r="BH502" s="69"/>
    </row>
    <row r="503" spans="1:60" ht="14">
      <c r="A503" s="69"/>
      <c r="B503" s="75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130"/>
      <c r="BE503" s="69"/>
      <c r="BF503" s="69"/>
      <c r="BG503" s="69"/>
      <c r="BH503" s="69"/>
    </row>
    <row r="504" spans="1:60" ht="14">
      <c r="A504" s="69"/>
      <c r="B504" s="75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130"/>
      <c r="BE504" s="69"/>
      <c r="BF504" s="69"/>
      <c r="BG504" s="69"/>
      <c r="BH504" s="69"/>
    </row>
    <row r="505" spans="1:60" ht="14">
      <c r="A505" s="69"/>
      <c r="B505" s="75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130"/>
      <c r="BE505" s="69"/>
      <c r="BF505" s="69"/>
      <c r="BG505" s="69"/>
      <c r="BH505" s="69"/>
    </row>
    <row r="506" spans="1:60" ht="14">
      <c r="A506" s="69"/>
      <c r="B506" s="75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130"/>
      <c r="BE506" s="69"/>
      <c r="BF506" s="69"/>
      <c r="BG506" s="69"/>
      <c r="BH506" s="69"/>
    </row>
    <row r="507" spans="1:60" ht="14">
      <c r="A507" s="69"/>
      <c r="B507" s="75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130"/>
      <c r="BE507" s="69"/>
      <c r="BF507" s="69"/>
      <c r="BG507" s="69"/>
      <c r="BH507" s="69"/>
    </row>
    <row r="508" spans="1:60" ht="14">
      <c r="A508" s="69"/>
      <c r="B508" s="75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130"/>
      <c r="BE508" s="69"/>
      <c r="BF508" s="69"/>
      <c r="BG508" s="69"/>
      <c r="BH508" s="69"/>
    </row>
    <row r="509" spans="1:60" ht="14">
      <c r="A509" s="69"/>
      <c r="B509" s="75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130"/>
      <c r="BE509" s="69"/>
      <c r="BF509" s="69"/>
      <c r="BG509" s="69"/>
      <c r="BH509" s="69"/>
    </row>
    <row r="510" spans="1:60" ht="14">
      <c r="A510" s="69"/>
      <c r="B510" s="75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130"/>
      <c r="BE510" s="69"/>
      <c r="BF510" s="69"/>
      <c r="BG510" s="69"/>
      <c r="BH510" s="69"/>
    </row>
    <row r="511" spans="1:60" ht="14">
      <c r="A511" s="69"/>
      <c r="B511" s="75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130"/>
      <c r="BE511" s="69"/>
      <c r="BF511" s="69"/>
      <c r="BG511" s="69"/>
      <c r="BH511" s="69"/>
    </row>
    <row r="512" spans="1:60" ht="14">
      <c r="A512" s="69"/>
      <c r="B512" s="75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  <c r="AX512" s="69"/>
      <c r="AY512" s="69"/>
      <c r="AZ512" s="69"/>
      <c r="BA512" s="69"/>
      <c r="BB512" s="69"/>
      <c r="BC512" s="69"/>
      <c r="BD512" s="130"/>
      <c r="BE512" s="69"/>
      <c r="BF512" s="69"/>
      <c r="BG512" s="69"/>
      <c r="BH512" s="69"/>
    </row>
    <row r="513" spans="1:60" ht="14">
      <c r="A513" s="69"/>
      <c r="B513" s="75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  <c r="AX513" s="69"/>
      <c r="AY513" s="69"/>
      <c r="AZ513" s="69"/>
      <c r="BA513" s="69"/>
      <c r="BB513" s="69"/>
      <c r="BC513" s="69"/>
      <c r="BD513" s="130"/>
      <c r="BE513" s="69"/>
      <c r="BF513" s="69"/>
      <c r="BG513" s="69"/>
      <c r="BH513" s="69"/>
    </row>
    <row r="514" spans="1:60" ht="14">
      <c r="A514" s="69"/>
      <c r="B514" s="75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  <c r="AX514" s="69"/>
      <c r="AY514" s="69"/>
      <c r="AZ514" s="69"/>
      <c r="BA514" s="69"/>
      <c r="BB514" s="69"/>
      <c r="BC514" s="69"/>
      <c r="BD514" s="130"/>
      <c r="BE514" s="69"/>
      <c r="BF514" s="69"/>
      <c r="BG514" s="69"/>
      <c r="BH514" s="69"/>
    </row>
    <row r="515" spans="1:60" ht="14">
      <c r="A515" s="69"/>
      <c r="B515" s="75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  <c r="AX515" s="69"/>
      <c r="AY515" s="69"/>
      <c r="AZ515" s="69"/>
      <c r="BA515" s="69"/>
      <c r="BB515" s="69"/>
      <c r="BC515" s="69"/>
      <c r="BD515" s="130"/>
      <c r="BE515" s="69"/>
      <c r="BF515" s="69"/>
      <c r="BG515" s="69"/>
      <c r="BH515" s="69"/>
    </row>
    <row r="516" spans="1:60" ht="14">
      <c r="A516" s="69"/>
      <c r="B516" s="75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  <c r="AX516" s="69"/>
      <c r="AY516" s="69"/>
      <c r="AZ516" s="69"/>
      <c r="BA516" s="69"/>
      <c r="BB516" s="69"/>
      <c r="BC516" s="69"/>
      <c r="BD516" s="130"/>
      <c r="BE516" s="69"/>
      <c r="BF516" s="69"/>
      <c r="BG516" s="69"/>
      <c r="BH516" s="69"/>
    </row>
    <row r="517" spans="1:60" ht="14">
      <c r="A517" s="69"/>
      <c r="B517" s="75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  <c r="AX517" s="69"/>
      <c r="AY517" s="69"/>
      <c r="AZ517" s="69"/>
      <c r="BA517" s="69"/>
      <c r="BB517" s="69"/>
      <c r="BC517" s="69"/>
      <c r="BD517" s="130"/>
      <c r="BE517" s="69"/>
      <c r="BF517" s="69"/>
      <c r="BG517" s="69"/>
      <c r="BH517" s="69"/>
    </row>
    <row r="518" spans="1:60" ht="14">
      <c r="A518" s="69"/>
      <c r="B518" s="75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130"/>
      <c r="BE518" s="69"/>
      <c r="BF518" s="69"/>
      <c r="BG518" s="69"/>
      <c r="BH518" s="69"/>
    </row>
    <row r="519" spans="1:60" ht="14">
      <c r="A519" s="69"/>
      <c r="B519" s="75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130"/>
      <c r="BE519" s="69"/>
      <c r="BF519" s="69"/>
      <c r="BG519" s="69"/>
      <c r="BH519" s="69"/>
    </row>
    <row r="520" spans="1:60" ht="14">
      <c r="A520" s="69"/>
      <c r="B520" s="75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130"/>
      <c r="BE520" s="69"/>
      <c r="BF520" s="69"/>
      <c r="BG520" s="69"/>
      <c r="BH520" s="69"/>
    </row>
    <row r="521" spans="1:60" ht="14">
      <c r="A521" s="69"/>
      <c r="B521" s="75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130"/>
      <c r="BE521" s="69"/>
      <c r="BF521" s="69"/>
      <c r="BG521" s="69"/>
      <c r="BH521" s="69"/>
    </row>
    <row r="522" spans="1:60" ht="14">
      <c r="A522" s="69"/>
      <c r="B522" s="75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130"/>
      <c r="BE522" s="69"/>
      <c r="BF522" s="69"/>
      <c r="BG522" s="69"/>
      <c r="BH522" s="69"/>
    </row>
    <row r="523" spans="1:60" ht="14">
      <c r="A523" s="69"/>
      <c r="B523" s="75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130"/>
      <c r="BE523" s="69"/>
      <c r="BF523" s="69"/>
      <c r="BG523" s="69"/>
      <c r="BH523" s="69"/>
    </row>
    <row r="524" spans="1:60" ht="14">
      <c r="A524" s="69"/>
      <c r="B524" s="75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69"/>
      <c r="AY524" s="69"/>
      <c r="AZ524" s="69"/>
      <c r="BA524" s="69"/>
      <c r="BB524" s="69"/>
      <c r="BC524" s="69"/>
      <c r="BD524" s="130"/>
      <c r="BE524" s="69"/>
      <c r="BF524" s="69"/>
      <c r="BG524" s="69"/>
      <c r="BH524" s="69"/>
    </row>
    <row r="525" spans="1:60" ht="14">
      <c r="A525" s="69"/>
      <c r="B525" s="75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130"/>
      <c r="BE525" s="69"/>
      <c r="BF525" s="69"/>
      <c r="BG525" s="69"/>
      <c r="BH525" s="69"/>
    </row>
    <row r="526" spans="1:60" ht="14">
      <c r="A526" s="69"/>
      <c r="B526" s="75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130"/>
      <c r="BE526" s="69"/>
      <c r="BF526" s="69"/>
      <c r="BG526" s="69"/>
      <c r="BH526" s="69"/>
    </row>
    <row r="527" spans="1:60" ht="14">
      <c r="A527" s="69"/>
      <c r="B527" s="75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  <c r="AX527" s="69"/>
      <c r="AY527" s="69"/>
      <c r="AZ527" s="69"/>
      <c r="BA527" s="69"/>
      <c r="BB527" s="69"/>
      <c r="BC527" s="69"/>
      <c r="BD527" s="130"/>
      <c r="BE527" s="69"/>
      <c r="BF527" s="69"/>
      <c r="BG527" s="69"/>
      <c r="BH527" s="69"/>
    </row>
    <row r="528" spans="1:60" ht="14">
      <c r="A528" s="69"/>
      <c r="B528" s="75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  <c r="BA528" s="69"/>
      <c r="BB528" s="69"/>
      <c r="BC528" s="69"/>
      <c r="BD528" s="130"/>
      <c r="BE528" s="69"/>
      <c r="BF528" s="69"/>
      <c r="BG528" s="69"/>
      <c r="BH528" s="69"/>
    </row>
    <row r="529" spans="1:60" ht="14">
      <c r="A529" s="69"/>
      <c r="B529" s="75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130"/>
      <c r="BE529" s="69"/>
      <c r="BF529" s="69"/>
      <c r="BG529" s="69"/>
      <c r="BH529" s="69"/>
    </row>
    <row r="530" spans="1:60" ht="14">
      <c r="A530" s="69"/>
      <c r="B530" s="75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130"/>
      <c r="BE530" s="69"/>
      <c r="BF530" s="69"/>
      <c r="BG530" s="69"/>
      <c r="BH530" s="69"/>
    </row>
    <row r="531" spans="1:60" ht="14">
      <c r="A531" s="69"/>
      <c r="B531" s="75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  <c r="AX531" s="69"/>
      <c r="AY531" s="69"/>
      <c r="AZ531" s="69"/>
      <c r="BA531" s="69"/>
      <c r="BB531" s="69"/>
      <c r="BC531" s="69"/>
      <c r="BD531" s="130"/>
      <c r="BE531" s="69"/>
      <c r="BF531" s="69"/>
      <c r="BG531" s="69"/>
      <c r="BH531" s="69"/>
    </row>
    <row r="532" spans="1:60" ht="14">
      <c r="A532" s="69"/>
      <c r="B532" s="75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69"/>
      <c r="AY532" s="69"/>
      <c r="AZ532" s="69"/>
      <c r="BA532" s="69"/>
      <c r="BB532" s="69"/>
      <c r="BC532" s="69"/>
      <c r="BD532" s="130"/>
      <c r="BE532" s="69"/>
      <c r="BF532" s="69"/>
      <c r="BG532" s="69"/>
      <c r="BH532" s="69"/>
    </row>
    <row r="533" spans="1:60" ht="14">
      <c r="A533" s="69"/>
      <c r="B533" s="75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  <c r="AX533" s="69"/>
      <c r="AY533" s="69"/>
      <c r="AZ533" s="69"/>
      <c r="BA533" s="69"/>
      <c r="BB533" s="69"/>
      <c r="BC533" s="69"/>
      <c r="BD533" s="130"/>
      <c r="BE533" s="69"/>
      <c r="BF533" s="69"/>
      <c r="BG533" s="69"/>
      <c r="BH533" s="69"/>
    </row>
    <row r="534" spans="1:60" ht="14">
      <c r="A534" s="69"/>
      <c r="B534" s="75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  <c r="AX534" s="69"/>
      <c r="AY534" s="69"/>
      <c r="AZ534" s="69"/>
      <c r="BA534" s="69"/>
      <c r="BB534" s="69"/>
      <c r="BC534" s="69"/>
      <c r="BD534" s="130"/>
      <c r="BE534" s="69"/>
      <c r="BF534" s="69"/>
      <c r="BG534" s="69"/>
      <c r="BH534" s="69"/>
    </row>
    <row r="535" spans="1:60" ht="14">
      <c r="A535" s="69"/>
      <c r="B535" s="75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130"/>
      <c r="BE535" s="69"/>
      <c r="BF535" s="69"/>
      <c r="BG535" s="69"/>
      <c r="BH535" s="69"/>
    </row>
    <row r="536" spans="1:60" ht="14">
      <c r="A536" s="69"/>
      <c r="B536" s="75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69"/>
      <c r="AY536" s="69"/>
      <c r="AZ536" s="69"/>
      <c r="BA536" s="69"/>
      <c r="BB536" s="69"/>
      <c r="BC536" s="69"/>
      <c r="BD536" s="130"/>
      <c r="BE536" s="69"/>
      <c r="BF536" s="69"/>
      <c r="BG536" s="69"/>
      <c r="BH536" s="69"/>
    </row>
    <row r="537" spans="1:60" ht="14">
      <c r="A537" s="69"/>
      <c r="B537" s="75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69"/>
      <c r="AY537" s="69"/>
      <c r="AZ537" s="69"/>
      <c r="BA537" s="69"/>
      <c r="BB537" s="69"/>
      <c r="BC537" s="69"/>
      <c r="BD537" s="130"/>
      <c r="BE537" s="69"/>
      <c r="BF537" s="69"/>
      <c r="BG537" s="69"/>
      <c r="BH537" s="69"/>
    </row>
    <row r="538" spans="1:60" ht="14">
      <c r="A538" s="69"/>
      <c r="B538" s="75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130"/>
      <c r="BE538" s="69"/>
      <c r="BF538" s="69"/>
      <c r="BG538" s="69"/>
      <c r="BH538" s="69"/>
    </row>
    <row r="539" spans="1:60" ht="14">
      <c r="A539" s="69"/>
      <c r="B539" s="75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130"/>
      <c r="BE539" s="69"/>
      <c r="BF539" s="69"/>
      <c r="BG539" s="69"/>
      <c r="BH539" s="69"/>
    </row>
    <row r="540" spans="1:60" ht="14">
      <c r="A540" s="69"/>
      <c r="B540" s="75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  <c r="BA540" s="69"/>
      <c r="BB540" s="69"/>
      <c r="BC540" s="69"/>
      <c r="BD540" s="130"/>
      <c r="BE540" s="69"/>
      <c r="BF540" s="69"/>
      <c r="BG540" s="69"/>
      <c r="BH540" s="69"/>
    </row>
    <row r="541" spans="1:60" ht="14">
      <c r="A541" s="69"/>
      <c r="B541" s="75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  <c r="BA541" s="69"/>
      <c r="BB541" s="69"/>
      <c r="BC541" s="69"/>
      <c r="BD541" s="130"/>
      <c r="BE541" s="69"/>
      <c r="BF541" s="69"/>
      <c r="BG541" s="69"/>
      <c r="BH541" s="69"/>
    </row>
    <row r="542" spans="1:60" ht="14">
      <c r="A542" s="69"/>
      <c r="B542" s="75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130"/>
      <c r="BE542" s="69"/>
      <c r="BF542" s="69"/>
      <c r="BG542" s="69"/>
      <c r="BH542" s="69"/>
    </row>
    <row r="543" spans="1:60" ht="14">
      <c r="A543" s="69"/>
      <c r="B543" s="75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  <c r="BA543" s="69"/>
      <c r="BB543" s="69"/>
      <c r="BC543" s="69"/>
      <c r="BD543" s="130"/>
      <c r="BE543" s="69"/>
      <c r="BF543" s="69"/>
      <c r="BG543" s="69"/>
      <c r="BH543" s="69"/>
    </row>
    <row r="544" spans="1:60" ht="14">
      <c r="A544" s="69"/>
      <c r="B544" s="75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  <c r="BA544" s="69"/>
      <c r="BB544" s="69"/>
      <c r="BC544" s="69"/>
      <c r="BD544" s="130"/>
      <c r="BE544" s="69"/>
      <c r="BF544" s="69"/>
      <c r="BG544" s="69"/>
      <c r="BH544" s="69"/>
    </row>
    <row r="545" spans="1:60" ht="14">
      <c r="A545" s="69"/>
      <c r="B545" s="75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130"/>
      <c r="BE545" s="69"/>
      <c r="BF545" s="69"/>
      <c r="BG545" s="69"/>
      <c r="BH545" s="69"/>
    </row>
    <row r="546" spans="1:60" ht="14">
      <c r="A546" s="69"/>
      <c r="B546" s="75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130"/>
      <c r="BE546" s="69"/>
      <c r="BF546" s="69"/>
      <c r="BG546" s="69"/>
      <c r="BH546" s="69"/>
    </row>
    <row r="547" spans="1:60" ht="14">
      <c r="A547" s="69"/>
      <c r="B547" s="75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  <c r="BA547" s="69"/>
      <c r="BB547" s="69"/>
      <c r="BC547" s="69"/>
      <c r="BD547" s="130"/>
      <c r="BE547" s="69"/>
      <c r="BF547" s="69"/>
      <c r="BG547" s="69"/>
      <c r="BH547" s="69"/>
    </row>
    <row r="548" spans="1:60" ht="14">
      <c r="A548" s="69"/>
      <c r="B548" s="75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130"/>
      <c r="BE548" s="69"/>
      <c r="BF548" s="69"/>
      <c r="BG548" s="69"/>
      <c r="BH548" s="69"/>
    </row>
    <row r="549" spans="1:60" ht="14">
      <c r="A549" s="69"/>
      <c r="B549" s="75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130"/>
      <c r="BE549" s="69"/>
      <c r="BF549" s="69"/>
      <c r="BG549" s="69"/>
      <c r="BH549" s="69"/>
    </row>
    <row r="550" spans="1:60" ht="14">
      <c r="A550" s="69"/>
      <c r="B550" s="75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  <c r="BA550" s="69"/>
      <c r="BB550" s="69"/>
      <c r="BC550" s="69"/>
      <c r="BD550" s="130"/>
      <c r="BE550" s="69"/>
      <c r="BF550" s="69"/>
      <c r="BG550" s="69"/>
      <c r="BH550" s="69"/>
    </row>
    <row r="551" spans="1:60" ht="14">
      <c r="A551" s="69"/>
      <c r="B551" s="75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69"/>
      <c r="AY551" s="69"/>
      <c r="AZ551" s="69"/>
      <c r="BA551" s="69"/>
      <c r="BB551" s="69"/>
      <c r="BC551" s="69"/>
      <c r="BD551" s="130"/>
      <c r="BE551" s="69"/>
      <c r="BF551" s="69"/>
      <c r="BG551" s="69"/>
      <c r="BH551" s="69"/>
    </row>
    <row r="552" spans="1:60" ht="14">
      <c r="A552" s="69"/>
      <c r="B552" s="75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130"/>
      <c r="BE552" s="69"/>
      <c r="BF552" s="69"/>
      <c r="BG552" s="69"/>
      <c r="BH552" s="69"/>
    </row>
    <row r="553" spans="1:60" ht="14">
      <c r="A553" s="69"/>
      <c r="B553" s="75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130"/>
      <c r="BE553" s="69"/>
      <c r="BF553" s="69"/>
      <c r="BG553" s="69"/>
      <c r="BH553" s="69"/>
    </row>
    <row r="554" spans="1:60" ht="14">
      <c r="A554" s="69"/>
      <c r="B554" s="75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69"/>
      <c r="AY554" s="69"/>
      <c r="AZ554" s="69"/>
      <c r="BA554" s="69"/>
      <c r="BB554" s="69"/>
      <c r="BC554" s="69"/>
      <c r="BD554" s="130"/>
      <c r="BE554" s="69"/>
      <c r="BF554" s="69"/>
      <c r="BG554" s="69"/>
      <c r="BH554" s="69"/>
    </row>
    <row r="555" spans="1:60" ht="14">
      <c r="A555" s="69"/>
      <c r="B555" s="75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69"/>
      <c r="AY555" s="69"/>
      <c r="AZ555" s="69"/>
      <c r="BA555" s="69"/>
      <c r="BB555" s="69"/>
      <c r="BC555" s="69"/>
      <c r="BD555" s="130"/>
      <c r="BE555" s="69"/>
      <c r="BF555" s="69"/>
      <c r="BG555" s="69"/>
      <c r="BH555" s="69"/>
    </row>
    <row r="556" spans="1:60" ht="14">
      <c r="A556" s="69"/>
      <c r="B556" s="75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130"/>
      <c r="BE556" s="69"/>
      <c r="BF556" s="69"/>
      <c r="BG556" s="69"/>
      <c r="BH556" s="69"/>
    </row>
    <row r="557" spans="1:60" ht="14">
      <c r="A557" s="69"/>
      <c r="B557" s="75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  <c r="AX557" s="69"/>
      <c r="AY557" s="69"/>
      <c r="AZ557" s="69"/>
      <c r="BA557" s="69"/>
      <c r="BB557" s="69"/>
      <c r="BC557" s="69"/>
      <c r="BD557" s="130"/>
      <c r="BE557" s="69"/>
      <c r="BF557" s="69"/>
      <c r="BG557" s="69"/>
      <c r="BH557" s="69"/>
    </row>
    <row r="558" spans="1:60" ht="14">
      <c r="A558" s="69"/>
      <c r="B558" s="75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  <c r="AX558" s="69"/>
      <c r="AY558" s="69"/>
      <c r="AZ558" s="69"/>
      <c r="BA558" s="69"/>
      <c r="BB558" s="69"/>
      <c r="BC558" s="69"/>
      <c r="BD558" s="130"/>
      <c r="BE558" s="69"/>
      <c r="BF558" s="69"/>
      <c r="BG558" s="69"/>
      <c r="BH558" s="69"/>
    </row>
    <row r="559" spans="1:60" ht="14">
      <c r="A559" s="69"/>
      <c r="B559" s="75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130"/>
      <c r="BE559" s="69"/>
      <c r="BF559" s="69"/>
      <c r="BG559" s="69"/>
      <c r="BH559" s="69"/>
    </row>
    <row r="560" spans="1:60" ht="14">
      <c r="A560" s="69"/>
      <c r="B560" s="75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130"/>
      <c r="BE560" s="69"/>
      <c r="BF560" s="69"/>
      <c r="BG560" s="69"/>
      <c r="BH560" s="69"/>
    </row>
    <row r="561" spans="1:60" ht="14">
      <c r="A561" s="69"/>
      <c r="B561" s="75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  <c r="AX561" s="69"/>
      <c r="AY561" s="69"/>
      <c r="AZ561" s="69"/>
      <c r="BA561" s="69"/>
      <c r="BB561" s="69"/>
      <c r="BC561" s="69"/>
      <c r="BD561" s="130"/>
      <c r="BE561" s="69"/>
      <c r="BF561" s="69"/>
      <c r="BG561" s="69"/>
      <c r="BH561" s="69"/>
    </row>
    <row r="562" spans="1:60" ht="14">
      <c r="A562" s="69"/>
      <c r="B562" s="75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  <c r="AX562" s="69"/>
      <c r="AY562" s="69"/>
      <c r="AZ562" s="69"/>
      <c r="BA562" s="69"/>
      <c r="BB562" s="69"/>
      <c r="BC562" s="69"/>
      <c r="BD562" s="130"/>
      <c r="BE562" s="69"/>
      <c r="BF562" s="69"/>
      <c r="BG562" s="69"/>
      <c r="BH562" s="69"/>
    </row>
    <row r="563" spans="1:60" ht="14">
      <c r="A563" s="69"/>
      <c r="B563" s="75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  <c r="AX563" s="69"/>
      <c r="AY563" s="69"/>
      <c r="AZ563" s="69"/>
      <c r="BA563" s="69"/>
      <c r="BB563" s="69"/>
      <c r="BC563" s="69"/>
      <c r="BD563" s="130"/>
      <c r="BE563" s="69"/>
      <c r="BF563" s="69"/>
      <c r="BG563" s="69"/>
      <c r="BH563" s="69"/>
    </row>
    <row r="564" spans="1:60" ht="14">
      <c r="A564" s="69"/>
      <c r="B564" s="75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69"/>
      <c r="AY564" s="69"/>
      <c r="AZ564" s="69"/>
      <c r="BA564" s="69"/>
      <c r="BB564" s="69"/>
      <c r="BC564" s="69"/>
      <c r="BD564" s="130"/>
      <c r="BE564" s="69"/>
      <c r="BF564" s="69"/>
      <c r="BG564" s="69"/>
      <c r="BH564" s="69"/>
    </row>
    <row r="565" spans="1:60" ht="14">
      <c r="A565" s="69"/>
      <c r="B565" s="75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69"/>
      <c r="AY565" s="69"/>
      <c r="AZ565" s="69"/>
      <c r="BA565" s="69"/>
      <c r="BB565" s="69"/>
      <c r="BC565" s="69"/>
      <c r="BD565" s="130"/>
      <c r="BE565" s="69"/>
      <c r="BF565" s="69"/>
      <c r="BG565" s="69"/>
      <c r="BH565" s="69"/>
    </row>
    <row r="566" spans="1:60" ht="14">
      <c r="A566" s="69"/>
      <c r="B566" s="75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130"/>
      <c r="BE566" s="69"/>
      <c r="BF566" s="69"/>
      <c r="BG566" s="69"/>
      <c r="BH566" s="69"/>
    </row>
    <row r="567" spans="1:60" ht="14">
      <c r="A567" s="69"/>
      <c r="B567" s="75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  <c r="AX567" s="69"/>
      <c r="AY567" s="69"/>
      <c r="AZ567" s="69"/>
      <c r="BA567" s="69"/>
      <c r="BB567" s="69"/>
      <c r="BC567" s="69"/>
      <c r="BD567" s="130"/>
      <c r="BE567" s="69"/>
      <c r="BF567" s="69"/>
      <c r="BG567" s="69"/>
      <c r="BH567" s="69"/>
    </row>
    <row r="568" spans="1:60" ht="14">
      <c r="A568" s="69"/>
      <c r="B568" s="75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  <c r="AX568" s="69"/>
      <c r="AY568" s="69"/>
      <c r="AZ568" s="69"/>
      <c r="BA568" s="69"/>
      <c r="BB568" s="69"/>
      <c r="BC568" s="69"/>
      <c r="BD568" s="130"/>
      <c r="BE568" s="69"/>
      <c r="BF568" s="69"/>
      <c r="BG568" s="69"/>
      <c r="BH568" s="69"/>
    </row>
    <row r="569" spans="1:60" ht="14">
      <c r="A569" s="69"/>
      <c r="B569" s="75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130"/>
      <c r="BE569" s="69"/>
      <c r="BF569" s="69"/>
      <c r="BG569" s="69"/>
      <c r="BH569" s="69"/>
    </row>
    <row r="570" spans="1:60" ht="14">
      <c r="A570" s="69"/>
      <c r="B570" s="75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130"/>
      <c r="BE570" s="69"/>
      <c r="BF570" s="69"/>
      <c r="BG570" s="69"/>
      <c r="BH570" s="69"/>
    </row>
    <row r="571" spans="1:60" ht="14">
      <c r="A571" s="69"/>
      <c r="B571" s="75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130"/>
      <c r="BE571" s="69"/>
      <c r="BF571" s="69"/>
      <c r="BG571" s="69"/>
      <c r="BH571" s="69"/>
    </row>
    <row r="572" spans="1:60" ht="14">
      <c r="A572" s="69"/>
      <c r="B572" s="75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130"/>
      <c r="BE572" s="69"/>
      <c r="BF572" s="69"/>
      <c r="BG572" s="69"/>
      <c r="BH572" s="69"/>
    </row>
    <row r="573" spans="1:60" ht="14">
      <c r="A573" s="69"/>
      <c r="B573" s="75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130"/>
      <c r="BE573" s="69"/>
      <c r="BF573" s="69"/>
      <c r="BG573" s="69"/>
      <c r="BH573" s="69"/>
    </row>
    <row r="574" spans="1:60" ht="14">
      <c r="A574" s="69"/>
      <c r="B574" s="75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  <c r="AX574" s="69"/>
      <c r="AY574" s="69"/>
      <c r="AZ574" s="69"/>
      <c r="BA574" s="69"/>
      <c r="BB574" s="69"/>
      <c r="BC574" s="69"/>
      <c r="BD574" s="130"/>
      <c r="BE574" s="69"/>
      <c r="BF574" s="69"/>
      <c r="BG574" s="69"/>
      <c r="BH574" s="69"/>
    </row>
    <row r="575" spans="1:60" ht="14">
      <c r="A575" s="69"/>
      <c r="B575" s="75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  <c r="AX575" s="69"/>
      <c r="AY575" s="69"/>
      <c r="AZ575" s="69"/>
      <c r="BA575" s="69"/>
      <c r="BB575" s="69"/>
      <c r="BC575" s="69"/>
      <c r="BD575" s="130"/>
      <c r="BE575" s="69"/>
      <c r="BF575" s="69"/>
      <c r="BG575" s="69"/>
      <c r="BH575" s="69"/>
    </row>
    <row r="576" spans="1:60" ht="14">
      <c r="A576" s="69"/>
      <c r="B576" s="75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130"/>
      <c r="BE576" s="69"/>
      <c r="BF576" s="69"/>
      <c r="BG576" s="69"/>
      <c r="BH576" s="69"/>
    </row>
    <row r="577" spans="1:60" ht="14">
      <c r="A577" s="69"/>
      <c r="B577" s="75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  <c r="AX577" s="69"/>
      <c r="AY577" s="69"/>
      <c r="AZ577" s="69"/>
      <c r="BA577" s="69"/>
      <c r="BB577" s="69"/>
      <c r="BC577" s="69"/>
      <c r="BD577" s="130"/>
      <c r="BE577" s="69"/>
      <c r="BF577" s="69"/>
      <c r="BG577" s="69"/>
      <c r="BH577" s="69"/>
    </row>
    <row r="578" spans="1:60" ht="14">
      <c r="A578" s="69"/>
      <c r="B578" s="75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  <c r="AX578" s="69"/>
      <c r="AY578" s="69"/>
      <c r="AZ578" s="69"/>
      <c r="BA578" s="69"/>
      <c r="BB578" s="69"/>
      <c r="BC578" s="69"/>
      <c r="BD578" s="130"/>
      <c r="BE578" s="69"/>
      <c r="BF578" s="69"/>
      <c r="BG578" s="69"/>
      <c r="BH578" s="69"/>
    </row>
    <row r="579" spans="1:60" ht="14">
      <c r="A579" s="69"/>
      <c r="B579" s="75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  <c r="AX579" s="69"/>
      <c r="AY579" s="69"/>
      <c r="AZ579" s="69"/>
      <c r="BA579" s="69"/>
      <c r="BB579" s="69"/>
      <c r="BC579" s="69"/>
      <c r="BD579" s="130"/>
      <c r="BE579" s="69"/>
      <c r="BF579" s="69"/>
      <c r="BG579" s="69"/>
      <c r="BH579" s="69"/>
    </row>
    <row r="580" spans="1:60" ht="14">
      <c r="A580" s="69"/>
      <c r="B580" s="75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  <c r="AX580" s="69"/>
      <c r="AY580" s="69"/>
      <c r="AZ580" s="69"/>
      <c r="BA580" s="69"/>
      <c r="BB580" s="69"/>
      <c r="BC580" s="69"/>
      <c r="BD580" s="130"/>
      <c r="BE580" s="69"/>
      <c r="BF580" s="69"/>
      <c r="BG580" s="69"/>
      <c r="BH580" s="69"/>
    </row>
    <row r="581" spans="1:60" ht="14">
      <c r="A581" s="69"/>
      <c r="B581" s="75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  <c r="AX581" s="69"/>
      <c r="AY581" s="69"/>
      <c r="AZ581" s="69"/>
      <c r="BA581" s="69"/>
      <c r="BB581" s="69"/>
      <c r="BC581" s="69"/>
      <c r="BD581" s="130"/>
      <c r="BE581" s="69"/>
      <c r="BF581" s="69"/>
      <c r="BG581" s="69"/>
      <c r="BH581" s="69"/>
    </row>
    <row r="582" spans="1:60" ht="14">
      <c r="A582" s="69"/>
      <c r="B582" s="75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  <c r="AX582" s="69"/>
      <c r="AY582" s="69"/>
      <c r="AZ582" s="69"/>
      <c r="BA582" s="69"/>
      <c r="BB582" s="69"/>
      <c r="BC582" s="69"/>
      <c r="BD582" s="130"/>
      <c r="BE582" s="69"/>
      <c r="BF582" s="69"/>
      <c r="BG582" s="69"/>
      <c r="BH582" s="69"/>
    </row>
    <row r="583" spans="1:60" ht="14">
      <c r="A583" s="69"/>
      <c r="B583" s="75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  <c r="AX583" s="69"/>
      <c r="AY583" s="69"/>
      <c r="AZ583" s="69"/>
      <c r="BA583" s="69"/>
      <c r="BB583" s="69"/>
      <c r="BC583" s="69"/>
      <c r="BD583" s="130"/>
      <c r="BE583" s="69"/>
      <c r="BF583" s="69"/>
      <c r="BG583" s="69"/>
      <c r="BH583" s="69"/>
    </row>
    <row r="584" spans="1:60" ht="14">
      <c r="A584" s="69"/>
      <c r="B584" s="75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  <c r="AX584" s="69"/>
      <c r="AY584" s="69"/>
      <c r="AZ584" s="69"/>
      <c r="BA584" s="69"/>
      <c r="BB584" s="69"/>
      <c r="BC584" s="69"/>
      <c r="BD584" s="130"/>
      <c r="BE584" s="69"/>
      <c r="BF584" s="69"/>
      <c r="BG584" s="69"/>
      <c r="BH584" s="69"/>
    </row>
    <row r="585" spans="1:60" ht="14">
      <c r="A585" s="69"/>
      <c r="B585" s="75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  <c r="AX585" s="69"/>
      <c r="AY585" s="69"/>
      <c r="AZ585" s="69"/>
      <c r="BA585" s="69"/>
      <c r="BB585" s="69"/>
      <c r="BC585" s="69"/>
      <c r="BD585" s="130"/>
      <c r="BE585" s="69"/>
      <c r="BF585" s="69"/>
      <c r="BG585" s="69"/>
      <c r="BH585" s="69"/>
    </row>
    <row r="586" spans="1:60" ht="14">
      <c r="A586" s="69"/>
      <c r="B586" s="75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69"/>
      <c r="AY586" s="69"/>
      <c r="AZ586" s="69"/>
      <c r="BA586" s="69"/>
      <c r="BB586" s="69"/>
      <c r="BC586" s="69"/>
      <c r="BD586" s="130"/>
      <c r="BE586" s="69"/>
      <c r="BF586" s="69"/>
      <c r="BG586" s="69"/>
      <c r="BH586" s="69"/>
    </row>
    <row r="587" spans="1:60" ht="14">
      <c r="A587" s="69"/>
      <c r="B587" s="75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  <c r="AX587" s="69"/>
      <c r="AY587" s="69"/>
      <c r="AZ587" s="69"/>
      <c r="BA587" s="69"/>
      <c r="BB587" s="69"/>
      <c r="BC587" s="69"/>
      <c r="BD587" s="130"/>
      <c r="BE587" s="69"/>
      <c r="BF587" s="69"/>
      <c r="BG587" s="69"/>
      <c r="BH587" s="69"/>
    </row>
    <row r="588" spans="1:60" ht="14">
      <c r="A588" s="69"/>
      <c r="B588" s="75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  <c r="AX588" s="69"/>
      <c r="AY588" s="69"/>
      <c r="AZ588" s="69"/>
      <c r="BA588" s="69"/>
      <c r="BB588" s="69"/>
      <c r="BC588" s="69"/>
      <c r="BD588" s="130"/>
      <c r="BE588" s="69"/>
      <c r="BF588" s="69"/>
      <c r="BG588" s="69"/>
      <c r="BH588" s="69"/>
    </row>
    <row r="589" spans="1:60" ht="14">
      <c r="A589" s="69"/>
      <c r="B589" s="75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  <c r="AX589" s="69"/>
      <c r="AY589" s="69"/>
      <c r="AZ589" s="69"/>
      <c r="BA589" s="69"/>
      <c r="BB589" s="69"/>
      <c r="BC589" s="69"/>
      <c r="BD589" s="130"/>
      <c r="BE589" s="69"/>
      <c r="BF589" s="69"/>
      <c r="BG589" s="69"/>
      <c r="BH589" s="69"/>
    </row>
    <row r="590" spans="1:60" ht="14">
      <c r="A590" s="69"/>
      <c r="B590" s="75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  <c r="AX590" s="69"/>
      <c r="AY590" s="69"/>
      <c r="AZ590" s="69"/>
      <c r="BA590" s="69"/>
      <c r="BB590" s="69"/>
      <c r="BC590" s="69"/>
      <c r="BD590" s="130"/>
      <c r="BE590" s="69"/>
      <c r="BF590" s="69"/>
      <c r="BG590" s="69"/>
      <c r="BH590" s="69"/>
    </row>
    <row r="591" spans="1:60" ht="14">
      <c r="A591" s="69"/>
      <c r="B591" s="75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  <c r="BD591" s="130"/>
      <c r="BE591" s="69"/>
      <c r="BF591" s="69"/>
      <c r="BG591" s="69"/>
      <c r="BH591" s="69"/>
    </row>
    <row r="592" spans="1:60" ht="14">
      <c r="A592" s="69"/>
      <c r="B592" s="75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  <c r="AX592" s="69"/>
      <c r="AY592" s="69"/>
      <c r="AZ592" s="69"/>
      <c r="BA592" s="69"/>
      <c r="BB592" s="69"/>
      <c r="BC592" s="69"/>
      <c r="BD592" s="130"/>
      <c r="BE592" s="69"/>
      <c r="BF592" s="69"/>
      <c r="BG592" s="69"/>
      <c r="BH592" s="69"/>
    </row>
    <row r="593" spans="1:60" ht="14">
      <c r="A593" s="69"/>
      <c r="B593" s="75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  <c r="AX593" s="69"/>
      <c r="AY593" s="69"/>
      <c r="AZ593" s="69"/>
      <c r="BA593" s="69"/>
      <c r="BB593" s="69"/>
      <c r="BC593" s="69"/>
      <c r="BD593" s="130"/>
      <c r="BE593" s="69"/>
      <c r="BF593" s="69"/>
      <c r="BG593" s="69"/>
      <c r="BH593" s="69"/>
    </row>
    <row r="594" spans="1:60" ht="14">
      <c r="A594" s="69"/>
      <c r="B594" s="75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  <c r="AX594" s="69"/>
      <c r="AY594" s="69"/>
      <c r="AZ594" s="69"/>
      <c r="BA594" s="69"/>
      <c r="BB594" s="69"/>
      <c r="BC594" s="69"/>
      <c r="BD594" s="130"/>
      <c r="BE594" s="69"/>
      <c r="BF594" s="69"/>
      <c r="BG594" s="69"/>
      <c r="BH594" s="69"/>
    </row>
    <row r="595" spans="1:60" ht="14">
      <c r="A595" s="69"/>
      <c r="B595" s="75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  <c r="AX595" s="69"/>
      <c r="AY595" s="69"/>
      <c r="AZ595" s="69"/>
      <c r="BA595" s="69"/>
      <c r="BB595" s="69"/>
      <c r="BC595" s="69"/>
      <c r="BD595" s="130"/>
      <c r="BE595" s="69"/>
      <c r="BF595" s="69"/>
      <c r="BG595" s="69"/>
      <c r="BH595" s="69"/>
    </row>
    <row r="596" spans="1:60" ht="14">
      <c r="A596" s="69"/>
      <c r="B596" s="75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  <c r="AX596" s="69"/>
      <c r="AY596" s="69"/>
      <c r="AZ596" s="69"/>
      <c r="BA596" s="69"/>
      <c r="BB596" s="69"/>
      <c r="BC596" s="69"/>
      <c r="BD596" s="130"/>
      <c r="BE596" s="69"/>
      <c r="BF596" s="69"/>
      <c r="BG596" s="69"/>
      <c r="BH596" s="69"/>
    </row>
    <row r="597" spans="1:60" ht="14">
      <c r="A597" s="69"/>
      <c r="B597" s="75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  <c r="AX597" s="69"/>
      <c r="AY597" s="69"/>
      <c r="AZ597" s="69"/>
      <c r="BA597" s="69"/>
      <c r="BB597" s="69"/>
      <c r="BC597" s="69"/>
      <c r="BD597" s="130"/>
      <c r="BE597" s="69"/>
      <c r="BF597" s="69"/>
      <c r="BG597" s="69"/>
      <c r="BH597" s="69"/>
    </row>
    <row r="598" spans="1:60" ht="14">
      <c r="A598" s="69"/>
      <c r="B598" s="75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  <c r="AX598" s="69"/>
      <c r="AY598" s="69"/>
      <c r="AZ598" s="69"/>
      <c r="BA598" s="69"/>
      <c r="BB598" s="69"/>
      <c r="BC598" s="69"/>
      <c r="BD598" s="130"/>
      <c r="BE598" s="69"/>
      <c r="BF598" s="69"/>
      <c r="BG598" s="69"/>
      <c r="BH598" s="69"/>
    </row>
    <row r="599" spans="1:60" ht="14">
      <c r="A599" s="69"/>
      <c r="B599" s="75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  <c r="AX599" s="69"/>
      <c r="AY599" s="69"/>
      <c r="AZ599" s="69"/>
      <c r="BA599" s="69"/>
      <c r="BB599" s="69"/>
      <c r="BC599" s="69"/>
      <c r="BD599" s="130"/>
      <c r="BE599" s="69"/>
      <c r="BF599" s="69"/>
      <c r="BG599" s="69"/>
      <c r="BH599" s="69"/>
    </row>
    <row r="600" spans="1:60" ht="14">
      <c r="A600" s="69"/>
      <c r="B600" s="75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  <c r="AX600" s="69"/>
      <c r="AY600" s="69"/>
      <c r="AZ600" s="69"/>
      <c r="BA600" s="69"/>
      <c r="BB600" s="69"/>
      <c r="BC600" s="69"/>
      <c r="BD600" s="130"/>
      <c r="BE600" s="69"/>
      <c r="BF600" s="69"/>
      <c r="BG600" s="69"/>
      <c r="BH600" s="69"/>
    </row>
    <row r="601" spans="1:60" ht="14">
      <c r="A601" s="69"/>
      <c r="B601" s="75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  <c r="AX601" s="69"/>
      <c r="AY601" s="69"/>
      <c r="AZ601" s="69"/>
      <c r="BA601" s="69"/>
      <c r="BB601" s="69"/>
      <c r="BC601" s="69"/>
      <c r="BD601" s="130"/>
      <c r="BE601" s="69"/>
      <c r="BF601" s="69"/>
      <c r="BG601" s="69"/>
      <c r="BH601" s="69"/>
    </row>
    <row r="602" spans="1:60" ht="14">
      <c r="A602" s="69"/>
      <c r="B602" s="75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  <c r="AX602" s="69"/>
      <c r="AY602" s="69"/>
      <c r="AZ602" s="69"/>
      <c r="BA602" s="69"/>
      <c r="BB602" s="69"/>
      <c r="BC602" s="69"/>
      <c r="BD602" s="130"/>
      <c r="BE602" s="69"/>
      <c r="BF602" s="69"/>
      <c r="BG602" s="69"/>
      <c r="BH602" s="69"/>
    </row>
    <row r="603" spans="1:60" ht="14">
      <c r="A603" s="69"/>
      <c r="B603" s="75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  <c r="AX603" s="69"/>
      <c r="AY603" s="69"/>
      <c r="AZ603" s="69"/>
      <c r="BA603" s="69"/>
      <c r="BB603" s="69"/>
      <c r="BC603" s="69"/>
      <c r="BD603" s="130"/>
      <c r="BE603" s="69"/>
      <c r="BF603" s="69"/>
      <c r="BG603" s="69"/>
      <c r="BH603" s="69"/>
    </row>
    <row r="604" spans="1:60" ht="14">
      <c r="A604" s="69"/>
      <c r="B604" s="75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  <c r="AX604" s="69"/>
      <c r="AY604" s="69"/>
      <c r="AZ604" s="69"/>
      <c r="BA604" s="69"/>
      <c r="BB604" s="69"/>
      <c r="BC604" s="69"/>
      <c r="BD604" s="130"/>
      <c r="BE604" s="69"/>
      <c r="BF604" s="69"/>
      <c r="BG604" s="69"/>
      <c r="BH604" s="69"/>
    </row>
    <row r="605" spans="1:60" ht="14">
      <c r="A605" s="69"/>
      <c r="B605" s="75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  <c r="AX605" s="69"/>
      <c r="AY605" s="69"/>
      <c r="AZ605" s="69"/>
      <c r="BA605" s="69"/>
      <c r="BB605" s="69"/>
      <c r="BC605" s="69"/>
      <c r="BD605" s="130"/>
      <c r="BE605" s="69"/>
      <c r="BF605" s="69"/>
      <c r="BG605" s="69"/>
      <c r="BH605" s="69"/>
    </row>
    <row r="606" spans="1:60" ht="14">
      <c r="A606" s="69"/>
      <c r="B606" s="75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  <c r="AX606" s="69"/>
      <c r="AY606" s="69"/>
      <c r="AZ606" s="69"/>
      <c r="BA606" s="69"/>
      <c r="BB606" s="69"/>
      <c r="BC606" s="69"/>
      <c r="BD606" s="130"/>
      <c r="BE606" s="69"/>
      <c r="BF606" s="69"/>
      <c r="BG606" s="69"/>
      <c r="BH606" s="69"/>
    </row>
    <row r="607" spans="1:60" ht="14">
      <c r="A607" s="69"/>
      <c r="B607" s="75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  <c r="AX607" s="69"/>
      <c r="AY607" s="69"/>
      <c r="AZ607" s="69"/>
      <c r="BA607" s="69"/>
      <c r="BB607" s="69"/>
      <c r="BC607" s="69"/>
      <c r="BD607" s="130"/>
      <c r="BE607" s="69"/>
      <c r="BF607" s="69"/>
      <c r="BG607" s="69"/>
      <c r="BH607" s="69"/>
    </row>
    <row r="608" spans="1:60" ht="14">
      <c r="A608" s="69"/>
      <c r="B608" s="75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  <c r="AX608" s="69"/>
      <c r="AY608" s="69"/>
      <c r="AZ608" s="69"/>
      <c r="BA608" s="69"/>
      <c r="BB608" s="69"/>
      <c r="BC608" s="69"/>
      <c r="BD608" s="130"/>
      <c r="BE608" s="69"/>
      <c r="BF608" s="69"/>
      <c r="BG608" s="69"/>
      <c r="BH608" s="69"/>
    </row>
    <row r="609" spans="1:60" ht="14">
      <c r="A609" s="69"/>
      <c r="B609" s="75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  <c r="AX609" s="69"/>
      <c r="AY609" s="69"/>
      <c r="AZ609" s="69"/>
      <c r="BA609" s="69"/>
      <c r="BB609" s="69"/>
      <c r="BC609" s="69"/>
      <c r="BD609" s="130"/>
      <c r="BE609" s="69"/>
      <c r="BF609" s="69"/>
      <c r="BG609" s="69"/>
      <c r="BH609" s="69"/>
    </row>
    <row r="610" spans="1:60" ht="14">
      <c r="A610" s="69"/>
      <c r="B610" s="75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130"/>
      <c r="BE610" s="69"/>
      <c r="BF610" s="69"/>
      <c r="BG610" s="69"/>
      <c r="BH610" s="69"/>
    </row>
    <row r="611" spans="1:60" ht="14">
      <c r="A611" s="69"/>
      <c r="B611" s="75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  <c r="AX611" s="69"/>
      <c r="AY611" s="69"/>
      <c r="AZ611" s="69"/>
      <c r="BA611" s="69"/>
      <c r="BB611" s="69"/>
      <c r="BC611" s="69"/>
      <c r="BD611" s="130"/>
      <c r="BE611" s="69"/>
      <c r="BF611" s="69"/>
      <c r="BG611" s="69"/>
      <c r="BH611" s="69"/>
    </row>
    <row r="612" spans="1:60" ht="14">
      <c r="A612" s="69"/>
      <c r="B612" s="75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  <c r="AX612" s="69"/>
      <c r="AY612" s="69"/>
      <c r="AZ612" s="69"/>
      <c r="BA612" s="69"/>
      <c r="BB612" s="69"/>
      <c r="BC612" s="69"/>
      <c r="BD612" s="130"/>
      <c r="BE612" s="69"/>
      <c r="BF612" s="69"/>
      <c r="BG612" s="69"/>
      <c r="BH612" s="69"/>
    </row>
    <row r="613" spans="1:60" ht="14">
      <c r="A613" s="69"/>
      <c r="B613" s="75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130"/>
      <c r="BE613" s="69"/>
      <c r="BF613" s="69"/>
      <c r="BG613" s="69"/>
      <c r="BH613" s="69"/>
    </row>
    <row r="614" spans="1:60" ht="14">
      <c r="A614" s="69"/>
      <c r="B614" s="75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130"/>
      <c r="BE614" s="69"/>
      <c r="BF614" s="69"/>
      <c r="BG614" s="69"/>
      <c r="BH614" s="69"/>
    </row>
    <row r="615" spans="1:60" ht="14">
      <c r="A615" s="69"/>
      <c r="B615" s="75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130"/>
      <c r="BE615" s="69"/>
      <c r="BF615" s="69"/>
      <c r="BG615" s="69"/>
      <c r="BH615" s="69"/>
    </row>
    <row r="616" spans="1:60" ht="14">
      <c r="A616" s="69"/>
      <c r="B616" s="75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  <c r="AX616" s="69"/>
      <c r="AY616" s="69"/>
      <c r="AZ616" s="69"/>
      <c r="BA616" s="69"/>
      <c r="BB616" s="69"/>
      <c r="BC616" s="69"/>
      <c r="BD616" s="130"/>
      <c r="BE616" s="69"/>
      <c r="BF616" s="69"/>
      <c r="BG616" s="69"/>
      <c r="BH616" s="69"/>
    </row>
    <row r="617" spans="1:60" ht="14">
      <c r="A617" s="69"/>
      <c r="B617" s="75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  <c r="AX617" s="69"/>
      <c r="AY617" s="69"/>
      <c r="AZ617" s="69"/>
      <c r="BA617" s="69"/>
      <c r="BB617" s="69"/>
      <c r="BC617" s="69"/>
      <c r="BD617" s="130"/>
      <c r="BE617" s="69"/>
      <c r="BF617" s="69"/>
      <c r="BG617" s="69"/>
      <c r="BH617" s="69"/>
    </row>
    <row r="618" spans="1:60" ht="14">
      <c r="A618" s="69"/>
      <c r="B618" s="75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130"/>
      <c r="BE618" s="69"/>
      <c r="BF618" s="69"/>
      <c r="BG618" s="69"/>
      <c r="BH618" s="69"/>
    </row>
    <row r="619" spans="1:60" ht="14">
      <c r="A619" s="69"/>
      <c r="B619" s="75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  <c r="AX619" s="69"/>
      <c r="AY619" s="69"/>
      <c r="AZ619" s="69"/>
      <c r="BA619" s="69"/>
      <c r="BB619" s="69"/>
      <c r="BC619" s="69"/>
      <c r="BD619" s="130"/>
      <c r="BE619" s="69"/>
      <c r="BF619" s="69"/>
      <c r="BG619" s="69"/>
      <c r="BH619" s="69"/>
    </row>
    <row r="620" spans="1:60" ht="14">
      <c r="A620" s="69"/>
      <c r="B620" s="75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  <c r="AX620" s="69"/>
      <c r="AY620" s="69"/>
      <c r="AZ620" s="69"/>
      <c r="BA620" s="69"/>
      <c r="BB620" s="69"/>
      <c r="BC620" s="69"/>
      <c r="BD620" s="130"/>
      <c r="BE620" s="69"/>
      <c r="BF620" s="69"/>
      <c r="BG620" s="69"/>
      <c r="BH620" s="69"/>
    </row>
    <row r="621" spans="1:60" ht="14">
      <c r="A621" s="69"/>
      <c r="B621" s="75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  <c r="AX621" s="69"/>
      <c r="AY621" s="69"/>
      <c r="AZ621" s="69"/>
      <c r="BA621" s="69"/>
      <c r="BB621" s="69"/>
      <c r="BC621" s="69"/>
      <c r="BD621" s="130"/>
      <c r="BE621" s="69"/>
      <c r="BF621" s="69"/>
      <c r="BG621" s="69"/>
      <c r="BH621" s="69"/>
    </row>
    <row r="622" spans="1:60" ht="14">
      <c r="A622" s="69"/>
      <c r="B622" s="75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  <c r="AX622" s="69"/>
      <c r="AY622" s="69"/>
      <c r="AZ622" s="69"/>
      <c r="BA622" s="69"/>
      <c r="BB622" s="69"/>
      <c r="BC622" s="69"/>
      <c r="BD622" s="130"/>
      <c r="BE622" s="69"/>
      <c r="BF622" s="69"/>
      <c r="BG622" s="69"/>
      <c r="BH622" s="69"/>
    </row>
    <row r="623" spans="1:60" ht="14">
      <c r="A623" s="69"/>
      <c r="B623" s="75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  <c r="AX623" s="69"/>
      <c r="AY623" s="69"/>
      <c r="AZ623" s="69"/>
      <c r="BA623" s="69"/>
      <c r="BB623" s="69"/>
      <c r="BC623" s="69"/>
      <c r="BD623" s="130"/>
      <c r="BE623" s="69"/>
      <c r="BF623" s="69"/>
      <c r="BG623" s="69"/>
      <c r="BH623" s="69"/>
    </row>
    <row r="624" spans="1:60" ht="14">
      <c r="A624" s="69"/>
      <c r="B624" s="75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  <c r="AX624" s="69"/>
      <c r="AY624" s="69"/>
      <c r="AZ624" s="69"/>
      <c r="BA624" s="69"/>
      <c r="BB624" s="69"/>
      <c r="BC624" s="69"/>
      <c r="BD624" s="130"/>
      <c r="BE624" s="69"/>
      <c r="BF624" s="69"/>
      <c r="BG624" s="69"/>
      <c r="BH624" s="69"/>
    </row>
    <row r="625" spans="1:60" ht="14">
      <c r="A625" s="69"/>
      <c r="B625" s="75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130"/>
      <c r="BE625" s="69"/>
      <c r="BF625" s="69"/>
      <c r="BG625" s="69"/>
      <c r="BH625" s="69"/>
    </row>
    <row r="626" spans="1:60" ht="14">
      <c r="A626" s="69"/>
      <c r="B626" s="75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130"/>
      <c r="BE626" s="69"/>
      <c r="BF626" s="69"/>
      <c r="BG626" s="69"/>
      <c r="BH626" s="69"/>
    </row>
    <row r="627" spans="1:60" ht="14">
      <c r="A627" s="69"/>
      <c r="B627" s="75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130"/>
      <c r="BE627" s="69"/>
      <c r="BF627" s="69"/>
      <c r="BG627" s="69"/>
      <c r="BH627" s="69"/>
    </row>
    <row r="628" spans="1:60" ht="14">
      <c r="A628" s="69"/>
      <c r="B628" s="75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130"/>
      <c r="BE628" s="69"/>
      <c r="BF628" s="69"/>
      <c r="BG628" s="69"/>
      <c r="BH628" s="69"/>
    </row>
    <row r="629" spans="1:60" ht="14">
      <c r="A629" s="69"/>
      <c r="B629" s="75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130"/>
      <c r="BE629" s="69"/>
      <c r="BF629" s="69"/>
      <c r="BG629" s="69"/>
      <c r="BH629" s="69"/>
    </row>
    <row r="630" spans="1:60" ht="14">
      <c r="A630" s="69"/>
      <c r="B630" s="75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130"/>
      <c r="BE630" s="69"/>
      <c r="BF630" s="69"/>
      <c r="BG630" s="69"/>
      <c r="BH630" s="69"/>
    </row>
    <row r="631" spans="1:60" ht="14">
      <c r="A631" s="69"/>
      <c r="B631" s="75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130"/>
      <c r="BE631" s="69"/>
      <c r="BF631" s="69"/>
      <c r="BG631" s="69"/>
      <c r="BH631" s="69"/>
    </row>
    <row r="632" spans="1:60" ht="14">
      <c r="A632" s="69"/>
      <c r="B632" s="75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  <c r="AX632" s="69"/>
      <c r="AY632" s="69"/>
      <c r="AZ632" s="69"/>
      <c r="BA632" s="69"/>
      <c r="BB632" s="69"/>
      <c r="BC632" s="69"/>
      <c r="BD632" s="130"/>
      <c r="BE632" s="69"/>
      <c r="BF632" s="69"/>
      <c r="BG632" s="69"/>
      <c r="BH632" s="69"/>
    </row>
    <row r="633" spans="1:60" ht="14">
      <c r="A633" s="69"/>
      <c r="B633" s="75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130"/>
      <c r="BE633" s="69"/>
      <c r="BF633" s="69"/>
      <c r="BG633" s="69"/>
      <c r="BH633" s="69"/>
    </row>
    <row r="634" spans="1:60" ht="14">
      <c r="A634" s="69"/>
      <c r="B634" s="75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  <c r="AX634" s="69"/>
      <c r="AY634" s="69"/>
      <c r="AZ634" s="69"/>
      <c r="BA634" s="69"/>
      <c r="BB634" s="69"/>
      <c r="BC634" s="69"/>
      <c r="BD634" s="130"/>
      <c r="BE634" s="69"/>
      <c r="BF634" s="69"/>
      <c r="BG634" s="69"/>
      <c r="BH634" s="69"/>
    </row>
    <row r="635" spans="1:60" ht="14">
      <c r="A635" s="69"/>
      <c r="B635" s="75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  <c r="AX635" s="69"/>
      <c r="AY635" s="69"/>
      <c r="AZ635" s="69"/>
      <c r="BA635" s="69"/>
      <c r="BB635" s="69"/>
      <c r="BC635" s="69"/>
      <c r="BD635" s="130"/>
      <c r="BE635" s="69"/>
      <c r="BF635" s="69"/>
      <c r="BG635" s="69"/>
      <c r="BH635" s="69"/>
    </row>
    <row r="636" spans="1:60" ht="14">
      <c r="A636" s="69"/>
      <c r="B636" s="75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130"/>
      <c r="BE636" s="69"/>
      <c r="BF636" s="69"/>
      <c r="BG636" s="69"/>
      <c r="BH636" s="69"/>
    </row>
    <row r="637" spans="1:60" ht="14">
      <c r="A637" s="69"/>
      <c r="B637" s="75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130"/>
      <c r="BE637" s="69"/>
      <c r="BF637" s="69"/>
      <c r="BG637" s="69"/>
      <c r="BH637" s="69"/>
    </row>
    <row r="638" spans="1:60" ht="14">
      <c r="A638" s="69"/>
      <c r="B638" s="75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  <c r="AX638" s="69"/>
      <c r="AY638" s="69"/>
      <c r="AZ638" s="69"/>
      <c r="BA638" s="69"/>
      <c r="BB638" s="69"/>
      <c r="BC638" s="69"/>
      <c r="BD638" s="130"/>
      <c r="BE638" s="69"/>
      <c r="BF638" s="69"/>
      <c r="BG638" s="69"/>
      <c r="BH638" s="69"/>
    </row>
    <row r="639" spans="1:60" ht="14">
      <c r="A639" s="69"/>
      <c r="B639" s="75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  <c r="AX639" s="69"/>
      <c r="AY639" s="69"/>
      <c r="AZ639" s="69"/>
      <c r="BA639" s="69"/>
      <c r="BB639" s="69"/>
      <c r="BC639" s="69"/>
      <c r="BD639" s="130"/>
      <c r="BE639" s="69"/>
      <c r="BF639" s="69"/>
      <c r="BG639" s="69"/>
      <c r="BH639" s="69"/>
    </row>
    <row r="640" spans="1:60" ht="14">
      <c r="A640" s="69"/>
      <c r="B640" s="75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  <c r="AX640" s="69"/>
      <c r="AY640" s="69"/>
      <c r="AZ640" s="69"/>
      <c r="BA640" s="69"/>
      <c r="BB640" s="69"/>
      <c r="BC640" s="69"/>
      <c r="BD640" s="130"/>
      <c r="BE640" s="69"/>
      <c r="BF640" s="69"/>
      <c r="BG640" s="69"/>
      <c r="BH640" s="69"/>
    </row>
    <row r="641" spans="1:60" ht="14">
      <c r="A641" s="69"/>
      <c r="B641" s="75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  <c r="AX641" s="69"/>
      <c r="AY641" s="69"/>
      <c r="AZ641" s="69"/>
      <c r="BA641" s="69"/>
      <c r="BB641" s="69"/>
      <c r="BC641" s="69"/>
      <c r="BD641" s="130"/>
      <c r="BE641" s="69"/>
      <c r="BF641" s="69"/>
      <c r="BG641" s="69"/>
      <c r="BH641" s="69"/>
    </row>
    <row r="642" spans="1:60" ht="14">
      <c r="A642" s="69"/>
      <c r="B642" s="75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  <c r="AX642" s="69"/>
      <c r="AY642" s="69"/>
      <c r="AZ642" s="69"/>
      <c r="BA642" s="69"/>
      <c r="BB642" s="69"/>
      <c r="BC642" s="69"/>
      <c r="BD642" s="130"/>
      <c r="BE642" s="69"/>
      <c r="BF642" s="69"/>
      <c r="BG642" s="69"/>
      <c r="BH642" s="69"/>
    </row>
    <row r="643" spans="1:60" ht="14">
      <c r="A643" s="69"/>
      <c r="B643" s="75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130"/>
      <c r="BE643" s="69"/>
      <c r="BF643" s="69"/>
      <c r="BG643" s="69"/>
      <c r="BH643" s="69"/>
    </row>
    <row r="644" spans="1:60" ht="14">
      <c r="A644" s="69"/>
      <c r="B644" s="75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130"/>
      <c r="BE644" s="69"/>
      <c r="BF644" s="69"/>
      <c r="BG644" s="69"/>
      <c r="BH644" s="69"/>
    </row>
    <row r="645" spans="1:60" ht="14">
      <c r="A645" s="69"/>
      <c r="B645" s="75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  <c r="AX645" s="69"/>
      <c r="AY645" s="69"/>
      <c r="AZ645" s="69"/>
      <c r="BA645" s="69"/>
      <c r="BB645" s="69"/>
      <c r="BC645" s="69"/>
      <c r="BD645" s="130"/>
      <c r="BE645" s="69"/>
      <c r="BF645" s="69"/>
      <c r="BG645" s="69"/>
      <c r="BH645" s="69"/>
    </row>
    <row r="646" spans="1:60" ht="14">
      <c r="A646" s="69"/>
      <c r="B646" s="75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  <c r="AX646" s="69"/>
      <c r="AY646" s="69"/>
      <c r="AZ646" s="69"/>
      <c r="BA646" s="69"/>
      <c r="BB646" s="69"/>
      <c r="BC646" s="69"/>
      <c r="BD646" s="130"/>
      <c r="BE646" s="69"/>
      <c r="BF646" s="69"/>
      <c r="BG646" s="69"/>
      <c r="BH646" s="69"/>
    </row>
    <row r="647" spans="1:60" ht="14">
      <c r="A647" s="69"/>
      <c r="B647" s="75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130"/>
      <c r="BE647" s="69"/>
      <c r="BF647" s="69"/>
      <c r="BG647" s="69"/>
      <c r="BH647" s="69"/>
    </row>
    <row r="648" spans="1:60" ht="14">
      <c r="A648" s="69"/>
      <c r="B648" s="75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  <c r="AX648" s="69"/>
      <c r="AY648" s="69"/>
      <c r="AZ648" s="69"/>
      <c r="BA648" s="69"/>
      <c r="BB648" s="69"/>
      <c r="BC648" s="69"/>
      <c r="BD648" s="130"/>
      <c r="BE648" s="69"/>
      <c r="BF648" s="69"/>
      <c r="BG648" s="69"/>
      <c r="BH648" s="69"/>
    </row>
    <row r="649" spans="1:60" ht="14">
      <c r="A649" s="69"/>
      <c r="B649" s="75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  <c r="AX649" s="69"/>
      <c r="AY649" s="69"/>
      <c r="AZ649" s="69"/>
      <c r="BA649" s="69"/>
      <c r="BB649" s="69"/>
      <c r="BC649" s="69"/>
      <c r="BD649" s="130"/>
      <c r="BE649" s="69"/>
      <c r="BF649" s="69"/>
      <c r="BG649" s="69"/>
      <c r="BH649" s="69"/>
    </row>
    <row r="650" spans="1:60" ht="14">
      <c r="A650" s="69"/>
      <c r="B650" s="75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130"/>
      <c r="BE650" s="69"/>
      <c r="BF650" s="69"/>
      <c r="BG650" s="69"/>
      <c r="BH650" s="69"/>
    </row>
    <row r="651" spans="1:60" ht="14">
      <c r="A651" s="69"/>
      <c r="B651" s="75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130"/>
      <c r="BE651" s="69"/>
      <c r="BF651" s="69"/>
      <c r="BG651" s="69"/>
      <c r="BH651" s="69"/>
    </row>
    <row r="652" spans="1:60" ht="14">
      <c r="A652" s="69"/>
      <c r="B652" s="75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  <c r="AX652" s="69"/>
      <c r="AY652" s="69"/>
      <c r="AZ652" s="69"/>
      <c r="BA652" s="69"/>
      <c r="BB652" s="69"/>
      <c r="BC652" s="69"/>
      <c r="BD652" s="130"/>
      <c r="BE652" s="69"/>
      <c r="BF652" s="69"/>
      <c r="BG652" s="69"/>
      <c r="BH652" s="69"/>
    </row>
    <row r="653" spans="1:60" ht="14">
      <c r="A653" s="69"/>
      <c r="B653" s="75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  <c r="AX653" s="69"/>
      <c r="AY653" s="69"/>
      <c r="AZ653" s="69"/>
      <c r="BA653" s="69"/>
      <c r="BB653" s="69"/>
      <c r="BC653" s="69"/>
      <c r="BD653" s="130"/>
      <c r="BE653" s="69"/>
      <c r="BF653" s="69"/>
      <c r="BG653" s="69"/>
      <c r="BH653" s="69"/>
    </row>
    <row r="654" spans="1:60" ht="14">
      <c r="A654" s="69"/>
      <c r="B654" s="75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130"/>
      <c r="BE654" s="69"/>
      <c r="BF654" s="69"/>
      <c r="BG654" s="69"/>
      <c r="BH654" s="69"/>
    </row>
    <row r="655" spans="1:60" ht="14">
      <c r="A655" s="69"/>
      <c r="B655" s="75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  <c r="AX655" s="69"/>
      <c r="AY655" s="69"/>
      <c r="AZ655" s="69"/>
      <c r="BA655" s="69"/>
      <c r="BB655" s="69"/>
      <c r="BC655" s="69"/>
      <c r="BD655" s="130"/>
      <c r="BE655" s="69"/>
      <c r="BF655" s="69"/>
      <c r="BG655" s="69"/>
      <c r="BH655" s="69"/>
    </row>
    <row r="656" spans="1:60" ht="14">
      <c r="A656" s="69"/>
      <c r="B656" s="75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  <c r="AX656" s="69"/>
      <c r="AY656" s="69"/>
      <c r="AZ656" s="69"/>
      <c r="BA656" s="69"/>
      <c r="BB656" s="69"/>
      <c r="BC656" s="69"/>
      <c r="BD656" s="130"/>
      <c r="BE656" s="69"/>
      <c r="BF656" s="69"/>
      <c r="BG656" s="69"/>
      <c r="BH656" s="69"/>
    </row>
    <row r="657" spans="1:60" ht="14">
      <c r="A657" s="69"/>
      <c r="B657" s="75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  <c r="AX657" s="69"/>
      <c r="AY657" s="69"/>
      <c r="AZ657" s="69"/>
      <c r="BA657" s="69"/>
      <c r="BB657" s="69"/>
      <c r="BC657" s="69"/>
      <c r="BD657" s="130"/>
      <c r="BE657" s="69"/>
      <c r="BF657" s="69"/>
      <c r="BG657" s="69"/>
      <c r="BH657" s="69"/>
    </row>
    <row r="658" spans="1:60" ht="14">
      <c r="A658" s="69"/>
      <c r="B658" s="75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  <c r="AX658" s="69"/>
      <c r="AY658" s="69"/>
      <c r="AZ658" s="69"/>
      <c r="BA658" s="69"/>
      <c r="BB658" s="69"/>
      <c r="BC658" s="69"/>
      <c r="BD658" s="130"/>
      <c r="BE658" s="69"/>
      <c r="BF658" s="69"/>
      <c r="BG658" s="69"/>
      <c r="BH658" s="69"/>
    </row>
    <row r="659" spans="1:60" ht="14">
      <c r="A659" s="69"/>
      <c r="B659" s="75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  <c r="AX659" s="69"/>
      <c r="AY659" s="69"/>
      <c r="AZ659" s="69"/>
      <c r="BA659" s="69"/>
      <c r="BB659" s="69"/>
      <c r="BC659" s="69"/>
      <c r="BD659" s="130"/>
      <c r="BE659" s="69"/>
      <c r="BF659" s="69"/>
      <c r="BG659" s="69"/>
      <c r="BH659" s="69"/>
    </row>
    <row r="660" spans="1:60" ht="14">
      <c r="A660" s="69"/>
      <c r="B660" s="75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130"/>
      <c r="BE660" s="69"/>
      <c r="BF660" s="69"/>
      <c r="BG660" s="69"/>
      <c r="BH660" s="69"/>
    </row>
    <row r="661" spans="1:60" ht="14">
      <c r="A661" s="69"/>
      <c r="B661" s="75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  <c r="AX661" s="69"/>
      <c r="AY661" s="69"/>
      <c r="AZ661" s="69"/>
      <c r="BA661" s="69"/>
      <c r="BB661" s="69"/>
      <c r="BC661" s="69"/>
      <c r="BD661" s="130"/>
      <c r="BE661" s="69"/>
      <c r="BF661" s="69"/>
      <c r="BG661" s="69"/>
      <c r="BH661" s="69"/>
    </row>
    <row r="662" spans="1:60" ht="14">
      <c r="A662" s="69"/>
      <c r="B662" s="75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  <c r="AX662" s="69"/>
      <c r="AY662" s="69"/>
      <c r="AZ662" s="69"/>
      <c r="BA662" s="69"/>
      <c r="BB662" s="69"/>
      <c r="BC662" s="69"/>
      <c r="BD662" s="130"/>
      <c r="BE662" s="69"/>
      <c r="BF662" s="69"/>
      <c r="BG662" s="69"/>
      <c r="BH662" s="69"/>
    </row>
    <row r="663" spans="1:60" ht="14">
      <c r="A663" s="69"/>
      <c r="B663" s="75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130"/>
      <c r="BE663" s="69"/>
      <c r="BF663" s="69"/>
      <c r="BG663" s="69"/>
      <c r="BH663" s="69"/>
    </row>
    <row r="664" spans="1:60" ht="14">
      <c r="A664" s="69"/>
      <c r="B664" s="75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130"/>
      <c r="BE664" s="69"/>
      <c r="BF664" s="69"/>
      <c r="BG664" s="69"/>
      <c r="BH664" s="69"/>
    </row>
    <row r="665" spans="1:60" ht="14">
      <c r="A665" s="69"/>
      <c r="B665" s="75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130"/>
      <c r="BE665" s="69"/>
      <c r="BF665" s="69"/>
      <c r="BG665" s="69"/>
      <c r="BH665" s="69"/>
    </row>
    <row r="666" spans="1:60" ht="14">
      <c r="A666" s="69"/>
      <c r="B666" s="75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130"/>
      <c r="BE666" s="69"/>
      <c r="BF666" s="69"/>
      <c r="BG666" s="69"/>
      <c r="BH666" s="69"/>
    </row>
    <row r="667" spans="1:60" ht="14">
      <c r="A667" s="69"/>
      <c r="B667" s="75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  <c r="AX667" s="69"/>
      <c r="AY667" s="69"/>
      <c r="AZ667" s="69"/>
      <c r="BA667" s="69"/>
      <c r="BB667" s="69"/>
      <c r="BC667" s="69"/>
      <c r="BD667" s="130"/>
      <c r="BE667" s="69"/>
      <c r="BF667" s="69"/>
      <c r="BG667" s="69"/>
      <c r="BH667" s="69"/>
    </row>
    <row r="668" spans="1:60" ht="14">
      <c r="A668" s="69"/>
      <c r="B668" s="75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  <c r="AX668" s="69"/>
      <c r="AY668" s="69"/>
      <c r="AZ668" s="69"/>
      <c r="BA668" s="69"/>
      <c r="BB668" s="69"/>
      <c r="BC668" s="69"/>
      <c r="BD668" s="130"/>
      <c r="BE668" s="69"/>
      <c r="BF668" s="69"/>
      <c r="BG668" s="69"/>
      <c r="BH668" s="69"/>
    </row>
    <row r="669" spans="1:60" ht="14">
      <c r="A669" s="69"/>
      <c r="B669" s="75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130"/>
      <c r="BE669" s="69"/>
      <c r="BF669" s="69"/>
      <c r="BG669" s="69"/>
      <c r="BH669" s="69"/>
    </row>
    <row r="670" spans="1:60" ht="14">
      <c r="A670" s="69"/>
      <c r="B670" s="75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  <c r="AX670" s="69"/>
      <c r="AY670" s="69"/>
      <c r="AZ670" s="69"/>
      <c r="BA670" s="69"/>
      <c r="BB670" s="69"/>
      <c r="BC670" s="69"/>
      <c r="BD670" s="130"/>
      <c r="BE670" s="69"/>
      <c r="BF670" s="69"/>
      <c r="BG670" s="69"/>
      <c r="BH670" s="69"/>
    </row>
    <row r="671" spans="1:60" ht="14">
      <c r="A671" s="69"/>
      <c r="B671" s="75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  <c r="AX671" s="69"/>
      <c r="AY671" s="69"/>
      <c r="AZ671" s="69"/>
      <c r="BA671" s="69"/>
      <c r="BB671" s="69"/>
      <c r="BC671" s="69"/>
      <c r="BD671" s="130"/>
      <c r="BE671" s="69"/>
      <c r="BF671" s="69"/>
      <c r="BG671" s="69"/>
      <c r="BH671" s="69"/>
    </row>
    <row r="672" spans="1:60" ht="14">
      <c r="A672" s="69"/>
      <c r="B672" s="75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130"/>
      <c r="BE672" s="69"/>
      <c r="BF672" s="69"/>
      <c r="BG672" s="69"/>
      <c r="BH672" s="69"/>
    </row>
    <row r="673" spans="1:60" ht="14">
      <c r="A673" s="69"/>
      <c r="B673" s="75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130"/>
      <c r="BE673" s="69"/>
      <c r="BF673" s="69"/>
      <c r="BG673" s="69"/>
      <c r="BH673" s="69"/>
    </row>
    <row r="674" spans="1:60" ht="14">
      <c r="A674" s="69"/>
      <c r="B674" s="75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  <c r="AX674" s="69"/>
      <c r="AY674" s="69"/>
      <c r="AZ674" s="69"/>
      <c r="BA674" s="69"/>
      <c r="BB674" s="69"/>
      <c r="BC674" s="69"/>
      <c r="BD674" s="130"/>
      <c r="BE674" s="69"/>
      <c r="BF674" s="69"/>
      <c r="BG674" s="69"/>
      <c r="BH674" s="69"/>
    </row>
    <row r="675" spans="1:60" ht="14">
      <c r="A675" s="69"/>
      <c r="B675" s="75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69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  <c r="AX675" s="69"/>
      <c r="AY675" s="69"/>
      <c r="AZ675" s="69"/>
      <c r="BA675" s="69"/>
      <c r="BB675" s="69"/>
      <c r="BC675" s="69"/>
      <c r="BD675" s="130"/>
      <c r="BE675" s="69"/>
      <c r="BF675" s="69"/>
      <c r="BG675" s="69"/>
      <c r="BH675" s="69"/>
    </row>
    <row r="676" spans="1:60" ht="14">
      <c r="A676" s="69"/>
      <c r="B676" s="75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  <c r="BD676" s="130"/>
      <c r="BE676" s="69"/>
      <c r="BF676" s="69"/>
      <c r="BG676" s="69"/>
      <c r="BH676" s="69"/>
    </row>
    <row r="677" spans="1:60" ht="14">
      <c r="A677" s="69"/>
      <c r="B677" s="75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69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  <c r="AX677" s="69"/>
      <c r="AY677" s="69"/>
      <c r="AZ677" s="69"/>
      <c r="BA677" s="69"/>
      <c r="BB677" s="69"/>
      <c r="BC677" s="69"/>
      <c r="BD677" s="130"/>
      <c r="BE677" s="69"/>
      <c r="BF677" s="69"/>
      <c r="BG677" s="69"/>
      <c r="BH677" s="69"/>
    </row>
    <row r="678" spans="1:60" ht="14">
      <c r="A678" s="69"/>
      <c r="B678" s="75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69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  <c r="AX678" s="69"/>
      <c r="AY678" s="69"/>
      <c r="AZ678" s="69"/>
      <c r="BA678" s="69"/>
      <c r="BB678" s="69"/>
      <c r="BC678" s="69"/>
      <c r="BD678" s="130"/>
      <c r="BE678" s="69"/>
      <c r="BF678" s="69"/>
      <c r="BG678" s="69"/>
      <c r="BH678" s="69"/>
    </row>
    <row r="679" spans="1:60" ht="14">
      <c r="A679" s="69"/>
      <c r="B679" s="75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69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  <c r="AX679" s="69"/>
      <c r="AY679" s="69"/>
      <c r="AZ679" s="69"/>
      <c r="BA679" s="69"/>
      <c r="BB679" s="69"/>
      <c r="BC679" s="69"/>
      <c r="BD679" s="130"/>
      <c r="BE679" s="69"/>
      <c r="BF679" s="69"/>
      <c r="BG679" s="69"/>
      <c r="BH679" s="69"/>
    </row>
    <row r="680" spans="1:60" ht="14">
      <c r="A680" s="69"/>
      <c r="B680" s="75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69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  <c r="AX680" s="69"/>
      <c r="AY680" s="69"/>
      <c r="AZ680" s="69"/>
      <c r="BA680" s="69"/>
      <c r="BB680" s="69"/>
      <c r="BC680" s="69"/>
      <c r="BD680" s="130"/>
      <c r="BE680" s="69"/>
      <c r="BF680" s="69"/>
      <c r="BG680" s="69"/>
      <c r="BH680" s="69"/>
    </row>
    <row r="681" spans="1:60" ht="14">
      <c r="A681" s="69"/>
      <c r="B681" s="75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69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  <c r="AX681" s="69"/>
      <c r="AY681" s="69"/>
      <c r="AZ681" s="69"/>
      <c r="BA681" s="69"/>
      <c r="BB681" s="69"/>
      <c r="BC681" s="69"/>
      <c r="BD681" s="130"/>
      <c r="BE681" s="69"/>
      <c r="BF681" s="69"/>
      <c r="BG681" s="69"/>
      <c r="BH681" s="69"/>
    </row>
    <row r="682" spans="1:60" ht="14">
      <c r="A682" s="69"/>
      <c r="B682" s="75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69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  <c r="AX682" s="69"/>
      <c r="AY682" s="69"/>
      <c r="AZ682" s="69"/>
      <c r="BA682" s="69"/>
      <c r="BB682" s="69"/>
      <c r="BC682" s="69"/>
      <c r="BD682" s="130"/>
      <c r="BE682" s="69"/>
      <c r="BF682" s="69"/>
      <c r="BG682" s="69"/>
      <c r="BH682" s="69"/>
    </row>
    <row r="683" spans="1:60" ht="14">
      <c r="A683" s="69"/>
      <c r="B683" s="75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69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  <c r="AX683" s="69"/>
      <c r="AY683" s="69"/>
      <c r="AZ683" s="69"/>
      <c r="BA683" s="69"/>
      <c r="BB683" s="69"/>
      <c r="BC683" s="69"/>
      <c r="BD683" s="130"/>
      <c r="BE683" s="69"/>
      <c r="BF683" s="69"/>
      <c r="BG683" s="69"/>
      <c r="BH683" s="69"/>
    </row>
    <row r="684" spans="1:60" ht="14">
      <c r="A684" s="69"/>
      <c r="B684" s="75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69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  <c r="AX684" s="69"/>
      <c r="AY684" s="69"/>
      <c r="AZ684" s="69"/>
      <c r="BA684" s="69"/>
      <c r="BB684" s="69"/>
      <c r="BC684" s="69"/>
      <c r="BD684" s="130"/>
      <c r="BE684" s="69"/>
      <c r="BF684" s="69"/>
      <c r="BG684" s="69"/>
      <c r="BH684" s="69"/>
    </row>
    <row r="685" spans="1:60" ht="14">
      <c r="A685" s="69"/>
      <c r="B685" s="75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130"/>
      <c r="BE685" s="69"/>
      <c r="BF685" s="69"/>
      <c r="BG685" s="69"/>
      <c r="BH685" s="69"/>
    </row>
    <row r="686" spans="1:60" ht="14">
      <c r="A686" s="69"/>
      <c r="B686" s="75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69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  <c r="AX686" s="69"/>
      <c r="AY686" s="69"/>
      <c r="AZ686" s="69"/>
      <c r="BA686" s="69"/>
      <c r="BB686" s="69"/>
      <c r="BC686" s="69"/>
      <c r="BD686" s="130"/>
      <c r="BE686" s="69"/>
      <c r="BF686" s="69"/>
      <c r="BG686" s="69"/>
      <c r="BH686" s="69"/>
    </row>
    <row r="687" spans="1:60" ht="14">
      <c r="A687" s="69"/>
      <c r="B687" s="75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69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  <c r="AX687" s="69"/>
      <c r="AY687" s="69"/>
      <c r="AZ687" s="69"/>
      <c r="BA687" s="69"/>
      <c r="BB687" s="69"/>
      <c r="BC687" s="69"/>
      <c r="BD687" s="130"/>
      <c r="BE687" s="69"/>
      <c r="BF687" s="69"/>
      <c r="BG687" s="69"/>
      <c r="BH687" s="69"/>
    </row>
    <row r="688" spans="1:60" ht="14">
      <c r="A688" s="69"/>
      <c r="B688" s="75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69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130"/>
      <c r="BE688" s="69"/>
      <c r="BF688" s="69"/>
      <c r="BG688" s="69"/>
      <c r="BH688" s="69"/>
    </row>
    <row r="689" spans="1:60" ht="14">
      <c r="A689" s="69"/>
      <c r="B689" s="75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69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130"/>
      <c r="BE689" s="69"/>
      <c r="BF689" s="69"/>
      <c r="BG689" s="69"/>
      <c r="BH689" s="69"/>
    </row>
    <row r="690" spans="1:60" ht="14">
      <c r="A690" s="69"/>
      <c r="B690" s="75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  <c r="AX690" s="69"/>
      <c r="AY690" s="69"/>
      <c r="AZ690" s="69"/>
      <c r="BA690" s="69"/>
      <c r="BB690" s="69"/>
      <c r="BC690" s="69"/>
      <c r="BD690" s="130"/>
      <c r="BE690" s="69"/>
      <c r="BF690" s="69"/>
      <c r="BG690" s="69"/>
      <c r="BH690" s="69"/>
    </row>
    <row r="691" spans="1:60" ht="14">
      <c r="A691" s="69"/>
      <c r="B691" s="75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69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  <c r="AX691" s="69"/>
      <c r="AY691" s="69"/>
      <c r="AZ691" s="69"/>
      <c r="BA691" s="69"/>
      <c r="BB691" s="69"/>
      <c r="BC691" s="69"/>
      <c r="BD691" s="130"/>
      <c r="BE691" s="69"/>
      <c r="BF691" s="69"/>
      <c r="BG691" s="69"/>
      <c r="BH691" s="69"/>
    </row>
    <row r="692" spans="1:60" ht="14">
      <c r="A692" s="69"/>
      <c r="B692" s="75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69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  <c r="AX692" s="69"/>
      <c r="AY692" s="69"/>
      <c r="AZ692" s="69"/>
      <c r="BA692" s="69"/>
      <c r="BB692" s="69"/>
      <c r="BC692" s="69"/>
      <c r="BD692" s="130"/>
      <c r="BE692" s="69"/>
      <c r="BF692" s="69"/>
      <c r="BG692" s="69"/>
      <c r="BH692" s="69"/>
    </row>
    <row r="693" spans="1:60" ht="14">
      <c r="A693" s="69"/>
      <c r="B693" s="75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69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  <c r="AX693" s="69"/>
      <c r="AY693" s="69"/>
      <c r="AZ693" s="69"/>
      <c r="BA693" s="69"/>
      <c r="BB693" s="69"/>
      <c r="BC693" s="69"/>
      <c r="BD693" s="130"/>
      <c r="BE693" s="69"/>
      <c r="BF693" s="69"/>
      <c r="BG693" s="69"/>
      <c r="BH693" s="69"/>
    </row>
    <row r="694" spans="1:60" ht="14">
      <c r="A694" s="69"/>
      <c r="B694" s="75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69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  <c r="AX694" s="69"/>
      <c r="AY694" s="69"/>
      <c r="AZ694" s="69"/>
      <c r="BA694" s="69"/>
      <c r="BB694" s="69"/>
      <c r="BC694" s="69"/>
      <c r="BD694" s="130"/>
      <c r="BE694" s="69"/>
      <c r="BF694" s="69"/>
      <c r="BG694" s="69"/>
      <c r="BH694" s="69"/>
    </row>
    <row r="695" spans="1:60" ht="14">
      <c r="A695" s="69"/>
      <c r="B695" s="75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69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  <c r="AX695" s="69"/>
      <c r="AY695" s="69"/>
      <c r="AZ695" s="69"/>
      <c r="BA695" s="69"/>
      <c r="BB695" s="69"/>
      <c r="BC695" s="69"/>
      <c r="BD695" s="130"/>
      <c r="BE695" s="69"/>
      <c r="BF695" s="69"/>
      <c r="BG695" s="69"/>
      <c r="BH695" s="69"/>
    </row>
    <row r="696" spans="1:60" ht="14">
      <c r="A696" s="69"/>
      <c r="B696" s="75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  <c r="AX696" s="69"/>
      <c r="AY696" s="69"/>
      <c r="AZ696" s="69"/>
      <c r="BA696" s="69"/>
      <c r="BB696" s="69"/>
      <c r="BC696" s="69"/>
      <c r="BD696" s="130"/>
      <c r="BE696" s="69"/>
      <c r="BF696" s="69"/>
      <c r="BG696" s="69"/>
      <c r="BH696" s="69"/>
    </row>
    <row r="697" spans="1:60" ht="14">
      <c r="A697" s="69"/>
      <c r="B697" s="75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69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130"/>
      <c r="BE697" s="69"/>
      <c r="BF697" s="69"/>
      <c r="BG697" s="69"/>
      <c r="BH697" s="69"/>
    </row>
    <row r="698" spans="1:60" ht="14">
      <c r="A698" s="69"/>
      <c r="B698" s="75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69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130"/>
      <c r="BE698" s="69"/>
      <c r="BF698" s="69"/>
      <c r="BG698" s="69"/>
      <c r="BH698" s="69"/>
    </row>
    <row r="699" spans="1:60" ht="14">
      <c r="A699" s="69"/>
      <c r="B699" s="75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69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  <c r="AX699" s="69"/>
      <c r="AY699" s="69"/>
      <c r="AZ699" s="69"/>
      <c r="BA699" s="69"/>
      <c r="BB699" s="69"/>
      <c r="BC699" s="69"/>
      <c r="BD699" s="130"/>
      <c r="BE699" s="69"/>
      <c r="BF699" s="69"/>
      <c r="BG699" s="69"/>
      <c r="BH699" s="69"/>
    </row>
    <row r="700" spans="1:60" ht="14">
      <c r="A700" s="69"/>
      <c r="B700" s="75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69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  <c r="AX700" s="69"/>
      <c r="AY700" s="69"/>
      <c r="AZ700" s="69"/>
      <c r="BA700" s="69"/>
      <c r="BB700" s="69"/>
      <c r="BC700" s="69"/>
      <c r="BD700" s="130"/>
      <c r="BE700" s="69"/>
      <c r="BF700" s="69"/>
      <c r="BG700" s="69"/>
      <c r="BH700" s="69"/>
    </row>
    <row r="701" spans="1:60" ht="14">
      <c r="A701" s="69"/>
      <c r="B701" s="75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69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  <c r="AX701" s="69"/>
      <c r="AY701" s="69"/>
      <c r="AZ701" s="69"/>
      <c r="BA701" s="69"/>
      <c r="BB701" s="69"/>
      <c r="BC701" s="69"/>
      <c r="BD701" s="130"/>
      <c r="BE701" s="69"/>
      <c r="BF701" s="69"/>
      <c r="BG701" s="69"/>
      <c r="BH701" s="69"/>
    </row>
    <row r="702" spans="1:60" ht="14">
      <c r="A702" s="69"/>
      <c r="B702" s="75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69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  <c r="AX702" s="69"/>
      <c r="AY702" s="69"/>
      <c r="AZ702" s="69"/>
      <c r="BA702" s="69"/>
      <c r="BB702" s="69"/>
      <c r="BC702" s="69"/>
      <c r="BD702" s="130"/>
      <c r="BE702" s="69"/>
      <c r="BF702" s="69"/>
      <c r="BG702" s="69"/>
      <c r="BH702" s="69"/>
    </row>
    <row r="703" spans="1:60" ht="14">
      <c r="A703" s="69"/>
      <c r="B703" s="75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69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  <c r="AX703" s="69"/>
      <c r="AY703" s="69"/>
      <c r="AZ703" s="69"/>
      <c r="BA703" s="69"/>
      <c r="BB703" s="69"/>
      <c r="BC703" s="69"/>
      <c r="BD703" s="130"/>
      <c r="BE703" s="69"/>
      <c r="BF703" s="69"/>
      <c r="BG703" s="69"/>
      <c r="BH703" s="69"/>
    </row>
    <row r="704" spans="1:60" ht="14">
      <c r="A704" s="69"/>
      <c r="B704" s="75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69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  <c r="AX704" s="69"/>
      <c r="AY704" s="69"/>
      <c r="AZ704" s="69"/>
      <c r="BA704" s="69"/>
      <c r="BB704" s="69"/>
      <c r="BC704" s="69"/>
      <c r="BD704" s="130"/>
      <c r="BE704" s="69"/>
      <c r="BF704" s="69"/>
      <c r="BG704" s="69"/>
      <c r="BH704" s="69"/>
    </row>
    <row r="705" spans="1:60" ht="14">
      <c r="A705" s="69"/>
      <c r="B705" s="75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130"/>
      <c r="BE705" s="69"/>
      <c r="BF705" s="69"/>
      <c r="BG705" s="69"/>
      <c r="BH705" s="69"/>
    </row>
    <row r="706" spans="1:60" ht="14">
      <c r="A706" s="69"/>
      <c r="B706" s="75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69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  <c r="AX706" s="69"/>
      <c r="AY706" s="69"/>
      <c r="AZ706" s="69"/>
      <c r="BA706" s="69"/>
      <c r="BB706" s="69"/>
      <c r="BC706" s="69"/>
      <c r="BD706" s="130"/>
      <c r="BE706" s="69"/>
      <c r="BF706" s="69"/>
      <c r="BG706" s="69"/>
      <c r="BH706" s="69"/>
    </row>
    <row r="707" spans="1:60" ht="14">
      <c r="A707" s="69"/>
      <c r="B707" s="75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69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  <c r="AX707" s="69"/>
      <c r="AY707" s="69"/>
      <c r="AZ707" s="69"/>
      <c r="BA707" s="69"/>
      <c r="BB707" s="69"/>
      <c r="BC707" s="69"/>
      <c r="BD707" s="130"/>
      <c r="BE707" s="69"/>
      <c r="BF707" s="69"/>
      <c r="BG707" s="69"/>
      <c r="BH707" s="69"/>
    </row>
    <row r="708" spans="1:60" ht="14">
      <c r="A708" s="69"/>
      <c r="B708" s="75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69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  <c r="AX708" s="69"/>
      <c r="AY708" s="69"/>
      <c r="AZ708" s="69"/>
      <c r="BA708" s="69"/>
      <c r="BB708" s="69"/>
      <c r="BC708" s="69"/>
      <c r="BD708" s="130"/>
      <c r="BE708" s="69"/>
      <c r="BF708" s="69"/>
      <c r="BG708" s="69"/>
      <c r="BH708" s="69"/>
    </row>
    <row r="709" spans="1:60" ht="14">
      <c r="A709" s="69"/>
      <c r="B709" s="75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69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  <c r="AX709" s="69"/>
      <c r="AY709" s="69"/>
      <c r="AZ709" s="69"/>
      <c r="BA709" s="69"/>
      <c r="BB709" s="69"/>
      <c r="BC709" s="69"/>
      <c r="BD709" s="130"/>
      <c r="BE709" s="69"/>
      <c r="BF709" s="69"/>
      <c r="BG709" s="69"/>
      <c r="BH709" s="69"/>
    </row>
    <row r="710" spans="1:60" ht="14">
      <c r="A710" s="69"/>
      <c r="B710" s="75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69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  <c r="AX710" s="69"/>
      <c r="AY710" s="69"/>
      <c r="AZ710" s="69"/>
      <c r="BA710" s="69"/>
      <c r="BB710" s="69"/>
      <c r="BC710" s="69"/>
      <c r="BD710" s="130"/>
      <c r="BE710" s="69"/>
      <c r="BF710" s="69"/>
      <c r="BG710" s="69"/>
      <c r="BH710" s="69"/>
    </row>
    <row r="711" spans="1:60" ht="14">
      <c r="A711" s="69"/>
      <c r="B711" s="75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69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  <c r="AX711" s="69"/>
      <c r="AY711" s="69"/>
      <c r="AZ711" s="69"/>
      <c r="BA711" s="69"/>
      <c r="BB711" s="69"/>
      <c r="BC711" s="69"/>
      <c r="BD711" s="130"/>
      <c r="BE711" s="69"/>
      <c r="BF711" s="69"/>
      <c r="BG711" s="69"/>
      <c r="BH711" s="69"/>
    </row>
    <row r="712" spans="1:60" ht="14">
      <c r="A712" s="69"/>
      <c r="B712" s="75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69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  <c r="AX712" s="69"/>
      <c r="AY712" s="69"/>
      <c r="AZ712" s="69"/>
      <c r="BA712" s="69"/>
      <c r="BB712" s="69"/>
      <c r="BC712" s="69"/>
      <c r="BD712" s="130"/>
      <c r="BE712" s="69"/>
      <c r="BF712" s="69"/>
      <c r="BG712" s="69"/>
      <c r="BH712" s="69"/>
    </row>
    <row r="713" spans="1:60" ht="14">
      <c r="A713" s="69"/>
      <c r="B713" s="75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  <c r="AX713" s="69"/>
      <c r="AY713" s="69"/>
      <c r="AZ713" s="69"/>
      <c r="BA713" s="69"/>
      <c r="BB713" s="69"/>
      <c r="BC713" s="69"/>
      <c r="BD713" s="130"/>
      <c r="BE713" s="69"/>
      <c r="BF713" s="69"/>
      <c r="BG713" s="69"/>
      <c r="BH713" s="69"/>
    </row>
    <row r="714" spans="1:60" ht="14">
      <c r="A714" s="69"/>
      <c r="B714" s="75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  <c r="AX714" s="69"/>
      <c r="AY714" s="69"/>
      <c r="AZ714" s="69"/>
      <c r="BA714" s="69"/>
      <c r="BB714" s="69"/>
      <c r="BC714" s="69"/>
      <c r="BD714" s="130"/>
      <c r="BE714" s="69"/>
      <c r="BF714" s="69"/>
      <c r="BG714" s="69"/>
      <c r="BH714" s="69"/>
    </row>
    <row r="715" spans="1:60" ht="14">
      <c r="A715" s="69"/>
      <c r="B715" s="75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69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  <c r="AX715" s="69"/>
      <c r="AY715" s="69"/>
      <c r="AZ715" s="69"/>
      <c r="BA715" s="69"/>
      <c r="BB715" s="69"/>
      <c r="BC715" s="69"/>
      <c r="BD715" s="130"/>
      <c r="BE715" s="69"/>
      <c r="BF715" s="69"/>
      <c r="BG715" s="69"/>
      <c r="BH715" s="69"/>
    </row>
    <row r="716" spans="1:60" ht="14">
      <c r="A716" s="69"/>
      <c r="B716" s="75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69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  <c r="AX716" s="69"/>
      <c r="AY716" s="69"/>
      <c r="AZ716" s="69"/>
      <c r="BA716" s="69"/>
      <c r="BB716" s="69"/>
      <c r="BC716" s="69"/>
      <c r="BD716" s="130"/>
      <c r="BE716" s="69"/>
      <c r="BF716" s="69"/>
      <c r="BG716" s="69"/>
      <c r="BH716" s="69"/>
    </row>
    <row r="717" spans="1:60" ht="14">
      <c r="A717" s="69"/>
      <c r="B717" s="75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69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  <c r="AX717" s="69"/>
      <c r="AY717" s="69"/>
      <c r="AZ717" s="69"/>
      <c r="BA717" s="69"/>
      <c r="BB717" s="69"/>
      <c r="BC717" s="69"/>
      <c r="BD717" s="130"/>
      <c r="BE717" s="69"/>
      <c r="BF717" s="69"/>
      <c r="BG717" s="69"/>
      <c r="BH717" s="69"/>
    </row>
    <row r="718" spans="1:60" ht="14">
      <c r="A718" s="69"/>
      <c r="B718" s="75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69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  <c r="AX718" s="69"/>
      <c r="AY718" s="69"/>
      <c r="AZ718" s="69"/>
      <c r="BA718" s="69"/>
      <c r="BB718" s="69"/>
      <c r="BC718" s="69"/>
      <c r="BD718" s="130"/>
      <c r="BE718" s="69"/>
      <c r="BF718" s="69"/>
      <c r="BG718" s="69"/>
      <c r="BH718" s="69"/>
    </row>
    <row r="719" spans="1:60" ht="14">
      <c r="A719" s="69"/>
      <c r="B719" s="75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69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  <c r="AX719" s="69"/>
      <c r="AY719" s="69"/>
      <c r="AZ719" s="69"/>
      <c r="BA719" s="69"/>
      <c r="BB719" s="69"/>
      <c r="BC719" s="69"/>
      <c r="BD719" s="130"/>
      <c r="BE719" s="69"/>
      <c r="BF719" s="69"/>
      <c r="BG719" s="69"/>
      <c r="BH719" s="69"/>
    </row>
    <row r="720" spans="1:60" ht="14">
      <c r="A720" s="69"/>
      <c r="B720" s="75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69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  <c r="AX720" s="69"/>
      <c r="AY720" s="69"/>
      <c r="AZ720" s="69"/>
      <c r="BA720" s="69"/>
      <c r="BB720" s="69"/>
      <c r="BC720" s="69"/>
      <c r="BD720" s="130"/>
      <c r="BE720" s="69"/>
      <c r="BF720" s="69"/>
      <c r="BG720" s="69"/>
      <c r="BH720" s="69"/>
    </row>
    <row r="721" spans="1:60" ht="14">
      <c r="A721" s="69"/>
      <c r="B721" s="75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69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  <c r="AX721" s="69"/>
      <c r="AY721" s="69"/>
      <c r="AZ721" s="69"/>
      <c r="BA721" s="69"/>
      <c r="BB721" s="69"/>
      <c r="BC721" s="69"/>
      <c r="BD721" s="130"/>
      <c r="BE721" s="69"/>
      <c r="BF721" s="69"/>
      <c r="BG721" s="69"/>
      <c r="BH721" s="69"/>
    </row>
    <row r="722" spans="1:60" ht="14">
      <c r="A722" s="69"/>
      <c r="B722" s="75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69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  <c r="AX722" s="69"/>
      <c r="AY722" s="69"/>
      <c r="AZ722" s="69"/>
      <c r="BA722" s="69"/>
      <c r="BB722" s="69"/>
      <c r="BC722" s="69"/>
      <c r="BD722" s="130"/>
      <c r="BE722" s="69"/>
      <c r="BF722" s="69"/>
      <c r="BG722" s="69"/>
      <c r="BH722" s="69"/>
    </row>
    <row r="723" spans="1:60" ht="14">
      <c r="A723" s="69"/>
      <c r="B723" s="75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69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  <c r="AX723" s="69"/>
      <c r="AY723" s="69"/>
      <c r="AZ723" s="69"/>
      <c r="BA723" s="69"/>
      <c r="BB723" s="69"/>
      <c r="BC723" s="69"/>
      <c r="BD723" s="130"/>
      <c r="BE723" s="69"/>
      <c r="BF723" s="69"/>
      <c r="BG723" s="69"/>
      <c r="BH723" s="69"/>
    </row>
    <row r="724" spans="1:60" ht="14">
      <c r="A724" s="69"/>
      <c r="B724" s="75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69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  <c r="AX724" s="69"/>
      <c r="AY724" s="69"/>
      <c r="AZ724" s="69"/>
      <c r="BA724" s="69"/>
      <c r="BB724" s="69"/>
      <c r="BC724" s="69"/>
      <c r="BD724" s="130"/>
      <c r="BE724" s="69"/>
      <c r="BF724" s="69"/>
      <c r="BG724" s="69"/>
      <c r="BH724" s="69"/>
    </row>
    <row r="725" spans="1:60" ht="14">
      <c r="A725" s="69"/>
      <c r="B725" s="75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69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  <c r="AX725" s="69"/>
      <c r="AY725" s="69"/>
      <c r="AZ725" s="69"/>
      <c r="BA725" s="69"/>
      <c r="BB725" s="69"/>
      <c r="BC725" s="69"/>
      <c r="BD725" s="130"/>
      <c r="BE725" s="69"/>
      <c r="BF725" s="69"/>
      <c r="BG725" s="69"/>
      <c r="BH725" s="69"/>
    </row>
    <row r="726" spans="1:60" ht="14">
      <c r="A726" s="69"/>
      <c r="B726" s="75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69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  <c r="AX726" s="69"/>
      <c r="AY726" s="69"/>
      <c r="AZ726" s="69"/>
      <c r="BA726" s="69"/>
      <c r="BB726" s="69"/>
      <c r="BC726" s="69"/>
      <c r="BD726" s="130"/>
      <c r="BE726" s="69"/>
      <c r="BF726" s="69"/>
      <c r="BG726" s="69"/>
      <c r="BH726" s="69"/>
    </row>
    <row r="727" spans="1:60" ht="14">
      <c r="A727" s="69"/>
      <c r="B727" s="75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69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  <c r="AX727" s="69"/>
      <c r="AY727" s="69"/>
      <c r="AZ727" s="69"/>
      <c r="BA727" s="69"/>
      <c r="BB727" s="69"/>
      <c r="BC727" s="69"/>
      <c r="BD727" s="130"/>
      <c r="BE727" s="69"/>
      <c r="BF727" s="69"/>
      <c r="BG727" s="69"/>
      <c r="BH727" s="69"/>
    </row>
    <row r="728" spans="1:60" ht="14">
      <c r="A728" s="69"/>
      <c r="B728" s="75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69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  <c r="AX728" s="69"/>
      <c r="AY728" s="69"/>
      <c r="AZ728" s="69"/>
      <c r="BA728" s="69"/>
      <c r="BB728" s="69"/>
      <c r="BC728" s="69"/>
      <c r="BD728" s="130"/>
      <c r="BE728" s="69"/>
      <c r="BF728" s="69"/>
      <c r="BG728" s="69"/>
      <c r="BH728" s="69"/>
    </row>
    <row r="729" spans="1:60" ht="14">
      <c r="A729" s="69"/>
      <c r="B729" s="75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130"/>
      <c r="BE729" s="69"/>
      <c r="BF729" s="69"/>
      <c r="BG729" s="69"/>
      <c r="BH729" s="69"/>
    </row>
    <row r="730" spans="1:60" ht="14">
      <c r="A730" s="69"/>
      <c r="B730" s="75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130"/>
      <c r="BE730" s="69"/>
      <c r="BF730" s="69"/>
      <c r="BG730" s="69"/>
      <c r="BH730" s="69"/>
    </row>
    <row r="731" spans="1:60" ht="14">
      <c r="A731" s="69"/>
      <c r="B731" s="75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130"/>
      <c r="BE731" s="69"/>
      <c r="BF731" s="69"/>
      <c r="BG731" s="69"/>
      <c r="BH731" s="69"/>
    </row>
    <row r="732" spans="1:60" ht="14">
      <c r="A732" s="69"/>
      <c r="B732" s="75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69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  <c r="AX732" s="69"/>
      <c r="AY732" s="69"/>
      <c r="AZ732" s="69"/>
      <c r="BA732" s="69"/>
      <c r="BB732" s="69"/>
      <c r="BC732" s="69"/>
      <c r="BD732" s="130"/>
      <c r="BE732" s="69"/>
      <c r="BF732" s="69"/>
      <c r="BG732" s="69"/>
      <c r="BH732" s="69"/>
    </row>
    <row r="733" spans="1:60" ht="14">
      <c r="A733" s="69"/>
      <c r="B733" s="75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69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  <c r="AX733" s="69"/>
      <c r="AY733" s="69"/>
      <c r="AZ733" s="69"/>
      <c r="BA733" s="69"/>
      <c r="BB733" s="69"/>
      <c r="BC733" s="69"/>
      <c r="BD733" s="130"/>
      <c r="BE733" s="69"/>
      <c r="BF733" s="69"/>
      <c r="BG733" s="69"/>
      <c r="BH733" s="69"/>
    </row>
    <row r="734" spans="1:60" ht="14">
      <c r="A734" s="69"/>
      <c r="B734" s="75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69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  <c r="AX734" s="69"/>
      <c r="AY734" s="69"/>
      <c r="AZ734" s="69"/>
      <c r="BA734" s="69"/>
      <c r="BB734" s="69"/>
      <c r="BC734" s="69"/>
      <c r="BD734" s="130"/>
      <c r="BE734" s="69"/>
      <c r="BF734" s="69"/>
      <c r="BG734" s="69"/>
      <c r="BH734" s="69"/>
    </row>
    <row r="735" spans="1:60" ht="14">
      <c r="A735" s="69"/>
      <c r="B735" s="75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130"/>
      <c r="BE735" s="69"/>
      <c r="BF735" s="69"/>
      <c r="BG735" s="69"/>
      <c r="BH735" s="69"/>
    </row>
    <row r="736" spans="1:60" ht="14">
      <c r="A736" s="69"/>
      <c r="B736" s="75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69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  <c r="AX736" s="69"/>
      <c r="AY736" s="69"/>
      <c r="AZ736" s="69"/>
      <c r="BA736" s="69"/>
      <c r="BB736" s="69"/>
      <c r="BC736" s="69"/>
      <c r="BD736" s="130"/>
      <c r="BE736" s="69"/>
      <c r="BF736" s="69"/>
      <c r="BG736" s="69"/>
      <c r="BH736" s="69"/>
    </row>
    <row r="737" spans="1:60" ht="14">
      <c r="A737" s="69"/>
      <c r="B737" s="75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69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  <c r="AX737" s="69"/>
      <c r="AY737" s="69"/>
      <c r="AZ737" s="69"/>
      <c r="BA737" s="69"/>
      <c r="BB737" s="69"/>
      <c r="BC737" s="69"/>
      <c r="BD737" s="130"/>
      <c r="BE737" s="69"/>
      <c r="BF737" s="69"/>
      <c r="BG737" s="69"/>
      <c r="BH737" s="69"/>
    </row>
    <row r="738" spans="1:60" ht="14">
      <c r="A738" s="69"/>
      <c r="B738" s="75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69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130"/>
      <c r="BE738" s="69"/>
      <c r="BF738" s="69"/>
      <c r="BG738" s="69"/>
      <c r="BH738" s="69"/>
    </row>
    <row r="739" spans="1:60" ht="14">
      <c r="A739" s="69"/>
      <c r="B739" s="75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69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130"/>
      <c r="BE739" s="69"/>
      <c r="BF739" s="69"/>
      <c r="BG739" s="69"/>
      <c r="BH739" s="69"/>
    </row>
    <row r="740" spans="1:60" ht="14">
      <c r="A740" s="69"/>
      <c r="B740" s="75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69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130"/>
      <c r="BE740" s="69"/>
      <c r="BF740" s="69"/>
      <c r="BG740" s="69"/>
      <c r="BH740" s="69"/>
    </row>
    <row r="741" spans="1:60" ht="14">
      <c r="A741" s="69"/>
      <c r="B741" s="75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69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130"/>
      <c r="BE741" s="69"/>
      <c r="BF741" s="69"/>
      <c r="BG741" s="69"/>
      <c r="BH741" s="69"/>
    </row>
    <row r="742" spans="1:60" ht="14">
      <c r="A742" s="69"/>
      <c r="B742" s="75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69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130"/>
      <c r="BE742" s="69"/>
      <c r="BF742" s="69"/>
      <c r="BG742" s="69"/>
      <c r="BH742" s="69"/>
    </row>
    <row r="743" spans="1:60" ht="14">
      <c r="A743" s="69"/>
      <c r="B743" s="75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69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130"/>
      <c r="BE743" s="69"/>
      <c r="BF743" s="69"/>
      <c r="BG743" s="69"/>
      <c r="BH743" s="69"/>
    </row>
    <row r="744" spans="1:60" ht="14">
      <c r="A744" s="69"/>
      <c r="B744" s="75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69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  <c r="AX744" s="69"/>
      <c r="AY744" s="69"/>
      <c r="AZ744" s="69"/>
      <c r="BA744" s="69"/>
      <c r="BB744" s="69"/>
      <c r="BC744" s="69"/>
      <c r="BD744" s="130"/>
      <c r="BE744" s="69"/>
      <c r="BF744" s="69"/>
      <c r="BG744" s="69"/>
      <c r="BH744" s="69"/>
    </row>
    <row r="745" spans="1:60" ht="14">
      <c r="A745" s="69"/>
      <c r="B745" s="75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130"/>
      <c r="BE745" s="69"/>
      <c r="BF745" s="69"/>
      <c r="BG745" s="69"/>
      <c r="BH745" s="69"/>
    </row>
    <row r="746" spans="1:60" ht="14">
      <c r="A746" s="69"/>
      <c r="B746" s="75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130"/>
      <c r="BE746" s="69"/>
      <c r="BF746" s="69"/>
      <c r="BG746" s="69"/>
      <c r="BH746" s="69"/>
    </row>
    <row r="747" spans="1:60" ht="14">
      <c r="A747" s="69"/>
      <c r="B747" s="75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130"/>
      <c r="BE747" s="69"/>
      <c r="BF747" s="69"/>
      <c r="BG747" s="69"/>
      <c r="BH747" s="69"/>
    </row>
    <row r="748" spans="1:60" ht="14">
      <c r="A748" s="69"/>
      <c r="B748" s="75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69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  <c r="AX748" s="69"/>
      <c r="AY748" s="69"/>
      <c r="AZ748" s="69"/>
      <c r="BA748" s="69"/>
      <c r="BB748" s="69"/>
      <c r="BC748" s="69"/>
      <c r="BD748" s="130"/>
      <c r="BE748" s="69"/>
      <c r="BF748" s="69"/>
      <c r="BG748" s="69"/>
      <c r="BH748" s="69"/>
    </row>
    <row r="749" spans="1:60" ht="14">
      <c r="A749" s="69"/>
      <c r="B749" s="75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69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  <c r="AX749" s="69"/>
      <c r="AY749" s="69"/>
      <c r="AZ749" s="69"/>
      <c r="BA749" s="69"/>
      <c r="BB749" s="69"/>
      <c r="BC749" s="69"/>
      <c r="BD749" s="130"/>
      <c r="BE749" s="69"/>
      <c r="BF749" s="69"/>
      <c r="BG749" s="69"/>
      <c r="BH749" s="69"/>
    </row>
    <row r="750" spans="1:60" ht="14">
      <c r="A750" s="69"/>
      <c r="B750" s="75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69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130"/>
      <c r="BE750" s="69"/>
      <c r="BF750" s="69"/>
      <c r="BG750" s="69"/>
      <c r="BH750" s="69"/>
    </row>
    <row r="751" spans="1:60" ht="14">
      <c r="A751" s="69"/>
      <c r="B751" s="75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69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130"/>
      <c r="BE751" s="69"/>
      <c r="BF751" s="69"/>
      <c r="BG751" s="69"/>
      <c r="BH751" s="69"/>
    </row>
    <row r="752" spans="1:60" ht="14">
      <c r="A752" s="69"/>
      <c r="B752" s="75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69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130"/>
      <c r="BE752" s="69"/>
      <c r="BF752" s="69"/>
      <c r="BG752" s="69"/>
      <c r="BH752" s="69"/>
    </row>
    <row r="753" spans="1:60" ht="14">
      <c r="A753" s="69"/>
      <c r="B753" s="75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69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130"/>
      <c r="BE753" s="69"/>
      <c r="BF753" s="69"/>
      <c r="BG753" s="69"/>
      <c r="BH753" s="69"/>
    </row>
    <row r="754" spans="1:60" ht="14">
      <c r="A754" s="69"/>
      <c r="B754" s="75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69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130"/>
      <c r="BE754" s="69"/>
      <c r="BF754" s="69"/>
      <c r="BG754" s="69"/>
      <c r="BH754" s="69"/>
    </row>
    <row r="755" spans="1:60" ht="14">
      <c r="A755" s="69"/>
      <c r="B755" s="75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69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130"/>
      <c r="BE755" s="69"/>
      <c r="BF755" s="69"/>
      <c r="BG755" s="69"/>
      <c r="BH755" s="69"/>
    </row>
    <row r="756" spans="1:60" ht="14">
      <c r="A756" s="69"/>
      <c r="B756" s="75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69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130"/>
      <c r="BE756" s="69"/>
      <c r="BF756" s="69"/>
      <c r="BG756" s="69"/>
      <c r="BH756" s="69"/>
    </row>
    <row r="757" spans="1:60" ht="14">
      <c r="A757" s="69"/>
      <c r="B757" s="75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69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130"/>
      <c r="BE757" s="69"/>
      <c r="BF757" s="69"/>
      <c r="BG757" s="69"/>
      <c r="BH757" s="69"/>
    </row>
    <row r="758" spans="1:60" ht="14">
      <c r="A758" s="69"/>
      <c r="B758" s="75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69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  <c r="AX758" s="69"/>
      <c r="AY758" s="69"/>
      <c r="AZ758" s="69"/>
      <c r="BA758" s="69"/>
      <c r="BB758" s="69"/>
      <c r="BC758" s="69"/>
      <c r="BD758" s="130"/>
      <c r="BE758" s="69"/>
      <c r="BF758" s="69"/>
      <c r="BG758" s="69"/>
      <c r="BH758" s="69"/>
    </row>
    <row r="759" spans="1:60" ht="14">
      <c r="A759" s="69"/>
      <c r="B759" s="75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69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  <c r="AX759" s="69"/>
      <c r="AY759" s="69"/>
      <c r="AZ759" s="69"/>
      <c r="BA759" s="69"/>
      <c r="BB759" s="69"/>
      <c r="BC759" s="69"/>
      <c r="BD759" s="130"/>
      <c r="BE759" s="69"/>
      <c r="BF759" s="69"/>
      <c r="BG759" s="69"/>
      <c r="BH759" s="69"/>
    </row>
    <row r="760" spans="1:60" ht="14">
      <c r="A760" s="69"/>
      <c r="B760" s="75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130"/>
      <c r="BE760" s="69"/>
      <c r="BF760" s="69"/>
      <c r="BG760" s="69"/>
      <c r="BH760" s="69"/>
    </row>
    <row r="761" spans="1:60" ht="14">
      <c r="A761" s="69"/>
      <c r="B761" s="75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69"/>
      <c r="AY761" s="69"/>
      <c r="AZ761" s="69"/>
      <c r="BA761" s="69"/>
      <c r="BB761" s="69"/>
      <c r="BC761" s="69"/>
      <c r="BD761" s="130"/>
      <c r="BE761" s="69"/>
      <c r="BF761" s="69"/>
      <c r="BG761" s="69"/>
      <c r="BH761" s="69"/>
    </row>
    <row r="762" spans="1:60" ht="14">
      <c r="A762" s="69"/>
      <c r="B762" s="75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69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  <c r="AX762" s="69"/>
      <c r="AY762" s="69"/>
      <c r="AZ762" s="69"/>
      <c r="BA762" s="69"/>
      <c r="BB762" s="69"/>
      <c r="BC762" s="69"/>
      <c r="BD762" s="130"/>
      <c r="BE762" s="69"/>
      <c r="BF762" s="69"/>
      <c r="BG762" s="69"/>
      <c r="BH762" s="69"/>
    </row>
    <row r="763" spans="1:60" ht="14">
      <c r="A763" s="69"/>
      <c r="B763" s="75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69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130"/>
      <c r="BE763" s="69"/>
      <c r="BF763" s="69"/>
      <c r="BG763" s="69"/>
      <c r="BH763" s="69"/>
    </row>
    <row r="764" spans="1:60" ht="14">
      <c r="A764" s="69"/>
      <c r="B764" s="75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69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130"/>
      <c r="BE764" s="69"/>
      <c r="BF764" s="69"/>
      <c r="BG764" s="69"/>
      <c r="BH764" s="69"/>
    </row>
    <row r="765" spans="1:60" ht="14">
      <c r="A765" s="69"/>
      <c r="B765" s="75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69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  <c r="AX765" s="69"/>
      <c r="AY765" s="69"/>
      <c r="AZ765" s="69"/>
      <c r="BA765" s="69"/>
      <c r="BB765" s="69"/>
      <c r="BC765" s="69"/>
      <c r="BD765" s="130"/>
      <c r="BE765" s="69"/>
      <c r="BF765" s="69"/>
      <c r="BG765" s="69"/>
      <c r="BH765" s="69"/>
    </row>
    <row r="766" spans="1:60" ht="14">
      <c r="A766" s="69"/>
      <c r="B766" s="75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130"/>
      <c r="BE766" s="69"/>
      <c r="BF766" s="69"/>
      <c r="BG766" s="69"/>
      <c r="BH766" s="69"/>
    </row>
    <row r="767" spans="1:60" ht="14">
      <c r="A767" s="69"/>
      <c r="B767" s="75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69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  <c r="AX767" s="69"/>
      <c r="AY767" s="69"/>
      <c r="AZ767" s="69"/>
      <c r="BA767" s="69"/>
      <c r="BB767" s="69"/>
      <c r="BC767" s="69"/>
      <c r="BD767" s="130"/>
      <c r="BE767" s="69"/>
      <c r="BF767" s="69"/>
      <c r="BG767" s="69"/>
      <c r="BH767" s="69"/>
    </row>
    <row r="768" spans="1:60" ht="14">
      <c r="A768" s="69"/>
      <c r="B768" s="75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69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  <c r="AX768" s="69"/>
      <c r="AY768" s="69"/>
      <c r="AZ768" s="69"/>
      <c r="BA768" s="69"/>
      <c r="BB768" s="69"/>
      <c r="BC768" s="69"/>
      <c r="BD768" s="130"/>
      <c r="BE768" s="69"/>
      <c r="BF768" s="69"/>
      <c r="BG768" s="69"/>
      <c r="BH768" s="69"/>
    </row>
    <row r="769" spans="1:60" ht="14">
      <c r="A769" s="69"/>
      <c r="B769" s="75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69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  <c r="AX769" s="69"/>
      <c r="AY769" s="69"/>
      <c r="AZ769" s="69"/>
      <c r="BA769" s="69"/>
      <c r="BB769" s="69"/>
      <c r="BC769" s="69"/>
      <c r="BD769" s="130"/>
      <c r="BE769" s="69"/>
      <c r="BF769" s="69"/>
      <c r="BG769" s="69"/>
      <c r="BH769" s="69"/>
    </row>
    <row r="770" spans="1:60" ht="14">
      <c r="A770" s="69"/>
      <c r="B770" s="75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69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  <c r="AX770" s="69"/>
      <c r="AY770" s="69"/>
      <c r="AZ770" s="69"/>
      <c r="BA770" s="69"/>
      <c r="BB770" s="69"/>
      <c r="BC770" s="69"/>
      <c r="BD770" s="130"/>
      <c r="BE770" s="69"/>
      <c r="BF770" s="69"/>
      <c r="BG770" s="69"/>
      <c r="BH770" s="69"/>
    </row>
    <row r="771" spans="1:60" ht="14">
      <c r="A771" s="69"/>
      <c r="B771" s="75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69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  <c r="AX771" s="69"/>
      <c r="AY771" s="69"/>
      <c r="AZ771" s="69"/>
      <c r="BA771" s="69"/>
      <c r="BB771" s="69"/>
      <c r="BC771" s="69"/>
      <c r="BD771" s="130"/>
      <c r="BE771" s="69"/>
      <c r="BF771" s="69"/>
      <c r="BG771" s="69"/>
      <c r="BH771" s="69"/>
    </row>
    <row r="772" spans="1:60" ht="14">
      <c r="A772" s="69"/>
      <c r="B772" s="75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69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  <c r="AX772" s="69"/>
      <c r="AY772" s="69"/>
      <c r="AZ772" s="69"/>
      <c r="BA772" s="69"/>
      <c r="BB772" s="69"/>
      <c r="BC772" s="69"/>
      <c r="BD772" s="130"/>
      <c r="BE772" s="69"/>
      <c r="BF772" s="69"/>
      <c r="BG772" s="69"/>
      <c r="BH772" s="69"/>
    </row>
    <row r="773" spans="1:60" ht="14">
      <c r="A773" s="69"/>
      <c r="B773" s="75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69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130"/>
      <c r="BE773" s="69"/>
      <c r="BF773" s="69"/>
      <c r="BG773" s="69"/>
      <c r="BH773" s="69"/>
    </row>
    <row r="774" spans="1:60" ht="14">
      <c r="A774" s="69"/>
      <c r="B774" s="75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69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130"/>
      <c r="BE774" s="69"/>
      <c r="BF774" s="69"/>
      <c r="BG774" s="69"/>
      <c r="BH774" s="69"/>
    </row>
    <row r="775" spans="1:60" ht="14">
      <c r="A775" s="69"/>
      <c r="B775" s="75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  <c r="AX775" s="69"/>
      <c r="AY775" s="69"/>
      <c r="AZ775" s="69"/>
      <c r="BA775" s="69"/>
      <c r="BB775" s="69"/>
      <c r="BC775" s="69"/>
      <c r="BD775" s="130"/>
      <c r="BE775" s="69"/>
      <c r="BF775" s="69"/>
      <c r="BG775" s="69"/>
      <c r="BH775" s="69"/>
    </row>
    <row r="776" spans="1:60" ht="14">
      <c r="A776" s="69"/>
      <c r="B776" s="75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130"/>
      <c r="BE776" s="69"/>
      <c r="BF776" s="69"/>
      <c r="BG776" s="69"/>
      <c r="BH776" s="69"/>
    </row>
    <row r="777" spans="1:60" ht="14">
      <c r="A777" s="69"/>
      <c r="B777" s="75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130"/>
      <c r="BE777" s="69"/>
      <c r="BF777" s="69"/>
      <c r="BG777" s="69"/>
      <c r="BH777" s="69"/>
    </row>
    <row r="778" spans="1:60" ht="14">
      <c r="A778" s="69"/>
      <c r="B778" s="75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69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  <c r="AX778" s="69"/>
      <c r="AY778" s="69"/>
      <c r="AZ778" s="69"/>
      <c r="BA778" s="69"/>
      <c r="BB778" s="69"/>
      <c r="BC778" s="69"/>
      <c r="BD778" s="130"/>
      <c r="BE778" s="69"/>
      <c r="BF778" s="69"/>
      <c r="BG778" s="69"/>
      <c r="BH778" s="69"/>
    </row>
    <row r="779" spans="1:60" ht="14">
      <c r="A779" s="69"/>
      <c r="B779" s="75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69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  <c r="AX779" s="69"/>
      <c r="AY779" s="69"/>
      <c r="AZ779" s="69"/>
      <c r="BA779" s="69"/>
      <c r="BB779" s="69"/>
      <c r="BC779" s="69"/>
      <c r="BD779" s="130"/>
      <c r="BE779" s="69"/>
      <c r="BF779" s="69"/>
      <c r="BG779" s="69"/>
      <c r="BH779" s="69"/>
    </row>
    <row r="780" spans="1:60" ht="14">
      <c r="A780" s="69"/>
      <c r="B780" s="75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69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130"/>
      <c r="BE780" s="69"/>
      <c r="BF780" s="69"/>
      <c r="BG780" s="69"/>
      <c r="BH780" s="69"/>
    </row>
    <row r="781" spans="1:60" ht="14">
      <c r="A781" s="69"/>
      <c r="B781" s="75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69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130"/>
      <c r="BE781" s="69"/>
      <c r="BF781" s="69"/>
      <c r="BG781" s="69"/>
      <c r="BH781" s="69"/>
    </row>
    <row r="782" spans="1:60" ht="14">
      <c r="A782" s="69"/>
      <c r="B782" s="75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69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  <c r="AX782" s="69"/>
      <c r="AY782" s="69"/>
      <c r="AZ782" s="69"/>
      <c r="BA782" s="69"/>
      <c r="BB782" s="69"/>
      <c r="BC782" s="69"/>
      <c r="BD782" s="130"/>
      <c r="BE782" s="69"/>
      <c r="BF782" s="69"/>
      <c r="BG782" s="69"/>
      <c r="BH782" s="69"/>
    </row>
    <row r="783" spans="1:60" ht="14">
      <c r="A783" s="69"/>
      <c r="B783" s="75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130"/>
      <c r="BE783" s="69"/>
      <c r="BF783" s="69"/>
      <c r="BG783" s="69"/>
      <c r="BH783" s="69"/>
    </row>
    <row r="784" spans="1:60" ht="14">
      <c r="A784" s="69"/>
      <c r="B784" s="75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130"/>
      <c r="BE784" s="69"/>
      <c r="BF784" s="69"/>
      <c r="BG784" s="69"/>
      <c r="BH784" s="69"/>
    </row>
    <row r="785" spans="1:60" ht="14">
      <c r="A785" s="69"/>
      <c r="B785" s="75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  <c r="AX785" s="69"/>
      <c r="AY785" s="69"/>
      <c r="AZ785" s="69"/>
      <c r="BA785" s="69"/>
      <c r="BB785" s="69"/>
      <c r="BC785" s="69"/>
      <c r="BD785" s="130"/>
      <c r="BE785" s="69"/>
      <c r="BF785" s="69"/>
      <c r="BG785" s="69"/>
      <c r="BH785" s="69"/>
    </row>
    <row r="786" spans="1:60" ht="14">
      <c r="A786" s="69"/>
      <c r="B786" s="75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  <c r="AX786" s="69"/>
      <c r="AY786" s="69"/>
      <c r="AZ786" s="69"/>
      <c r="BA786" s="69"/>
      <c r="BB786" s="69"/>
      <c r="BC786" s="69"/>
      <c r="BD786" s="130"/>
      <c r="BE786" s="69"/>
      <c r="BF786" s="69"/>
      <c r="BG786" s="69"/>
      <c r="BH786" s="69"/>
    </row>
    <row r="787" spans="1:60" ht="14">
      <c r="A787" s="69"/>
      <c r="B787" s="75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130"/>
      <c r="BE787" s="69"/>
      <c r="BF787" s="69"/>
      <c r="BG787" s="69"/>
      <c r="BH787" s="69"/>
    </row>
    <row r="788" spans="1:60" ht="14">
      <c r="A788" s="69"/>
      <c r="B788" s="75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130"/>
      <c r="BE788" s="69"/>
      <c r="BF788" s="69"/>
      <c r="BG788" s="69"/>
      <c r="BH788" s="69"/>
    </row>
    <row r="789" spans="1:60" ht="14">
      <c r="A789" s="69"/>
      <c r="B789" s="75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69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130"/>
      <c r="BE789" s="69"/>
      <c r="BF789" s="69"/>
      <c r="BG789" s="69"/>
      <c r="BH789" s="69"/>
    </row>
    <row r="790" spans="1:60" ht="14">
      <c r="A790" s="69"/>
      <c r="B790" s="75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69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130"/>
      <c r="BE790" s="69"/>
      <c r="BF790" s="69"/>
      <c r="BG790" s="69"/>
      <c r="BH790" s="69"/>
    </row>
    <row r="791" spans="1:60" ht="14">
      <c r="A791" s="69"/>
      <c r="B791" s="75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69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  <c r="AX791" s="69"/>
      <c r="AY791" s="69"/>
      <c r="AZ791" s="69"/>
      <c r="BA791" s="69"/>
      <c r="BB791" s="69"/>
      <c r="BC791" s="69"/>
      <c r="BD791" s="130"/>
      <c r="BE791" s="69"/>
      <c r="BF791" s="69"/>
      <c r="BG791" s="69"/>
      <c r="BH791" s="69"/>
    </row>
    <row r="792" spans="1:60" ht="14">
      <c r="A792" s="69"/>
      <c r="B792" s="75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69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  <c r="AX792" s="69"/>
      <c r="AY792" s="69"/>
      <c r="AZ792" s="69"/>
      <c r="BA792" s="69"/>
      <c r="BB792" s="69"/>
      <c r="BC792" s="69"/>
      <c r="BD792" s="130"/>
      <c r="BE792" s="69"/>
      <c r="BF792" s="69"/>
      <c r="BG792" s="69"/>
      <c r="BH792" s="69"/>
    </row>
    <row r="793" spans="1:60" ht="14">
      <c r="A793" s="69"/>
      <c r="B793" s="75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130"/>
      <c r="BE793" s="69"/>
      <c r="BF793" s="69"/>
      <c r="BG793" s="69"/>
      <c r="BH793" s="69"/>
    </row>
    <row r="794" spans="1:60" ht="14">
      <c r="A794" s="69"/>
      <c r="B794" s="75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69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  <c r="AX794" s="69"/>
      <c r="AY794" s="69"/>
      <c r="AZ794" s="69"/>
      <c r="BA794" s="69"/>
      <c r="BB794" s="69"/>
      <c r="BC794" s="69"/>
      <c r="BD794" s="130"/>
      <c r="BE794" s="69"/>
      <c r="BF794" s="69"/>
      <c r="BG794" s="69"/>
      <c r="BH794" s="69"/>
    </row>
    <row r="795" spans="1:60" ht="14">
      <c r="A795" s="69"/>
      <c r="B795" s="75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69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  <c r="AX795" s="69"/>
      <c r="AY795" s="69"/>
      <c r="AZ795" s="69"/>
      <c r="BA795" s="69"/>
      <c r="BB795" s="69"/>
      <c r="BC795" s="69"/>
      <c r="BD795" s="130"/>
      <c r="BE795" s="69"/>
      <c r="BF795" s="69"/>
      <c r="BG795" s="69"/>
      <c r="BH795" s="69"/>
    </row>
    <row r="796" spans="1:60" ht="14">
      <c r="A796" s="69"/>
      <c r="B796" s="75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69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130"/>
      <c r="BE796" s="69"/>
      <c r="BF796" s="69"/>
      <c r="BG796" s="69"/>
      <c r="BH796" s="69"/>
    </row>
    <row r="797" spans="1:60" ht="14">
      <c r="A797" s="69"/>
      <c r="B797" s="75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69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130"/>
      <c r="BE797" s="69"/>
      <c r="BF797" s="69"/>
      <c r="BG797" s="69"/>
      <c r="BH797" s="69"/>
    </row>
    <row r="798" spans="1:60" ht="14">
      <c r="A798" s="69"/>
      <c r="B798" s="75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69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130"/>
      <c r="BE798" s="69"/>
      <c r="BF798" s="69"/>
      <c r="BG798" s="69"/>
      <c r="BH798" s="69"/>
    </row>
    <row r="799" spans="1:60" ht="14">
      <c r="A799" s="69"/>
      <c r="B799" s="75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69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130"/>
      <c r="BE799" s="69"/>
      <c r="BF799" s="69"/>
      <c r="BG799" s="69"/>
      <c r="BH799" s="69"/>
    </row>
    <row r="800" spans="1:60" ht="14">
      <c r="A800" s="69"/>
      <c r="B800" s="75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69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130"/>
      <c r="BE800" s="69"/>
      <c r="BF800" s="69"/>
      <c r="BG800" s="69"/>
      <c r="BH800" s="69"/>
    </row>
    <row r="801" spans="1:60" ht="14">
      <c r="A801" s="69"/>
      <c r="B801" s="75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69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130"/>
      <c r="BE801" s="69"/>
      <c r="BF801" s="69"/>
      <c r="BG801" s="69"/>
      <c r="BH801" s="69"/>
    </row>
    <row r="802" spans="1:60" ht="14">
      <c r="A802" s="69"/>
      <c r="B802" s="75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69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130"/>
      <c r="BE802" s="69"/>
      <c r="BF802" s="69"/>
      <c r="BG802" s="69"/>
      <c r="BH802" s="69"/>
    </row>
    <row r="803" spans="1:60" ht="14">
      <c r="A803" s="69"/>
      <c r="B803" s="75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69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130"/>
      <c r="BE803" s="69"/>
      <c r="BF803" s="69"/>
      <c r="BG803" s="69"/>
      <c r="BH803" s="69"/>
    </row>
    <row r="804" spans="1:60" ht="14">
      <c r="A804" s="69"/>
      <c r="B804" s="75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69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130"/>
      <c r="BE804" s="69"/>
      <c r="BF804" s="69"/>
      <c r="BG804" s="69"/>
      <c r="BH804" s="69"/>
    </row>
    <row r="805" spans="1:60" ht="14">
      <c r="A805" s="69"/>
      <c r="B805" s="75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69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130"/>
      <c r="BE805" s="69"/>
      <c r="BF805" s="69"/>
      <c r="BG805" s="69"/>
      <c r="BH805" s="69"/>
    </row>
    <row r="806" spans="1:60" ht="14">
      <c r="A806" s="69"/>
      <c r="B806" s="75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69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130"/>
      <c r="BE806" s="69"/>
      <c r="BF806" s="69"/>
      <c r="BG806" s="69"/>
      <c r="BH806" s="69"/>
    </row>
    <row r="807" spans="1:60" ht="14">
      <c r="A807" s="69"/>
      <c r="B807" s="75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69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130"/>
      <c r="BE807" s="69"/>
      <c r="BF807" s="69"/>
      <c r="BG807" s="69"/>
      <c r="BH807" s="69"/>
    </row>
    <row r="808" spans="1:60" ht="14">
      <c r="A808" s="69"/>
      <c r="B808" s="75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69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130"/>
      <c r="BE808" s="69"/>
      <c r="BF808" s="69"/>
      <c r="BG808" s="69"/>
      <c r="BH808" s="69"/>
    </row>
    <row r="809" spans="1:60" ht="14">
      <c r="A809" s="69"/>
      <c r="B809" s="75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69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130"/>
      <c r="BE809" s="69"/>
      <c r="BF809" s="69"/>
      <c r="BG809" s="69"/>
      <c r="BH809" s="69"/>
    </row>
    <row r="810" spans="1:60" ht="14">
      <c r="A810" s="69"/>
      <c r="B810" s="75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  <c r="AX810" s="69"/>
      <c r="AY810" s="69"/>
      <c r="AZ810" s="69"/>
      <c r="BA810" s="69"/>
      <c r="BB810" s="69"/>
      <c r="BC810" s="69"/>
      <c r="BD810" s="130"/>
      <c r="BE810" s="69"/>
      <c r="BF810" s="69"/>
      <c r="BG810" s="69"/>
      <c r="BH810" s="69"/>
    </row>
    <row r="811" spans="1:60" ht="14">
      <c r="A811" s="69"/>
      <c r="B811" s="75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130"/>
      <c r="BE811" s="69"/>
      <c r="BF811" s="69"/>
      <c r="BG811" s="69"/>
      <c r="BH811" s="69"/>
    </row>
    <row r="812" spans="1:60" ht="14">
      <c r="A812" s="69"/>
      <c r="B812" s="75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130"/>
      <c r="BE812" s="69"/>
      <c r="BF812" s="69"/>
      <c r="BG812" s="69"/>
      <c r="BH812" s="69"/>
    </row>
    <row r="813" spans="1:60" ht="14">
      <c r="A813" s="69"/>
      <c r="B813" s="75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69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  <c r="AX813" s="69"/>
      <c r="AY813" s="69"/>
      <c r="AZ813" s="69"/>
      <c r="BA813" s="69"/>
      <c r="BB813" s="69"/>
      <c r="BC813" s="69"/>
      <c r="BD813" s="130"/>
      <c r="BE813" s="69"/>
      <c r="BF813" s="69"/>
      <c r="BG813" s="69"/>
      <c r="BH813" s="69"/>
    </row>
    <row r="814" spans="1:60" ht="14">
      <c r="A814" s="69"/>
      <c r="B814" s="75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69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  <c r="AX814" s="69"/>
      <c r="AY814" s="69"/>
      <c r="AZ814" s="69"/>
      <c r="BA814" s="69"/>
      <c r="BB814" s="69"/>
      <c r="BC814" s="69"/>
      <c r="BD814" s="130"/>
      <c r="BE814" s="69"/>
      <c r="BF814" s="69"/>
      <c r="BG814" s="69"/>
      <c r="BH814" s="69"/>
    </row>
    <row r="815" spans="1:60" ht="14">
      <c r="A815" s="69"/>
      <c r="B815" s="75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69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130"/>
      <c r="BE815" s="69"/>
      <c r="BF815" s="69"/>
      <c r="BG815" s="69"/>
      <c r="BH815" s="69"/>
    </row>
    <row r="816" spans="1:60" ht="14">
      <c r="A816" s="69"/>
      <c r="B816" s="75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130"/>
      <c r="BE816" s="69"/>
      <c r="BF816" s="69"/>
      <c r="BG816" s="69"/>
      <c r="BH816" s="69"/>
    </row>
    <row r="817" spans="1:60" ht="14">
      <c r="A817" s="69"/>
      <c r="B817" s="75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130"/>
      <c r="BE817" s="69"/>
      <c r="BF817" s="69"/>
      <c r="BG817" s="69"/>
      <c r="BH817" s="69"/>
    </row>
    <row r="818" spans="1:60" ht="14">
      <c r="A818" s="69"/>
      <c r="B818" s="75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130"/>
      <c r="BE818" s="69"/>
      <c r="BF818" s="69"/>
      <c r="BG818" s="69"/>
      <c r="BH818" s="69"/>
    </row>
    <row r="819" spans="1:60" ht="14">
      <c r="A819" s="69"/>
      <c r="B819" s="75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  <c r="AX819" s="69"/>
      <c r="AY819" s="69"/>
      <c r="AZ819" s="69"/>
      <c r="BA819" s="69"/>
      <c r="BB819" s="69"/>
      <c r="BC819" s="69"/>
      <c r="BD819" s="130"/>
      <c r="BE819" s="69"/>
      <c r="BF819" s="69"/>
      <c r="BG819" s="69"/>
      <c r="BH819" s="69"/>
    </row>
    <row r="820" spans="1:60" ht="14">
      <c r="A820" s="69"/>
      <c r="B820" s="75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130"/>
      <c r="BE820" s="69"/>
      <c r="BF820" s="69"/>
      <c r="BG820" s="69"/>
      <c r="BH820" s="69"/>
    </row>
    <row r="821" spans="1:60" ht="14">
      <c r="A821" s="69"/>
      <c r="B821" s="75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  <c r="AX821" s="69"/>
      <c r="AY821" s="69"/>
      <c r="AZ821" s="69"/>
      <c r="BA821" s="69"/>
      <c r="BB821" s="69"/>
      <c r="BC821" s="69"/>
      <c r="BD821" s="130"/>
      <c r="BE821" s="69"/>
      <c r="BF821" s="69"/>
      <c r="BG821" s="69"/>
      <c r="BH821" s="69"/>
    </row>
    <row r="822" spans="1:60" ht="14">
      <c r="A822" s="69"/>
      <c r="B822" s="75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  <c r="AX822" s="69"/>
      <c r="AY822" s="69"/>
      <c r="AZ822" s="69"/>
      <c r="BA822" s="69"/>
      <c r="BB822" s="69"/>
      <c r="BC822" s="69"/>
      <c r="BD822" s="130"/>
      <c r="BE822" s="69"/>
      <c r="BF822" s="69"/>
      <c r="BG822" s="69"/>
      <c r="BH822" s="69"/>
    </row>
    <row r="823" spans="1:60" ht="14">
      <c r="A823" s="69"/>
      <c r="B823" s="75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  <c r="AX823" s="69"/>
      <c r="AY823" s="69"/>
      <c r="AZ823" s="69"/>
      <c r="BA823" s="69"/>
      <c r="BB823" s="69"/>
      <c r="BC823" s="69"/>
      <c r="BD823" s="130"/>
      <c r="BE823" s="69"/>
      <c r="BF823" s="69"/>
      <c r="BG823" s="69"/>
      <c r="BH823" s="69"/>
    </row>
    <row r="824" spans="1:60" ht="14">
      <c r="A824" s="69"/>
      <c r="B824" s="75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  <c r="AX824" s="69"/>
      <c r="AY824" s="69"/>
      <c r="AZ824" s="69"/>
      <c r="BA824" s="69"/>
      <c r="BB824" s="69"/>
      <c r="BC824" s="69"/>
      <c r="BD824" s="130"/>
      <c r="BE824" s="69"/>
      <c r="BF824" s="69"/>
      <c r="BG824" s="69"/>
      <c r="BH824" s="69"/>
    </row>
    <row r="825" spans="1:60" ht="14">
      <c r="A825" s="69"/>
      <c r="B825" s="75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130"/>
      <c r="BE825" s="69"/>
      <c r="BF825" s="69"/>
      <c r="BG825" s="69"/>
      <c r="BH825" s="69"/>
    </row>
    <row r="826" spans="1:60" ht="14">
      <c r="A826" s="69"/>
      <c r="B826" s="75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130"/>
      <c r="BE826" s="69"/>
      <c r="BF826" s="69"/>
      <c r="BG826" s="69"/>
      <c r="BH826" s="69"/>
    </row>
    <row r="827" spans="1:60" ht="14">
      <c r="A827" s="69"/>
      <c r="B827" s="75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130"/>
      <c r="BE827" s="69"/>
      <c r="BF827" s="69"/>
      <c r="BG827" s="69"/>
      <c r="BH827" s="69"/>
    </row>
    <row r="828" spans="1:60" ht="14">
      <c r="A828" s="69"/>
      <c r="B828" s="75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130"/>
      <c r="BE828" s="69"/>
      <c r="BF828" s="69"/>
      <c r="BG828" s="69"/>
      <c r="BH828" s="69"/>
    </row>
    <row r="829" spans="1:60" ht="14">
      <c r="A829" s="69"/>
      <c r="B829" s="75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130"/>
      <c r="BE829" s="69"/>
      <c r="BF829" s="69"/>
      <c r="BG829" s="69"/>
      <c r="BH829" s="69"/>
    </row>
    <row r="830" spans="1:60" ht="14">
      <c r="A830" s="69"/>
      <c r="B830" s="75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69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130"/>
      <c r="BE830" s="69"/>
      <c r="BF830" s="69"/>
      <c r="BG830" s="69"/>
      <c r="BH830" s="69"/>
    </row>
    <row r="831" spans="1:60" ht="14">
      <c r="A831" s="69"/>
      <c r="B831" s="75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69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130"/>
      <c r="BE831" s="69"/>
      <c r="BF831" s="69"/>
      <c r="BG831" s="69"/>
      <c r="BH831" s="69"/>
    </row>
    <row r="832" spans="1:60" ht="14">
      <c r="A832" s="69"/>
      <c r="B832" s="75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69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130"/>
      <c r="BE832" s="69"/>
      <c r="BF832" s="69"/>
      <c r="BG832" s="69"/>
      <c r="BH832" s="69"/>
    </row>
    <row r="833" spans="1:60" ht="14">
      <c r="A833" s="69"/>
      <c r="B833" s="75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69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130"/>
      <c r="BE833" s="69"/>
      <c r="BF833" s="69"/>
      <c r="BG833" s="69"/>
      <c r="BH833" s="69"/>
    </row>
    <row r="834" spans="1:60" ht="14">
      <c r="A834" s="69"/>
      <c r="B834" s="75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69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130"/>
      <c r="BE834" s="69"/>
      <c r="BF834" s="69"/>
      <c r="BG834" s="69"/>
      <c r="BH834" s="69"/>
    </row>
    <row r="835" spans="1:60" ht="14">
      <c r="A835" s="69"/>
      <c r="B835" s="75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69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130"/>
      <c r="BE835" s="69"/>
      <c r="BF835" s="69"/>
      <c r="BG835" s="69"/>
      <c r="BH835" s="69"/>
    </row>
    <row r="836" spans="1:60" ht="14">
      <c r="A836" s="69"/>
      <c r="B836" s="75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69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130"/>
      <c r="BE836" s="69"/>
      <c r="BF836" s="69"/>
      <c r="BG836" s="69"/>
      <c r="BH836" s="69"/>
    </row>
    <row r="837" spans="1:60" ht="14">
      <c r="A837" s="69"/>
      <c r="B837" s="75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130"/>
      <c r="BE837" s="69"/>
      <c r="BF837" s="69"/>
      <c r="BG837" s="69"/>
      <c r="BH837" s="69"/>
    </row>
    <row r="838" spans="1:60" ht="14">
      <c r="A838" s="69"/>
      <c r="B838" s="75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130"/>
      <c r="BE838" s="69"/>
      <c r="BF838" s="69"/>
      <c r="BG838" s="69"/>
      <c r="BH838" s="69"/>
    </row>
    <row r="839" spans="1:60" ht="14">
      <c r="A839" s="69"/>
      <c r="B839" s="75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130"/>
      <c r="BE839" s="69"/>
      <c r="BF839" s="69"/>
      <c r="BG839" s="69"/>
      <c r="BH839" s="69"/>
    </row>
    <row r="840" spans="1:60" ht="14">
      <c r="A840" s="69"/>
      <c r="B840" s="75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130"/>
      <c r="BE840" s="69"/>
      <c r="BF840" s="69"/>
      <c r="BG840" s="69"/>
      <c r="BH840" s="69"/>
    </row>
    <row r="841" spans="1:60" ht="14">
      <c r="A841" s="69"/>
      <c r="B841" s="75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130"/>
      <c r="BE841" s="69"/>
      <c r="BF841" s="69"/>
      <c r="BG841" s="69"/>
      <c r="BH841" s="69"/>
    </row>
    <row r="842" spans="1:60" ht="14">
      <c r="A842" s="69"/>
      <c r="B842" s="75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130"/>
      <c r="BE842" s="69"/>
      <c r="BF842" s="69"/>
      <c r="BG842" s="69"/>
      <c r="BH842" s="69"/>
    </row>
    <row r="843" spans="1:60" ht="14">
      <c r="A843" s="69"/>
      <c r="B843" s="75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130"/>
      <c r="BE843" s="69"/>
      <c r="BF843" s="69"/>
      <c r="BG843" s="69"/>
      <c r="BH843" s="69"/>
    </row>
    <row r="844" spans="1:60" ht="14">
      <c r="A844" s="69"/>
      <c r="B844" s="75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130"/>
      <c r="BE844" s="69"/>
      <c r="BF844" s="69"/>
      <c r="BG844" s="69"/>
      <c r="BH844" s="69"/>
    </row>
    <row r="845" spans="1:60" ht="14">
      <c r="A845" s="69"/>
      <c r="B845" s="75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69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130"/>
      <c r="BE845" s="69"/>
      <c r="BF845" s="69"/>
      <c r="BG845" s="69"/>
      <c r="BH845" s="69"/>
    </row>
    <row r="846" spans="1:60" ht="14">
      <c r="A846" s="69"/>
      <c r="B846" s="75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130"/>
      <c r="BE846" s="69"/>
      <c r="BF846" s="69"/>
      <c r="BG846" s="69"/>
      <c r="BH846" s="69"/>
    </row>
    <row r="847" spans="1:60" ht="14">
      <c r="A847" s="69"/>
      <c r="B847" s="75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69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130"/>
      <c r="BE847" s="69"/>
      <c r="BF847" s="69"/>
      <c r="BG847" s="69"/>
      <c r="BH847" s="69"/>
    </row>
    <row r="848" spans="1:60" ht="14">
      <c r="A848" s="69"/>
      <c r="B848" s="75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69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130"/>
      <c r="BE848" s="69"/>
      <c r="BF848" s="69"/>
      <c r="BG848" s="69"/>
      <c r="BH848" s="69"/>
    </row>
    <row r="849" spans="1:60" ht="14">
      <c r="A849" s="69"/>
      <c r="B849" s="75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69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130"/>
      <c r="BE849" s="69"/>
      <c r="BF849" s="69"/>
      <c r="BG849" s="69"/>
      <c r="BH849" s="69"/>
    </row>
    <row r="850" spans="1:60" ht="14">
      <c r="A850" s="69"/>
      <c r="B850" s="75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69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130"/>
      <c r="BE850" s="69"/>
      <c r="BF850" s="69"/>
      <c r="BG850" s="69"/>
      <c r="BH850" s="69"/>
    </row>
    <row r="851" spans="1:60" ht="14">
      <c r="A851" s="69"/>
      <c r="B851" s="75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69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130"/>
      <c r="BE851" s="69"/>
      <c r="BF851" s="69"/>
      <c r="BG851" s="69"/>
      <c r="BH851" s="69"/>
    </row>
    <row r="852" spans="1:60" ht="14">
      <c r="A852" s="69"/>
      <c r="B852" s="75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69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130"/>
      <c r="BE852" s="69"/>
      <c r="BF852" s="69"/>
      <c r="BG852" s="69"/>
      <c r="BH852" s="69"/>
    </row>
    <row r="853" spans="1:60" ht="14">
      <c r="A853" s="69"/>
      <c r="B853" s="75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69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130"/>
      <c r="BE853" s="69"/>
      <c r="BF853" s="69"/>
      <c r="BG853" s="69"/>
      <c r="BH853" s="69"/>
    </row>
    <row r="854" spans="1:60" ht="14">
      <c r="A854" s="69"/>
      <c r="B854" s="75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69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130"/>
      <c r="BE854" s="69"/>
      <c r="BF854" s="69"/>
      <c r="BG854" s="69"/>
      <c r="BH854" s="69"/>
    </row>
    <row r="855" spans="1:60" ht="14">
      <c r="A855" s="69"/>
      <c r="B855" s="75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69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  <c r="AX855" s="69"/>
      <c r="AY855" s="69"/>
      <c r="AZ855" s="69"/>
      <c r="BA855" s="69"/>
      <c r="BB855" s="69"/>
      <c r="BC855" s="69"/>
      <c r="BD855" s="130"/>
      <c r="BE855" s="69"/>
      <c r="BF855" s="69"/>
      <c r="BG855" s="69"/>
      <c r="BH855" s="69"/>
    </row>
    <row r="856" spans="1:60" ht="14">
      <c r="A856" s="69"/>
      <c r="B856" s="75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130"/>
      <c r="BE856" s="69"/>
      <c r="BF856" s="69"/>
      <c r="BG856" s="69"/>
      <c r="BH856" s="69"/>
    </row>
    <row r="857" spans="1:60" ht="14">
      <c r="A857" s="69"/>
      <c r="B857" s="75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130"/>
      <c r="BE857" s="69"/>
      <c r="BF857" s="69"/>
      <c r="BG857" s="69"/>
      <c r="BH857" s="69"/>
    </row>
    <row r="858" spans="1:60" ht="14">
      <c r="A858" s="69"/>
      <c r="B858" s="75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130"/>
      <c r="BE858" s="69"/>
      <c r="BF858" s="69"/>
      <c r="BG858" s="69"/>
      <c r="BH858" s="69"/>
    </row>
    <row r="859" spans="1:60" ht="14">
      <c r="A859" s="69"/>
      <c r="B859" s="75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69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  <c r="AX859" s="69"/>
      <c r="AY859" s="69"/>
      <c r="AZ859" s="69"/>
      <c r="BA859" s="69"/>
      <c r="BB859" s="69"/>
      <c r="BC859" s="69"/>
      <c r="BD859" s="130"/>
      <c r="BE859" s="69"/>
      <c r="BF859" s="69"/>
      <c r="BG859" s="69"/>
      <c r="BH859" s="69"/>
    </row>
    <row r="860" spans="1:60" ht="14">
      <c r="A860" s="69"/>
      <c r="B860" s="75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69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  <c r="AX860" s="69"/>
      <c r="AY860" s="69"/>
      <c r="AZ860" s="69"/>
      <c r="BA860" s="69"/>
      <c r="BB860" s="69"/>
      <c r="BC860" s="69"/>
      <c r="BD860" s="130"/>
      <c r="BE860" s="69"/>
      <c r="BF860" s="69"/>
      <c r="BG860" s="69"/>
      <c r="BH860" s="69"/>
    </row>
    <row r="861" spans="1:60" ht="14">
      <c r="A861" s="69"/>
      <c r="B861" s="75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69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  <c r="AX861" s="69"/>
      <c r="AY861" s="69"/>
      <c r="AZ861" s="69"/>
      <c r="BA861" s="69"/>
      <c r="BB861" s="69"/>
      <c r="BC861" s="69"/>
      <c r="BD861" s="130"/>
      <c r="BE861" s="69"/>
      <c r="BF861" s="69"/>
      <c r="BG861" s="69"/>
      <c r="BH861" s="69"/>
    </row>
    <row r="862" spans="1:60" ht="14">
      <c r="A862" s="69"/>
      <c r="B862" s="75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69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  <c r="AX862" s="69"/>
      <c r="AY862" s="69"/>
      <c r="AZ862" s="69"/>
      <c r="BA862" s="69"/>
      <c r="BB862" s="69"/>
      <c r="BC862" s="69"/>
      <c r="BD862" s="130"/>
      <c r="BE862" s="69"/>
      <c r="BF862" s="69"/>
      <c r="BG862" s="69"/>
      <c r="BH862" s="69"/>
    </row>
    <row r="863" spans="1:60" ht="14">
      <c r="A863" s="69"/>
      <c r="B863" s="75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  <c r="AX863" s="69"/>
      <c r="AY863" s="69"/>
      <c r="AZ863" s="69"/>
      <c r="BA863" s="69"/>
      <c r="BB863" s="69"/>
      <c r="BC863" s="69"/>
      <c r="BD863" s="130"/>
      <c r="BE863" s="69"/>
      <c r="BF863" s="69"/>
      <c r="BG863" s="69"/>
      <c r="BH863" s="69"/>
    </row>
    <row r="864" spans="1:60" ht="14">
      <c r="A864" s="69"/>
      <c r="B864" s="75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69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  <c r="AX864" s="69"/>
      <c r="AY864" s="69"/>
      <c r="AZ864" s="69"/>
      <c r="BA864" s="69"/>
      <c r="BB864" s="69"/>
      <c r="BC864" s="69"/>
      <c r="BD864" s="130"/>
      <c r="BE864" s="69"/>
      <c r="BF864" s="69"/>
      <c r="BG864" s="69"/>
      <c r="BH864" s="69"/>
    </row>
    <row r="865" spans="1:60" ht="14">
      <c r="A865" s="69"/>
      <c r="B865" s="75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69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  <c r="AX865" s="69"/>
      <c r="AY865" s="69"/>
      <c r="AZ865" s="69"/>
      <c r="BA865" s="69"/>
      <c r="BB865" s="69"/>
      <c r="BC865" s="69"/>
      <c r="BD865" s="130"/>
      <c r="BE865" s="69"/>
      <c r="BF865" s="69"/>
      <c r="BG865" s="69"/>
      <c r="BH865" s="69"/>
    </row>
    <row r="866" spans="1:60" ht="14">
      <c r="A866" s="69"/>
      <c r="B866" s="75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69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  <c r="AX866" s="69"/>
      <c r="AY866" s="69"/>
      <c r="AZ866" s="69"/>
      <c r="BA866" s="69"/>
      <c r="BB866" s="69"/>
      <c r="BC866" s="69"/>
      <c r="BD866" s="130"/>
      <c r="BE866" s="69"/>
      <c r="BF866" s="69"/>
      <c r="BG866" s="69"/>
      <c r="BH866" s="69"/>
    </row>
    <row r="867" spans="1:60" ht="14">
      <c r="A867" s="69"/>
      <c r="B867" s="75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69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  <c r="AX867" s="69"/>
      <c r="AY867" s="69"/>
      <c r="AZ867" s="69"/>
      <c r="BA867" s="69"/>
      <c r="BB867" s="69"/>
      <c r="BC867" s="69"/>
      <c r="BD867" s="130"/>
      <c r="BE867" s="69"/>
      <c r="BF867" s="69"/>
      <c r="BG867" s="69"/>
      <c r="BH867" s="69"/>
    </row>
    <row r="868" spans="1:60" ht="14">
      <c r="A868" s="69"/>
      <c r="B868" s="75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69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  <c r="AX868" s="69"/>
      <c r="AY868" s="69"/>
      <c r="AZ868" s="69"/>
      <c r="BA868" s="69"/>
      <c r="BB868" s="69"/>
      <c r="BC868" s="69"/>
      <c r="BD868" s="130"/>
      <c r="BE868" s="69"/>
      <c r="BF868" s="69"/>
      <c r="BG868" s="69"/>
      <c r="BH868" s="69"/>
    </row>
    <row r="869" spans="1:60" ht="14">
      <c r="A869" s="69"/>
      <c r="B869" s="75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69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  <c r="AX869" s="69"/>
      <c r="AY869" s="69"/>
      <c r="AZ869" s="69"/>
      <c r="BA869" s="69"/>
      <c r="BB869" s="69"/>
      <c r="BC869" s="69"/>
      <c r="BD869" s="130"/>
      <c r="BE869" s="69"/>
      <c r="BF869" s="69"/>
      <c r="BG869" s="69"/>
      <c r="BH869" s="69"/>
    </row>
    <row r="870" spans="1:60" ht="14">
      <c r="A870" s="69"/>
      <c r="B870" s="75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69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  <c r="AX870" s="69"/>
      <c r="AY870" s="69"/>
      <c r="AZ870" s="69"/>
      <c r="BA870" s="69"/>
      <c r="BB870" s="69"/>
      <c r="BC870" s="69"/>
      <c r="BD870" s="130"/>
      <c r="BE870" s="69"/>
      <c r="BF870" s="69"/>
      <c r="BG870" s="69"/>
      <c r="BH870" s="69"/>
    </row>
    <row r="871" spans="1:60" ht="14">
      <c r="A871" s="69"/>
      <c r="B871" s="75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130"/>
      <c r="BE871" s="69"/>
      <c r="BF871" s="69"/>
      <c r="BG871" s="69"/>
      <c r="BH871" s="69"/>
    </row>
    <row r="872" spans="1:60" ht="14">
      <c r="A872" s="69"/>
      <c r="B872" s="75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130"/>
      <c r="BE872" s="69"/>
      <c r="BF872" s="69"/>
      <c r="BG872" s="69"/>
      <c r="BH872" s="69"/>
    </row>
    <row r="873" spans="1:60" ht="14">
      <c r="A873" s="69"/>
      <c r="B873" s="75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130"/>
      <c r="BE873" s="69"/>
      <c r="BF873" s="69"/>
      <c r="BG873" s="69"/>
      <c r="BH873" s="69"/>
    </row>
    <row r="874" spans="1:60" ht="14">
      <c r="A874" s="69"/>
      <c r="B874" s="75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69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  <c r="AX874" s="69"/>
      <c r="AY874" s="69"/>
      <c r="AZ874" s="69"/>
      <c r="BA874" s="69"/>
      <c r="BB874" s="69"/>
      <c r="BC874" s="69"/>
      <c r="BD874" s="130"/>
      <c r="BE874" s="69"/>
      <c r="BF874" s="69"/>
      <c r="BG874" s="69"/>
      <c r="BH874" s="69"/>
    </row>
    <row r="875" spans="1:60" ht="14">
      <c r="A875" s="69"/>
      <c r="B875" s="75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69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  <c r="AX875" s="69"/>
      <c r="AY875" s="69"/>
      <c r="AZ875" s="69"/>
      <c r="BA875" s="69"/>
      <c r="BB875" s="69"/>
      <c r="BC875" s="69"/>
      <c r="BD875" s="130"/>
      <c r="BE875" s="69"/>
      <c r="BF875" s="69"/>
      <c r="BG875" s="69"/>
      <c r="BH875" s="69"/>
    </row>
    <row r="876" spans="1:60" ht="14">
      <c r="A876" s="69"/>
      <c r="B876" s="75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69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130"/>
      <c r="BE876" s="69"/>
      <c r="BF876" s="69"/>
      <c r="BG876" s="69"/>
      <c r="BH876" s="69"/>
    </row>
    <row r="877" spans="1:60" ht="14">
      <c r="A877" s="69"/>
      <c r="B877" s="75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69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130"/>
      <c r="BE877" s="69"/>
      <c r="BF877" s="69"/>
      <c r="BG877" s="69"/>
      <c r="BH877" s="69"/>
    </row>
    <row r="878" spans="1:60" ht="14">
      <c r="A878" s="69"/>
      <c r="B878" s="75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69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  <c r="AX878" s="69"/>
      <c r="AY878" s="69"/>
      <c r="AZ878" s="69"/>
      <c r="BA878" s="69"/>
      <c r="BB878" s="69"/>
      <c r="BC878" s="69"/>
      <c r="BD878" s="130"/>
      <c r="BE878" s="69"/>
      <c r="BF878" s="69"/>
      <c r="BG878" s="69"/>
      <c r="BH878" s="69"/>
    </row>
    <row r="879" spans="1:60" ht="14">
      <c r="A879" s="69"/>
      <c r="B879" s="75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69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  <c r="AX879" s="69"/>
      <c r="AY879" s="69"/>
      <c r="AZ879" s="69"/>
      <c r="BA879" s="69"/>
      <c r="BB879" s="69"/>
      <c r="BC879" s="69"/>
      <c r="BD879" s="130"/>
      <c r="BE879" s="69"/>
      <c r="BF879" s="69"/>
      <c r="BG879" s="69"/>
      <c r="BH879" s="69"/>
    </row>
    <row r="880" spans="1:60" ht="14">
      <c r="A880" s="69"/>
      <c r="B880" s="75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69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  <c r="AX880" s="69"/>
      <c r="AY880" s="69"/>
      <c r="AZ880" s="69"/>
      <c r="BA880" s="69"/>
      <c r="BB880" s="69"/>
      <c r="BC880" s="69"/>
      <c r="BD880" s="130"/>
      <c r="BE880" s="69"/>
      <c r="BF880" s="69"/>
      <c r="BG880" s="69"/>
      <c r="BH880" s="69"/>
    </row>
    <row r="881" spans="1:60" ht="14">
      <c r="A881" s="69"/>
      <c r="B881" s="75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130"/>
      <c r="BE881" s="69"/>
      <c r="BF881" s="69"/>
      <c r="BG881" s="69"/>
      <c r="BH881" s="69"/>
    </row>
    <row r="882" spans="1:60" ht="14">
      <c r="A882" s="69"/>
      <c r="B882" s="75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130"/>
      <c r="BE882" s="69"/>
      <c r="BF882" s="69"/>
      <c r="BG882" s="69"/>
      <c r="BH882" s="69"/>
    </row>
    <row r="883" spans="1:60" ht="14">
      <c r="A883" s="69"/>
      <c r="B883" s="75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69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  <c r="AX883" s="69"/>
      <c r="AY883" s="69"/>
      <c r="AZ883" s="69"/>
      <c r="BA883" s="69"/>
      <c r="BB883" s="69"/>
      <c r="BC883" s="69"/>
      <c r="BD883" s="130"/>
      <c r="BE883" s="69"/>
      <c r="BF883" s="69"/>
      <c r="BG883" s="69"/>
      <c r="BH883" s="69"/>
    </row>
    <row r="884" spans="1:60" ht="14">
      <c r="A884" s="69"/>
      <c r="B884" s="75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130"/>
      <c r="BE884" s="69"/>
      <c r="BF884" s="69"/>
      <c r="BG884" s="69"/>
      <c r="BH884" s="69"/>
    </row>
    <row r="885" spans="1:60" ht="14">
      <c r="A885" s="69"/>
      <c r="B885" s="75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130"/>
      <c r="BE885" s="69"/>
      <c r="BF885" s="69"/>
      <c r="BG885" s="69"/>
      <c r="BH885" s="69"/>
    </row>
    <row r="886" spans="1:60" ht="14">
      <c r="A886" s="69"/>
      <c r="B886" s="75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130"/>
      <c r="BE886" s="69"/>
      <c r="BF886" s="69"/>
      <c r="BG886" s="69"/>
      <c r="BH886" s="69"/>
    </row>
    <row r="887" spans="1:60" ht="14">
      <c r="A887" s="69"/>
      <c r="B887" s="75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130"/>
      <c r="BE887" s="69"/>
      <c r="BF887" s="69"/>
      <c r="BG887" s="69"/>
      <c r="BH887" s="69"/>
    </row>
    <row r="888" spans="1:60" ht="14">
      <c r="A888" s="69"/>
      <c r="B888" s="75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130"/>
      <c r="BE888" s="69"/>
      <c r="BF888" s="69"/>
      <c r="BG888" s="69"/>
      <c r="BH888" s="69"/>
    </row>
    <row r="889" spans="1:60" ht="14">
      <c r="A889" s="69"/>
      <c r="B889" s="75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130"/>
      <c r="BE889" s="69"/>
      <c r="BF889" s="69"/>
      <c r="BG889" s="69"/>
      <c r="BH889" s="69"/>
    </row>
    <row r="890" spans="1:60" ht="14">
      <c r="A890" s="69"/>
      <c r="B890" s="75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130"/>
      <c r="BE890" s="69"/>
      <c r="BF890" s="69"/>
      <c r="BG890" s="69"/>
      <c r="BH890" s="69"/>
    </row>
    <row r="891" spans="1:60" ht="14">
      <c r="A891" s="69"/>
      <c r="B891" s="75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69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  <c r="AX891" s="69"/>
      <c r="AY891" s="69"/>
      <c r="AZ891" s="69"/>
      <c r="BA891" s="69"/>
      <c r="BB891" s="69"/>
      <c r="BC891" s="69"/>
      <c r="BD891" s="130"/>
      <c r="BE891" s="69"/>
      <c r="BF891" s="69"/>
      <c r="BG891" s="69"/>
      <c r="BH891" s="69"/>
    </row>
    <row r="892" spans="1:60" ht="14">
      <c r="A892" s="69"/>
      <c r="B892" s="75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69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  <c r="AX892" s="69"/>
      <c r="AY892" s="69"/>
      <c r="AZ892" s="69"/>
      <c r="BA892" s="69"/>
      <c r="BB892" s="69"/>
      <c r="BC892" s="69"/>
      <c r="BD892" s="130"/>
      <c r="BE892" s="69"/>
      <c r="BF892" s="69"/>
      <c r="BG892" s="69"/>
      <c r="BH892" s="69"/>
    </row>
    <row r="893" spans="1:60" ht="14">
      <c r="A893" s="69"/>
      <c r="B893" s="75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69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  <c r="AX893" s="69"/>
      <c r="AY893" s="69"/>
      <c r="AZ893" s="69"/>
      <c r="BA893" s="69"/>
      <c r="BB893" s="69"/>
      <c r="BC893" s="69"/>
      <c r="BD893" s="130"/>
      <c r="BE893" s="69"/>
      <c r="BF893" s="69"/>
      <c r="BG893" s="69"/>
      <c r="BH893" s="69"/>
    </row>
    <row r="894" spans="1:60" ht="14">
      <c r="A894" s="69"/>
      <c r="B894" s="75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69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  <c r="AX894" s="69"/>
      <c r="AY894" s="69"/>
      <c r="AZ894" s="69"/>
      <c r="BA894" s="69"/>
      <c r="BB894" s="69"/>
      <c r="BC894" s="69"/>
      <c r="BD894" s="130"/>
      <c r="BE894" s="69"/>
      <c r="BF894" s="69"/>
      <c r="BG894" s="69"/>
      <c r="BH894" s="69"/>
    </row>
    <row r="895" spans="1:60" ht="14">
      <c r="A895" s="69"/>
      <c r="B895" s="75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69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130"/>
      <c r="BE895" s="69"/>
      <c r="BF895" s="69"/>
      <c r="BG895" s="69"/>
      <c r="BH895" s="69"/>
    </row>
    <row r="896" spans="1:60" ht="14">
      <c r="A896" s="69"/>
      <c r="B896" s="75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69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130"/>
      <c r="BE896" s="69"/>
      <c r="BF896" s="69"/>
      <c r="BG896" s="69"/>
      <c r="BH896" s="69"/>
    </row>
    <row r="897" spans="1:60" ht="14">
      <c r="A897" s="69"/>
      <c r="B897" s="75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69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  <c r="AX897" s="69"/>
      <c r="AY897" s="69"/>
      <c r="AZ897" s="69"/>
      <c r="BA897" s="69"/>
      <c r="BB897" s="69"/>
      <c r="BC897" s="69"/>
      <c r="BD897" s="130"/>
      <c r="BE897" s="69"/>
      <c r="BF897" s="69"/>
      <c r="BG897" s="69"/>
      <c r="BH897" s="69"/>
    </row>
    <row r="898" spans="1:60" ht="14">
      <c r="A898" s="69"/>
      <c r="B898" s="75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130"/>
      <c r="BE898" s="69"/>
      <c r="BF898" s="69"/>
      <c r="BG898" s="69"/>
      <c r="BH898" s="69"/>
    </row>
    <row r="899" spans="1:60" ht="14">
      <c r="A899" s="69"/>
      <c r="B899" s="75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130"/>
      <c r="BE899" s="69"/>
      <c r="BF899" s="69"/>
      <c r="BG899" s="69"/>
      <c r="BH899" s="69"/>
    </row>
    <row r="900" spans="1:60" ht="14">
      <c r="A900" s="69"/>
      <c r="B900" s="75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130"/>
      <c r="BE900" s="69"/>
      <c r="BF900" s="69"/>
      <c r="BG900" s="69"/>
      <c r="BH900" s="69"/>
    </row>
    <row r="901" spans="1:60" ht="14">
      <c r="A901" s="69"/>
      <c r="B901" s="75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69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  <c r="AX901" s="69"/>
      <c r="AY901" s="69"/>
      <c r="AZ901" s="69"/>
      <c r="BA901" s="69"/>
      <c r="BB901" s="69"/>
      <c r="BC901" s="69"/>
      <c r="BD901" s="130"/>
      <c r="BE901" s="69"/>
      <c r="BF901" s="69"/>
      <c r="BG901" s="69"/>
      <c r="BH901" s="69"/>
    </row>
    <row r="902" spans="1:60" ht="14">
      <c r="A902" s="69"/>
      <c r="B902" s="75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69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  <c r="AX902" s="69"/>
      <c r="AY902" s="69"/>
      <c r="AZ902" s="69"/>
      <c r="BA902" s="69"/>
      <c r="BB902" s="69"/>
      <c r="BC902" s="69"/>
      <c r="BD902" s="130"/>
      <c r="BE902" s="69"/>
      <c r="BF902" s="69"/>
      <c r="BG902" s="69"/>
      <c r="BH902" s="69"/>
    </row>
    <row r="903" spans="1:60" ht="14">
      <c r="A903" s="69"/>
      <c r="B903" s="75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69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130"/>
      <c r="BE903" s="69"/>
      <c r="BF903" s="69"/>
      <c r="BG903" s="69"/>
      <c r="BH903" s="69"/>
    </row>
    <row r="904" spans="1:60" ht="14">
      <c r="A904" s="69"/>
      <c r="B904" s="75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130"/>
      <c r="BE904" s="69"/>
      <c r="BF904" s="69"/>
      <c r="BG904" s="69"/>
      <c r="BH904" s="69"/>
    </row>
    <row r="905" spans="1:60" ht="14">
      <c r="A905" s="69"/>
      <c r="B905" s="75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  <c r="AX905" s="69"/>
      <c r="AY905" s="69"/>
      <c r="AZ905" s="69"/>
      <c r="BA905" s="69"/>
      <c r="BB905" s="69"/>
      <c r="BC905" s="69"/>
      <c r="BD905" s="130"/>
      <c r="BE905" s="69"/>
      <c r="BF905" s="69"/>
      <c r="BG905" s="69"/>
      <c r="BH905" s="69"/>
    </row>
    <row r="906" spans="1:60" ht="14">
      <c r="A906" s="69"/>
      <c r="B906" s="75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130"/>
      <c r="BE906" s="69"/>
      <c r="BF906" s="69"/>
      <c r="BG906" s="69"/>
      <c r="BH906" s="69"/>
    </row>
    <row r="907" spans="1:60" ht="14">
      <c r="A907" s="69"/>
      <c r="B907" s="75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130"/>
      <c r="BE907" s="69"/>
      <c r="BF907" s="69"/>
      <c r="BG907" s="69"/>
      <c r="BH907" s="69"/>
    </row>
    <row r="908" spans="1:60" ht="14">
      <c r="A908" s="69"/>
      <c r="B908" s="75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69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  <c r="AX908" s="69"/>
      <c r="AY908" s="69"/>
      <c r="AZ908" s="69"/>
      <c r="BA908" s="69"/>
      <c r="BB908" s="69"/>
      <c r="BC908" s="69"/>
      <c r="BD908" s="130"/>
      <c r="BE908" s="69"/>
      <c r="BF908" s="69"/>
      <c r="BG908" s="69"/>
      <c r="BH908" s="69"/>
    </row>
    <row r="909" spans="1:60" ht="14">
      <c r="A909" s="69"/>
      <c r="B909" s="75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69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  <c r="AX909" s="69"/>
      <c r="AY909" s="69"/>
      <c r="AZ909" s="69"/>
      <c r="BA909" s="69"/>
      <c r="BB909" s="69"/>
      <c r="BC909" s="69"/>
      <c r="BD909" s="130"/>
      <c r="BE909" s="69"/>
      <c r="BF909" s="69"/>
      <c r="BG909" s="69"/>
      <c r="BH909" s="69"/>
    </row>
    <row r="910" spans="1:60" ht="14">
      <c r="A910" s="69"/>
      <c r="B910" s="75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69"/>
      <c r="AN910" s="69"/>
      <c r="AO910" s="69"/>
      <c r="AP910" s="69"/>
      <c r="AQ910" s="69"/>
      <c r="AR910" s="69"/>
      <c r="AS910" s="69"/>
      <c r="AT910" s="69"/>
      <c r="AU910" s="69"/>
      <c r="AV910" s="69"/>
      <c r="AW910" s="69"/>
      <c r="AX910" s="69"/>
      <c r="AY910" s="69"/>
      <c r="AZ910" s="69"/>
      <c r="BA910" s="69"/>
      <c r="BB910" s="69"/>
      <c r="BC910" s="69"/>
      <c r="BD910" s="130"/>
      <c r="BE910" s="69"/>
      <c r="BF910" s="69"/>
      <c r="BG910" s="69"/>
      <c r="BH910" s="69"/>
    </row>
    <row r="911" spans="1:60" ht="14">
      <c r="A911" s="69"/>
      <c r="B911" s="75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69"/>
      <c r="AN911" s="69"/>
      <c r="AO911" s="69"/>
      <c r="AP911" s="69"/>
      <c r="AQ911" s="69"/>
      <c r="AR911" s="69"/>
      <c r="AS911" s="69"/>
      <c r="AT911" s="69"/>
      <c r="AU911" s="69"/>
      <c r="AV911" s="69"/>
      <c r="AW911" s="69"/>
      <c r="AX911" s="69"/>
      <c r="AY911" s="69"/>
      <c r="AZ911" s="69"/>
      <c r="BA911" s="69"/>
      <c r="BB911" s="69"/>
      <c r="BC911" s="69"/>
      <c r="BD911" s="130"/>
      <c r="BE911" s="69"/>
      <c r="BF911" s="69"/>
      <c r="BG911" s="69"/>
      <c r="BH911" s="69"/>
    </row>
    <row r="912" spans="1:60" ht="14">
      <c r="A912" s="69"/>
      <c r="B912" s="75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69"/>
      <c r="AN912" s="69"/>
      <c r="AO912" s="69"/>
      <c r="AP912" s="69"/>
      <c r="AQ912" s="69"/>
      <c r="AR912" s="69"/>
      <c r="AS912" s="69"/>
      <c r="AT912" s="69"/>
      <c r="AU912" s="69"/>
      <c r="AV912" s="69"/>
      <c r="AW912" s="69"/>
      <c r="AX912" s="69"/>
      <c r="AY912" s="69"/>
      <c r="AZ912" s="69"/>
      <c r="BA912" s="69"/>
      <c r="BB912" s="69"/>
      <c r="BC912" s="69"/>
      <c r="BD912" s="130"/>
      <c r="BE912" s="69"/>
      <c r="BF912" s="69"/>
      <c r="BG912" s="69"/>
      <c r="BH912" s="69"/>
    </row>
    <row r="913" spans="1:60" ht="14">
      <c r="A913" s="69"/>
      <c r="B913" s="75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  <c r="AX913" s="69"/>
      <c r="AY913" s="69"/>
      <c r="AZ913" s="69"/>
      <c r="BA913" s="69"/>
      <c r="BB913" s="69"/>
      <c r="BC913" s="69"/>
      <c r="BD913" s="130"/>
      <c r="BE913" s="69"/>
      <c r="BF913" s="69"/>
      <c r="BG913" s="69"/>
      <c r="BH913" s="69"/>
    </row>
    <row r="914" spans="1:60" ht="14">
      <c r="A914" s="69"/>
      <c r="B914" s="75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69"/>
      <c r="AN914" s="69"/>
      <c r="AO914" s="69"/>
      <c r="AP914" s="69"/>
      <c r="AQ914" s="69"/>
      <c r="AR914" s="69"/>
      <c r="AS914" s="69"/>
      <c r="AT914" s="69"/>
      <c r="AU914" s="69"/>
      <c r="AV914" s="69"/>
      <c r="AW914" s="69"/>
      <c r="AX914" s="69"/>
      <c r="AY914" s="69"/>
      <c r="AZ914" s="69"/>
      <c r="BA914" s="69"/>
      <c r="BB914" s="69"/>
      <c r="BC914" s="69"/>
      <c r="BD914" s="130"/>
      <c r="BE914" s="69"/>
      <c r="BF914" s="69"/>
      <c r="BG914" s="69"/>
      <c r="BH914" s="69"/>
    </row>
    <row r="915" spans="1:60" ht="14">
      <c r="A915" s="69"/>
      <c r="B915" s="75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  <c r="AX915" s="69"/>
      <c r="AY915" s="69"/>
      <c r="AZ915" s="69"/>
      <c r="BA915" s="69"/>
      <c r="BB915" s="69"/>
      <c r="BC915" s="69"/>
      <c r="BD915" s="130"/>
      <c r="BE915" s="69"/>
      <c r="BF915" s="69"/>
      <c r="BG915" s="69"/>
      <c r="BH915" s="69"/>
    </row>
    <row r="916" spans="1:60" ht="14">
      <c r="A916" s="69"/>
      <c r="B916" s="75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  <c r="AX916" s="69"/>
      <c r="AY916" s="69"/>
      <c r="AZ916" s="69"/>
      <c r="BA916" s="69"/>
      <c r="BB916" s="69"/>
      <c r="BC916" s="69"/>
      <c r="BD916" s="130"/>
      <c r="BE916" s="69"/>
      <c r="BF916" s="69"/>
      <c r="BG916" s="69"/>
      <c r="BH916" s="69"/>
    </row>
    <row r="917" spans="1:60" ht="14">
      <c r="A917" s="69"/>
      <c r="B917" s="75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  <c r="AX917" s="69"/>
      <c r="AY917" s="69"/>
      <c r="AZ917" s="69"/>
      <c r="BA917" s="69"/>
      <c r="BB917" s="69"/>
      <c r="BC917" s="69"/>
      <c r="BD917" s="130"/>
      <c r="BE917" s="69"/>
      <c r="BF917" s="69"/>
      <c r="BG917" s="69"/>
      <c r="BH917" s="69"/>
    </row>
    <row r="918" spans="1:60" ht="14">
      <c r="A918" s="69"/>
      <c r="B918" s="75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  <c r="AX918" s="69"/>
      <c r="AY918" s="69"/>
      <c r="AZ918" s="69"/>
      <c r="BA918" s="69"/>
      <c r="BB918" s="69"/>
      <c r="BC918" s="69"/>
      <c r="BD918" s="130"/>
      <c r="BE918" s="69"/>
      <c r="BF918" s="69"/>
      <c r="BG918" s="69"/>
      <c r="BH918" s="69"/>
    </row>
    <row r="919" spans="1:60" ht="14">
      <c r="A919" s="69"/>
      <c r="B919" s="75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  <c r="AX919" s="69"/>
      <c r="AY919" s="69"/>
      <c r="AZ919" s="69"/>
      <c r="BA919" s="69"/>
      <c r="BB919" s="69"/>
      <c r="BC919" s="69"/>
      <c r="BD919" s="130"/>
      <c r="BE919" s="69"/>
      <c r="BF919" s="69"/>
      <c r="BG919" s="69"/>
      <c r="BH919" s="69"/>
    </row>
    <row r="920" spans="1:60" ht="14">
      <c r="A920" s="69"/>
      <c r="B920" s="75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  <c r="AX920" s="69"/>
      <c r="AY920" s="69"/>
      <c r="AZ920" s="69"/>
      <c r="BA920" s="69"/>
      <c r="BB920" s="69"/>
      <c r="BC920" s="69"/>
      <c r="BD920" s="130"/>
      <c r="BE920" s="69"/>
      <c r="BF920" s="69"/>
      <c r="BG920" s="69"/>
      <c r="BH920" s="69"/>
    </row>
    <row r="921" spans="1:60" ht="14">
      <c r="A921" s="69"/>
      <c r="B921" s="75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  <c r="AX921" s="69"/>
      <c r="AY921" s="69"/>
      <c r="AZ921" s="69"/>
      <c r="BA921" s="69"/>
      <c r="BB921" s="69"/>
      <c r="BC921" s="69"/>
      <c r="BD921" s="130"/>
      <c r="BE921" s="69"/>
      <c r="BF921" s="69"/>
      <c r="BG921" s="69"/>
      <c r="BH921" s="69"/>
    </row>
    <row r="922" spans="1:60" ht="14">
      <c r="A922" s="69"/>
      <c r="B922" s="75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69"/>
      <c r="AN922" s="69"/>
      <c r="AO922" s="69"/>
      <c r="AP922" s="69"/>
      <c r="AQ922" s="69"/>
      <c r="AR922" s="69"/>
      <c r="AS922" s="69"/>
      <c r="AT922" s="69"/>
      <c r="AU922" s="69"/>
      <c r="AV922" s="69"/>
      <c r="AW922" s="69"/>
      <c r="AX922" s="69"/>
      <c r="AY922" s="69"/>
      <c r="AZ922" s="69"/>
      <c r="BA922" s="69"/>
      <c r="BB922" s="69"/>
      <c r="BC922" s="69"/>
      <c r="BD922" s="130"/>
      <c r="BE922" s="69"/>
      <c r="BF922" s="69"/>
      <c r="BG922" s="69"/>
      <c r="BH922" s="69"/>
    </row>
    <row r="923" spans="1:60" ht="14">
      <c r="A923" s="69"/>
      <c r="B923" s="75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  <c r="AX923" s="69"/>
      <c r="AY923" s="69"/>
      <c r="AZ923" s="69"/>
      <c r="BA923" s="69"/>
      <c r="BB923" s="69"/>
      <c r="BC923" s="69"/>
      <c r="BD923" s="130"/>
      <c r="BE923" s="69"/>
      <c r="BF923" s="69"/>
      <c r="BG923" s="69"/>
      <c r="BH923" s="69"/>
    </row>
    <row r="924" spans="1:60" ht="14">
      <c r="A924" s="69"/>
      <c r="B924" s="75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  <c r="AX924" s="69"/>
      <c r="AY924" s="69"/>
      <c r="AZ924" s="69"/>
      <c r="BA924" s="69"/>
      <c r="BB924" s="69"/>
      <c r="BC924" s="69"/>
      <c r="BD924" s="130"/>
      <c r="BE924" s="69"/>
      <c r="BF924" s="69"/>
      <c r="BG924" s="69"/>
      <c r="BH924" s="69"/>
    </row>
    <row r="925" spans="1:60" ht="14">
      <c r="A925" s="69"/>
      <c r="B925" s="75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  <c r="AX925" s="69"/>
      <c r="AY925" s="69"/>
      <c r="AZ925" s="69"/>
      <c r="BA925" s="69"/>
      <c r="BB925" s="69"/>
      <c r="BC925" s="69"/>
      <c r="BD925" s="130"/>
      <c r="BE925" s="69"/>
      <c r="BF925" s="69"/>
      <c r="BG925" s="69"/>
      <c r="BH925" s="69"/>
    </row>
    <row r="926" spans="1:60" ht="14">
      <c r="A926" s="69"/>
      <c r="B926" s="75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  <c r="AX926" s="69"/>
      <c r="AY926" s="69"/>
      <c r="AZ926" s="69"/>
      <c r="BA926" s="69"/>
      <c r="BB926" s="69"/>
      <c r="BC926" s="69"/>
      <c r="BD926" s="130"/>
      <c r="BE926" s="69"/>
      <c r="BF926" s="69"/>
      <c r="BG926" s="69"/>
      <c r="BH926" s="69"/>
    </row>
    <row r="927" spans="1:60" ht="14">
      <c r="A927" s="69"/>
      <c r="B927" s="75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  <c r="AX927" s="69"/>
      <c r="AY927" s="69"/>
      <c r="AZ927" s="69"/>
      <c r="BA927" s="69"/>
      <c r="BB927" s="69"/>
      <c r="BC927" s="69"/>
      <c r="BD927" s="130"/>
      <c r="BE927" s="69"/>
      <c r="BF927" s="69"/>
      <c r="BG927" s="69"/>
      <c r="BH927" s="69"/>
    </row>
    <row r="928" spans="1:60" ht="14">
      <c r="A928" s="69"/>
      <c r="B928" s="75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  <c r="AX928" s="69"/>
      <c r="AY928" s="69"/>
      <c r="AZ928" s="69"/>
      <c r="BA928" s="69"/>
      <c r="BB928" s="69"/>
      <c r="BC928" s="69"/>
      <c r="BD928" s="130"/>
      <c r="BE928" s="69"/>
      <c r="BF928" s="69"/>
      <c r="BG928" s="69"/>
      <c r="BH928" s="69"/>
    </row>
    <row r="929" spans="1:60" ht="14">
      <c r="A929" s="69"/>
      <c r="B929" s="75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69"/>
      <c r="AN929" s="69"/>
      <c r="AO929" s="69"/>
      <c r="AP929" s="69"/>
      <c r="AQ929" s="69"/>
      <c r="AR929" s="69"/>
      <c r="AS929" s="69"/>
      <c r="AT929" s="69"/>
      <c r="AU929" s="69"/>
      <c r="AV929" s="69"/>
      <c r="AW929" s="69"/>
      <c r="AX929" s="69"/>
      <c r="AY929" s="69"/>
      <c r="AZ929" s="69"/>
      <c r="BA929" s="69"/>
      <c r="BB929" s="69"/>
      <c r="BC929" s="69"/>
      <c r="BD929" s="130"/>
      <c r="BE929" s="69"/>
      <c r="BF929" s="69"/>
      <c r="BG929" s="69"/>
      <c r="BH929" s="69"/>
    </row>
    <row r="930" spans="1:60" ht="14">
      <c r="A930" s="69"/>
      <c r="B930" s="75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69"/>
      <c r="AN930" s="69"/>
      <c r="AO930" s="69"/>
      <c r="AP930" s="69"/>
      <c r="AQ930" s="69"/>
      <c r="AR930" s="69"/>
      <c r="AS930" s="69"/>
      <c r="AT930" s="69"/>
      <c r="AU930" s="69"/>
      <c r="AV930" s="69"/>
      <c r="AW930" s="69"/>
      <c r="AX930" s="69"/>
      <c r="AY930" s="69"/>
      <c r="AZ930" s="69"/>
      <c r="BA930" s="69"/>
      <c r="BB930" s="69"/>
      <c r="BC930" s="69"/>
      <c r="BD930" s="130"/>
      <c r="BE930" s="69"/>
      <c r="BF930" s="69"/>
      <c r="BG930" s="69"/>
      <c r="BH930" s="69"/>
    </row>
    <row r="931" spans="1:60" ht="14">
      <c r="A931" s="69"/>
      <c r="B931" s="75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69"/>
      <c r="AN931" s="69"/>
      <c r="AO931" s="69"/>
      <c r="AP931" s="69"/>
      <c r="AQ931" s="69"/>
      <c r="AR931" s="69"/>
      <c r="AS931" s="69"/>
      <c r="AT931" s="69"/>
      <c r="AU931" s="69"/>
      <c r="AV931" s="69"/>
      <c r="AW931" s="69"/>
      <c r="AX931" s="69"/>
      <c r="AY931" s="69"/>
      <c r="AZ931" s="69"/>
      <c r="BA931" s="69"/>
      <c r="BB931" s="69"/>
      <c r="BC931" s="69"/>
      <c r="BD931" s="130"/>
      <c r="BE931" s="69"/>
      <c r="BF931" s="69"/>
      <c r="BG931" s="69"/>
      <c r="BH931" s="69"/>
    </row>
    <row r="932" spans="1:60" ht="14">
      <c r="A932" s="69"/>
      <c r="B932" s="75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69"/>
      <c r="AN932" s="69"/>
      <c r="AO932" s="69"/>
      <c r="AP932" s="69"/>
      <c r="AQ932" s="69"/>
      <c r="AR932" s="69"/>
      <c r="AS932" s="69"/>
      <c r="AT932" s="69"/>
      <c r="AU932" s="69"/>
      <c r="AV932" s="69"/>
      <c r="AW932" s="69"/>
      <c r="AX932" s="69"/>
      <c r="AY932" s="69"/>
      <c r="AZ932" s="69"/>
      <c r="BA932" s="69"/>
      <c r="BB932" s="69"/>
      <c r="BC932" s="69"/>
      <c r="BD932" s="130"/>
      <c r="BE932" s="69"/>
      <c r="BF932" s="69"/>
      <c r="BG932" s="69"/>
      <c r="BH932" s="69"/>
    </row>
    <row r="933" spans="1:60" ht="14">
      <c r="A933" s="69"/>
      <c r="B933" s="75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69"/>
      <c r="AN933" s="69"/>
      <c r="AO933" s="69"/>
      <c r="AP933" s="69"/>
      <c r="AQ933" s="69"/>
      <c r="AR933" s="69"/>
      <c r="AS933" s="69"/>
      <c r="AT933" s="69"/>
      <c r="AU933" s="69"/>
      <c r="AV933" s="69"/>
      <c r="AW933" s="69"/>
      <c r="AX933" s="69"/>
      <c r="AY933" s="69"/>
      <c r="AZ933" s="69"/>
      <c r="BA933" s="69"/>
      <c r="BB933" s="69"/>
      <c r="BC933" s="69"/>
      <c r="BD933" s="130"/>
      <c r="BE933" s="69"/>
      <c r="BF933" s="69"/>
      <c r="BG933" s="69"/>
      <c r="BH933" s="69"/>
    </row>
    <row r="934" spans="1:60" ht="14">
      <c r="A934" s="69"/>
      <c r="B934" s="75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69"/>
      <c r="AN934" s="69"/>
      <c r="AO934" s="69"/>
      <c r="AP934" s="69"/>
      <c r="AQ934" s="69"/>
      <c r="AR934" s="69"/>
      <c r="AS934" s="69"/>
      <c r="AT934" s="69"/>
      <c r="AU934" s="69"/>
      <c r="AV934" s="69"/>
      <c r="AW934" s="69"/>
      <c r="AX934" s="69"/>
      <c r="AY934" s="69"/>
      <c r="AZ934" s="69"/>
      <c r="BA934" s="69"/>
      <c r="BB934" s="69"/>
      <c r="BC934" s="69"/>
      <c r="BD934" s="130"/>
      <c r="BE934" s="69"/>
      <c r="BF934" s="69"/>
      <c r="BG934" s="69"/>
      <c r="BH934" s="69"/>
    </row>
    <row r="935" spans="1:60" ht="14">
      <c r="A935" s="69"/>
      <c r="B935" s="75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69"/>
      <c r="AN935" s="69"/>
      <c r="AO935" s="69"/>
      <c r="AP935" s="69"/>
      <c r="AQ935" s="69"/>
      <c r="AR935" s="69"/>
      <c r="AS935" s="69"/>
      <c r="AT935" s="69"/>
      <c r="AU935" s="69"/>
      <c r="AV935" s="69"/>
      <c r="AW935" s="69"/>
      <c r="AX935" s="69"/>
      <c r="AY935" s="69"/>
      <c r="AZ935" s="69"/>
      <c r="BA935" s="69"/>
      <c r="BB935" s="69"/>
      <c r="BC935" s="69"/>
      <c r="BD935" s="130"/>
      <c r="BE935" s="69"/>
      <c r="BF935" s="69"/>
      <c r="BG935" s="69"/>
      <c r="BH935" s="69"/>
    </row>
    <row r="936" spans="1:60" ht="14">
      <c r="A936" s="69"/>
      <c r="B936" s="75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69"/>
      <c r="AN936" s="69"/>
      <c r="AO936" s="69"/>
      <c r="AP936" s="69"/>
      <c r="AQ936" s="69"/>
      <c r="AR936" s="69"/>
      <c r="AS936" s="69"/>
      <c r="AT936" s="69"/>
      <c r="AU936" s="69"/>
      <c r="AV936" s="69"/>
      <c r="AW936" s="69"/>
      <c r="AX936" s="69"/>
      <c r="AY936" s="69"/>
      <c r="AZ936" s="69"/>
      <c r="BA936" s="69"/>
      <c r="BB936" s="69"/>
      <c r="BC936" s="69"/>
      <c r="BD936" s="130"/>
      <c r="BE936" s="69"/>
      <c r="BF936" s="69"/>
      <c r="BG936" s="69"/>
      <c r="BH936" s="69"/>
    </row>
    <row r="937" spans="1:60" ht="14">
      <c r="A937" s="69"/>
      <c r="B937" s="75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  <c r="AX937" s="69"/>
      <c r="AY937" s="69"/>
      <c r="AZ937" s="69"/>
      <c r="BA937" s="69"/>
      <c r="BB937" s="69"/>
      <c r="BC937" s="69"/>
      <c r="BD937" s="130"/>
      <c r="BE937" s="69"/>
      <c r="BF937" s="69"/>
      <c r="BG937" s="69"/>
      <c r="BH937" s="69"/>
    </row>
    <row r="938" spans="1:60" ht="14">
      <c r="A938" s="69"/>
      <c r="B938" s="75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69"/>
      <c r="AN938" s="69"/>
      <c r="AO938" s="69"/>
      <c r="AP938" s="69"/>
      <c r="AQ938" s="69"/>
      <c r="AR938" s="69"/>
      <c r="AS938" s="69"/>
      <c r="AT938" s="69"/>
      <c r="AU938" s="69"/>
      <c r="AV938" s="69"/>
      <c r="AW938" s="69"/>
      <c r="AX938" s="69"/>
      <c r="AY938" s="69"/>
      <c r="AZ938" s="69"/>
      <c r="BA938" s="69"/>
      <c r="BB938" s="69"/>
      <c r="BC938" s="69"/>
      <c r="BD938" s="130"/>
      <c r="BE938" s="69"/>
      <c r="BF938" s="69"/>
      <c r="BG938" s="69"/>
      <c r="BH938" s="69"/>
    </row>
    <row r="939" spans="1:60" ht="14">
      <c r="A939" s="69"/>
      <c r="B939" s="75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  <c r="AX939" s="69"/>
      <c r="AY939" s="69"/>
      <c r="AZ939" s="69"/>
      <c r="BA939" s="69"/>
      <c r="BB939" s="69"/>
      <c r="BC939" s="69"/>
      <c r="BD939" s="130"/>
      <c r="BE939" s="69"/>
      <c r="BF939" s="69"/>
      <c r="BG939" s="69"/>
      <c r="BH939" s="69"/>
    </row>
    <row r="940" spans="1:60" ht="14">
      <c r="A940" s="69"/>
      <c r="B940" s="75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69"/>
      <c r="AN940" s="69"/>
      <c r="AO940" s="69"/>
      <c r="AP940" s="69"/>
      <c r="AQ940" s="69"/>
      <c r="AR940" s="69"/>
      <c r="AS940" s="69"/>
      <c r="AT940" s="69"/>
      <c r="AU940" s="69"/>
      <c r="AV940" s="69"/>
      <c r="AW940" s="69"/>
      <c r="AX940" s="69"/>
      <c r="AY940" s="69"/>
      <c r="AZ940" s="69"/>
      <c r="BA940" s="69"/>
      <c r="BB940" s="69"/>
      <c r="BC940" s="69"/>
      <c r="BD940" s="130"/>
      <c r="BE940" s="69"/>
      <c r="BF940" s="69"/>
      <c r="BG940" s="69"/>
      <c r="BH940" s="69"/>
    </row>
    <row r="941" spans="1:60" ht="14">
      <c r="A941" s="69"/>
      <c r="B941" s="75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69"/>
      <c r="AN941" s="69"/>
      <c r="AO941" s="69"/>
      <c r="AP941" s="69"/>
      <c r="AQ941" s="69"/>
      <c r="AR941" s="69"/>
      <c r="AS941" s="69"/>
      <c r="AT941" s="69"/>
      <c r="AU941" s="69"/>
      <c r="AV941" s="69"/>
      <c r="AW941" s="69"/>
      <c r="AX941" s="69"/>
      <c r="AY941" s="69"/>
      <c r="AZ941" s="69"/>
      <c r="BA941" s="69"/>
      <c r="BB941" s="69"/>
      <c r="BC941" s="69"/>
      <c r="BD941" s="130"/>
      <c r="BE941" s="69"/>
      <c r="BF941" s="69"/>
      <c r="BG941" s="69"/>
      <c r="BH941" s="69"/>
    </row>
    <row r="942" spans="1:60" ht="14">
      <c r="A942" s="69"/>
      <c r="B942" s="75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69"/>
      <c r="AN942" s="69"/>
      <c r="AO942" s="69"/>
      <c r="AP942" s="69"/>
      <c r="AQ942" s="69"/>
      <c r="AR942" s="69"/>
      <c r="AS942" s="69"/>
      <c r="AT942" s="69"/>
      <c r="AU942" s="69"/>
      <c r="AV942" s="69"/>
      <c r="AW942" s="69"/>
      <c r="AX942" s="69"/>
      <c r="AY942" s="69"/>
      <c r="AZ942" s="69"/>
      <c r="BA942" s="69"/>
      <c r="BB942" s="69"/>
      <c r="BC942" s="69"/>
      <c r="BD942" s="130"/>
      <c r="BE942" s="69"/>
      <c r="BF942" s="69"/>
      <c r="BG942" s="69"/>
      <c r="BH942" s="69"/>
    </row>
    <row r="943" spans="1:60" ht="14">
      <c r="A943" s="69"/>
      <c r="B943" s="75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69"/>
      <c r="AN943" s="69"/>
      <c r="AO943" s="69"/>
      <c r="AP943" s="69"/>
      <c r="AQ943" s="69"/>
      <c r="AR943" s="69"/>
      <c r="AS943" s="69"/>
      <c r="AT943" s="69"/>
      <c r="AU943" s="69"/>
      <c r="AV943" s="69"/>
      <c r="AW943" s="69"/>
      <c r="AX943" s="69"/>
      <c r="AY943" s="69"/>
      <c r="AZ943" s="69"/>
      <c r="BA943" s="69"/>
      <c r="BB943" s="69"/>
      <c r="BC943" s="69"/>
      <c r="BD943" s="130"/>
      <c r="BE943" s="69"/>
      <c r="BF943" s="69"/>
      <c r="BG943" s="69"/>
      <c r="BH943" s="69"/>
    </row>
    <row r="944" spans="1:60" ht="14">
      <c r="A944" s="69"/>
      <c r="B944" s="75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69"/>
      <c r="AN944" s="69"/>
      <c r="AO944" s="69"/>
      <c r="AP944" s="69"/>
      <c r="AQ944" s="69"/>
      <c r="AR944" s="69"/>
      <c r="AS944" s="69"/>
      <c r="AT944" s="69"/>
      <c r="AU944" s="69"/>
      <c r="AV944" s="69"/>
      <c r="AW944" s="69"/>
      <c r="AX944" s="69"/>
      <c r="AY944" s="69"/>
      <c r="AZ944" s="69"/>
      <c r="BA944" s="69"/>
      <c r="BB944" s="69"/>
      <c r="BC944" s="69"/>
      <c r="BD944" s="130"/>
      <c r="BE944" s="69"/>
      <c r="BF944" s="69"/>
      <c r="BG944" s="69"/>
      <c r="BH944" s="69"/>
    </row>
    <row r="945" spans="1:60" ht="14">
      <c r="A945" s="69"/>
      <c r="B945" s="75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69"/>
      <c r="AN945" s="69"/>
      <c r="AO945" s="69"/>
      <c r="AP945" s="69"/>
      <c r="AQ945" s="69"/>
      <c r="AR945" s="69"/>
      <c r="AS945" s="69"/>
      <c r="AT945" s="69"/>
      <c r="AU945" s="69"/>
      <c r="AV945" s="69"/>
      <c r="AW945" s="69"/>
      <c r="AX945" s="69"/>
      <c r="AY945" s="69"/>
      <c r="AZ945" s="69"/>
      <c r="BA945" s="69"/>
      <c r="BB945" s="69"/>
      <c r="BC945" s="69"/>
      <c r="BD945" s="130"/>
      <c r="BE945" s="69"/>
      <c r="BF945" s="69"/>
      <c r="BG945" s="69"/>
      <c r="BH945" s="69"/>
    </row>
    <row r="946" spans="1:60" ht="14">
      <c r="A946" s="69"/>
      <c r="B946" s="75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69"/>
      <c r="AN946" s="69"/>
      <c r="AO946" s="69"/>
      <c r="AP946" s="69"/>
      <c r="AQ946" s="69"/>
      <c r="AR946" s="69"/>
      <c r="AS946" s="69"/>
      <c r="AT946" s="69"/>
      <c r="AU946" s="69"/>
      <c r="AV946" s="69"/>
      <c r="AW946" s="69"/>
      <c r="AX946" s="69"/>
      <c r="AY946" s="69"/>
      <c r="AZ946" s="69"/>
      <c r="BA946" s="69"/>
      <c r="BB946" s="69"/>
      <c r="BC946" s="69"/>
      <c r="BD946" s="130"/>
      <c r="BE946" s="69"/>
      <c r="BF946" s="69"/>
      <c r="BG946" s="69"/>
      <c r="BH946" s="69"/>
    </row>
    <row r="947" spans="1:60" ht="14">
      <c r="A947" s="69"/>
      <c r="B947" s="75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69"/>
      <c r="AN947" s="69"/>
      <c r="AO947" s="69"/>
      <c r="AP947" s="69"/>
      <c r="AQ947" s="69"/>
      <c r="AR947" s="69"/>
      <c r="AS947" s="69"/>
      <c r="AT947" s="69"/>
      <c r="AU947" s="69"/>
      <c r="AV947" s="69"/>
      <c r="AW947" s="69"/>
      <c r="AX947" s="69"/>
      <c r="AY947" s="69"/>
      <c r="AZ947" s="69"/>
      <c r="BA947" s="69"/>
      <c r="BB947" s="69"/>
      <c r="BC947" s="69"/>
      <c r="BD947" s="130"/>
      <c r="BE947" s="69"/>
      <c r="BF947" s="69"/>
      <c r="BG947" s="69"/>
      <c r="BH947" s="69"/>
    </row>
    <row r="948" spans="1:60" ht="14">
      <c r="A948" s="69"/>
      <c r="B948" s="75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69"/>
      <c r="AN948" s="69"/>
      <c r="AO948" s="69"/>
      <c r="AP948" s="69"/>
      <c r="AQ948" s="69"/>
      <c r="AR948" s="69"/>
      <c r="AS948" s="69"/>
      <c r="AT948" s="69"/>
      <c r="AU948" s="69"/>
      <c r="AV948" s="69"/>
      <c r="AW948" s="69"/>
      <c r="AX948" s="69"/>
      <c r="AY948" s="69"/>
      <c r="AZ948" s="69"/>
      <c r="BA948" s="69"/>
      <c r="BB948" s="69"/>
      <c r="BC948" s="69"/>
      <c r="BD948" s="130"/>
      <c r="BE948" s="69"/>
      <c r="BF948" s="69"/>
      <c r="BG948" s="69"/>
      <c r="BH948" s="69"/>
    </row>
    <row r="949" spans="1:60" ht="14">
      <c r="A949" s="69"/>
      <c r="B949" s="75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69"/>
      <c r="AN949" s="69"/>
      <c r="AO949" s="69"/>
      <c r="AP949" s="69"/>
      <c r="AQ949" s="69"/>
      <c r="AR949" s="69"/>
      <c r="AS949" s="69"/>
      <c r="AT949" s="69"/>
      <c r="AU949" s="69"/>
      <c r="AV949" s="69"/>
      <c r="AW949" s="69"/>
      <c r="AX949" s="69"/>
      <c r="AY949" s="69"/>
      <c r="AZ949" s="69"/>
      <c r="BA949" s="69"/>
      <c r="BB949" s="69"/>
      <c r="BC949" s="69"/>
      <c r="BD949" s="130"/>
      <c r="BE949" s="69"/>
      <c r="BF949" s="69"/>
      <c r="BG949" s="69"/>
      <c r="BH949" s="69"/>
    </row>
    <row r="950" spans="1:60" ht="14">
      <c r="A950" s="69"/>
      <c r="B950" s="75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69"/>
      <c r="AN950" s="69"/>
      <c r="AO950" s="69"/>
      <c r="AP950" s="69"/>
      <c r="AQ950" s="69"/>
      <c r="AR950" s="69"/>
      <c r="AS950" s="69"/>
      <c r="AT950" s="69"/>
      <c r="AU950" s="69"/>
      <c r="AV950" s="69"/>
      <c r="AW950" s="69"/>
      <c r="AX950" s="69"/>
      <c r="AY950" s="69"/>
      <c r="AZ950" s="69"/>
      <c r="BA950" s="69"/>
      <c r="BB950" s="69"/>
      <c r="BC950" s="69"/>
      <c r="BD950" s="130"/>
      <c r="BE950" s="69"/>
      <c r="BF950" s="69"/>
      <c r="BG950" s="69"/>
      <c r="BH950" s="69"/>
    </row>
    <row r="951" spans="1:60" ht="14">
      <c r="A951" s="69"/>
      <c r="B951" s="75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69"/>
      <c r="AY951" s="69"/>
      <c r="AZ951" s="69"/>
      <c r="BA951" s="69"/>
      <c r="BB951" s="69"/>
      <c r="BC951" s="69"/>
      <c r="BD951" s="130"/>
      <c r="BE951" s="69"/>
      <c r="BF951" s="69"/>
      <c r="BG951" s="69"/>
      <c r="BH951" s="69"/>
    </row>
    <row r="952" spans="1:60" ht="14">
      <c r="A952" s="69"/>
      <c r="B952" s="75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69"/>
      <c r="AN952" s="69"/>
      <c r="AO952" s="69"/>
      <c r="AP952" s="69"/>
      <c r="AQ952" s="69"/>
      <c r="AR952" s="69"/>
      <c r="AS952" s="69"/>
      <c r="AT952" s="69"/>
      <c r="AU952" s="69"/>
      <c r="AV952" s="69"/>
      <c r="AW952" s="69"/>
      <c r="AX952" s="69"/>
      <c r="AY952" s="69"/>
      <c r="AZ952" s="69"/>
      <c r="BA952" s="69"/>
      <c r="BB952" s="69"/>
      <c r="BC952" s="69"/>
      <c r="BD952" s="130"/>
      <c r="BE952" s="69"/>
      <c r="BF952" s="69"/>
      <c r="BG952" s="69"/>
      <c r="BH952" s="69"/>
    </row>
    <row r="953" spans="1:60" ht="14">
      <c r="A953" s="69"/>
      <c r="B953" s="75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69"/>
      <c r="AN953" s="69"/>
      <c r="AO953" s="69"/>
      <c r="AP953" s="69"/>
      <c r="AQ953" s="69"/>
      <c r="AR953" s="69"/>
      <c r="AS953" s="69"/>
      <c r="AT953" s="69"/>
      <c r="AU953" s="69"/>
      <c r="AV953" s="69"/>
      <c r="AW953" s="69"/>
      <c r="AX953" s="69"/>
      <c r="AY953" s="69"/>
      <c r="AZ953" s="69"/>
      <c r="BA953" s="69"/>
      <c r="BB953" s="69"/>
      <c r="BC953" s="69"/>
      <c r="BD953" s="130"/>
      <c r="BE953" s="69"/>
      <c r="BF953" s="69"/>
      <c r="BG953" s="69"/>
      <c r="BH953" s="69"/>
    </row>
    <row r="954" spans="1:60" ht="14">
      <c r="A954" s="69"/>
      <c r="B954" s="75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69"/>
      <c r="AN954" s="69"/>
      <c r="AO954" s="69"/>
      <c r="AP954" s="69"/>
      <c r="AQ954" s="69"/>
      <c r="AR954" s="69"/>
      <c r="AS954" s="69"/>
      <c r="AT954" s="69"/>
      <c r="AU954" s="69"/>
      <c r="AV954" s="69"/>
      <c r="AW954" s="69"/>
      <c r="AX954" s="69"/>
      <c r="AY954" s="69"/>
      <c r="AZ954" s="69"/>
      <c r="BA954" s="69"/>
      <c r="BB954" s="69"/>
      <c r="BC954" s="69"/>
      <c r="BD954" s="130"/>
      <c r="BE954" s="69"/>
      <c r="BF954" s="69"/>
      <c r="BG954" s="69"/>
      <c r="BH954" s="69"/>
    </row>
    <row r="955" spans="1:60" ht="14">
      <c r="A955" s="69"/>
      <c r="B955" s="75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69"/>
      <c r="AN955" s="69"/>
      <c r="AO955" s="69"/>
      <c r="AP955" s="69"/>
      <c r="AQ955" s="69"/>
      <c r="AR955" s="69"/>
      <c r="AS955" s="69"/>
      <c r="AT955" s="69"/>
      <c r="AU955" s="69"/>
      <c r="AV955" s="69"/>
      <c r="AW955" s="69"/>
      <c r="AX955" s="69"/>
      <c r="AY955" s="69"/>
      <c r="AZ955" s="69"/>
      <c r="BA955" s="69"/>
      <c r="BB955" s="69"/>
      <c r="BC955" s="69"/>
      <c r="BD955" s="130"/>
      <c r="BE955" s="69"/>
      <c r="BF955" s="69"/>
      <c r="BG955" s="69"/>
      <c r="BH955" s="69"/>
    </row>
    <row r="956" spans="1:60" ht="14">
      <c r="A956" s="69"/>
      <c r="B956" s="75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69"/>
      <c r="AN956" s="69"/>
      <c r="AO956" s="69"/>
      <c r="AP956" s="69"/>
      <c r="AQ956" s="69"/>
      <c r="AR956" s="69"/>
      <c r="AS956" s="69"/>
      <c r="AT956" s="69"/>
      <c r="AU956" s="69"/>
      <c r="AV956" s="69"/>
      <c r="AW956" s="69"/>
      <c r="AX956" s="69"/>
      <c r="AY956" s="69"/>
      <c r="AZ956" s="69"/>
      <c r="BA956" s="69"/>
      <c r="BB956" s="69"/>
      <c r="BC956" s="69"/>
      <c r="BD956" s="130"/>
      <c r="BE956" s="69"/>
      <c r="BF956" s="69"/>
      <c r="BG956" s="69"/>
      <c r="BH956" s="69"/>
    </row>
    <row r="957" spans="1:60" ht="14">
      <c r="A957" s="69"/>
      <c r="B957" s="75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69"/>
      <c r="AN957" s="69"/>
      <c r="AO957" s="69"/>
      <c r="AP957" s="69"/>
      <c r="AQ957" s="69"/>
      <c r="AR957" s="69"/>
      <c r="AS957" s="69"/>
      <c r="AT957" s="69"/>
      <c r="AU957" s="69"/>
      <c r="AV957" s="69"/>
      <c r="AW957" s="69"/>
      <c r="AX957" s="69"/>
      <c r="AY957" s="69"/>
      <c r="AZ957" s="69"/>
      <c r="BA957" s="69"/>
      <c r="BB957" s="69"/>
      <c r="BC957" s="69"/>
      <c r="BD957" s="130"/>
      <c r="BE957" s="69"/>
      <c r="BF957" s="69"/>
      <c r="BG957" s="69"/>
      <c r="BH957" s="69"/>
    </row>
    <row r="958" spans="1:60" ht="14">
      <c r="A958" s="69"/>
      <c r="B958" s="75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69"/>
      <c r="AN958" s="69"/>
      <c r="AO958" s="69"/>
      <c r="AP958" s="69"/>
      <c r="AQ958" s="69"/>
      <c r="AR958" s="69"/>
      <c r="AS958" s="69"/>
      <c r="AT958" s="69"/>
      <c r="AU958" s="69"/>
      <c r="AV958" s="69"/>
      <c r="AW958" s="69"/>
      <c r="AX958" s="69"/>
      <c r="AY958" s="69"/>
      <c r="AZ958" s="69"/>
      <c r="BA958" s="69"/>
      <c r="BB958" s="69"/>
      <c r="BC958" s="69"/>
      <c r="BD958" s="130"/>
      <c r="BE958" s="69"/>
      <c r="BF958" s="69"/>
      <c r="BG958" s="69"/>
      <c r="BH958" s="69"/>
    </row>
    <row r="959" spans="1:60" ht="14">
      <c r="A959" s="69"/>
      <c r="B959" s="75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69"/>
      <c r="AN959" s="69"/>
      <c r="AO959" s="69"/>
      <c r="AP959" s="69"/>
      <c r="AQ959" s="69"/>
      <c r="AR959" s="69"/>
      <c r="AS959" s="69"/>
      <c r="AT959" s="69"/>
      <c r="AU959" s="69"/>
      <c r="AV959" s="69"/>
      <c r="AW959" s="69"/>
      <c r="AX959" s="69"/>
      <c r="AY959" s="69"/>
      <c r="AZ959" s="69"/>
      <c r="BA959" s="69"/>
      <c r="BB959" s="69"/>
      <c r="BC959" s="69"/>
      <c r="BD959" s="130"/>
      <c r="BE959" s="69"/>
      <c r="BF959" s="69"/>
      <c r="BG959" s="69"/>
      <c r="BH959" s="69"/>
    </row>
    <row r="960" spans="1:60" ht="14">
      <c r="A960" s="69"/>
      <c r="B960" s="75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69"/>
      <c r="AY960" s="69"/>
      <c r="AZ960" s="69"/>
      <c r="BA960" s="69"/>
      <c r="BB960" s="69"/>
      <c r="BC960" s="69"/>
      <c r="BD960" s="130"/>
      <c r="BE960" s="69"/>
      <c r="BF960" s="69"/>
      <c r="BG960" s="69"/>
      <c r="BH960" s="69"/>
    </row>
    <row r="961" spans="1:60" ht="14">
      <c r="A961" s="69"/>
      <c r="B961" s="75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  <c r="AX961" s="69"/>
      <c r="AY961" s="69"/>
      <c r="AZ961" s="69"/>
      <c r="BA961" s="69"/>
      <c r="BB961" s="69"/>
      <c r="BC961" s="69"/>
      <c r="BD961" s="130"/>
      <c r="BE961" s="69"/>
      <c r="BF961" s="69"/>
      <c r="BG961" s="69"/>
      <c r="BH961" s="69"/>
    </row>
    <row r="962" spans="1:60" ht="14">
      <c r="A962" s="69"/>
      <c r="B962" s="75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69"/>
      <c r="AN962" s="69"/>
      <c r="AO962" s="69"/>
      <c r="AP962" s="69"/>
      <c r="AQ962" s="69"/>
      <c r="AR962" s="69"/>
      <c r="AS962" s="69"/>
      <c r="AT962" s="69"/>
      <c r="AU962" s="69"/>
      <c r="AV962" s="69"/>
      <c r="AW962" s="69"/>
      <c r="AX962" s="69"/>
      <c r="AY962" s="69"/>
      <c r="AZ962" s="69"/>
      <c r="BA962" s="69"/>
      <c r="BB962" s="69"/>
      <c r="BC962" s="69"/>
      <c r="BD962" s="130"/>
      <c r="BE962" s="69"/>
      <c r="BF962" s="69"/>
      <c r="BG962" s="69"/>
      <c r="BH962" s="69"/>
    </row>
    <row r="963" spans="1:60" ht="14">
      <c r="A963" s="69"/>
      <c r="B963" s="75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69"/>
      <c r="AN963" s="69"/>
      <c r="AO963" s="69"/>
      <c r="AP963" s="69"/>
      <c r="AQ963" s="69"/>
      <c r="AR963" s="69"/>
      <c r="AS963" s="69"/>
      <c r="AT963" s="69"/>
      <c r="AU963" s="69"/>
      <c r="AV963" s="69"/>
      <c r="AW963" s="69"/>
      <c r="AX963" s="69"/>
      <c r="AY963" s="69"/>
      <c r="AZ963" s="69"/>
      <c r="BA963" s="69"/>
      <c r="BB963" s="69"/>
      <c r="BC963" s="69"/>
      <c r="BD963" s="130"/>
      <c r="BE963" s="69"/>
      <c r="BF963" s="69"/>
      <c r="BG963" s="69"/>
      <c r="BH963" s="69"/>
    </row>
    <row r="964" spans="1:60" ht="14">
      <c r="A964" s="69"/>
      <c r="B964" s="75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69"/>
      <c r="AN964" s="69"/>
      <c r="AO964" s="69"/>
      <c r="AP964" s="69"/>
      <c r="AQ964" s="69"/>
      <c r="AR964" s="69"/>
      <c r="AS964" s="69"/>
      <c r="AT964" s="69"/>
      <c r="AU964" s="69"/>
      <c r="AV964" s="69"/>
      <c r="AW964" s="69"/>
      <c r="AX964" s="69"/>
      <c r="AY964" s="69"/>
      <c r="AZ964" s="69"/>
      <c r="BA964" s="69"/>
      <c r="BB964" s="69"/>
      <c r="BC964" s="69"/>
      <c r="BD964" s="130"/>
      <c r="BE964" s="69"/>
      <c r="BF964" s="69"/>
      <c r="BG964" s="69"/>
      <c r="BH964" s="69"/>
    </row>
    <row r="965" spans="1:60" ht="14">
      <c r="A965" s="69"/>
      <c r="B965" s="75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69"/>
      <c r="AN965" s="69"/>
      <c r="AO965" s="69"/>
      <c r="AP965" s="69"/>
      <c r="AQ965" s="69"/>
      <c r="AR965" s="69"/>
      <c r="AS965" s="69"/>
      <c r="AT965" s="69"/>
      <c r="AU965" s="69"/>
      <c r="AV965" s="69"/>
      <c r="AW965" s="69"/>
      <c r="AX965" s="69"/>
      <c r="AY965" s="69"/>
      <c r="AZ965" s="69"/>
      <c r="BA965" s="69"/>
      <c r="BB965" s="69"/>
      <c r="BC965" s="69"/>
      <c r="BD965" s="130"/>
      <c r="BE965" s="69"/>
      <c r="BF965" s="69"/>
      <c r="BG965" s="69"/>
      <c r="BH965" s="69"/>
    </row>
    <row r="966" spans="1:60" ht="14">
      <c r="A966" s="69"/>
      <c r="B966" s="75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69"/>
      <c r="AN966" s="69"/>
      <c r="AO966" s="69"/>
      <c r="AP966" s="69"/>
      <c r="AQ966" s="69"/>
      <c r="AR966" s="69"/>
      <c r="AS966" s="69"/>
      <c r="AT966" s="69"/>
      <c r="AU966" s="69"/>
      <c r="AV966" s="69"/>
      <c r="AW966" s="69"/>
      <c r="AX966" s="69"/>
      <c r="AY966" s="69"/>
      <c r="AZ966" s="69"/>
      <c r="BA966" s="69"/>
      <c r="BB966" s="69"/>
      <c r="BC966" s="69"/>
      <c r="BD966" s="130"/>
      <c r="BE966" s="69"/>
      <c r="BF966" s="69"/>
      <c r="BG966" s="69"/>
      <c r="BH966" s="69"/>
    </row>
    <row r="967" spans="1:60" ht="14">
      <c r="A967" s="69"/>
      <c r="B967" s="75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69"/>
      <c r="AN967" s="69"/>
      <c r="AO967" s="69"/>
      <c r="AP967" s="69"/>
      <c r="AQ967" s="69"/>
      <c r="AR967" s="69"/>
      <c r="AS967" s="69"/>
      <c r="AT967" s="69"/>
      <c r="AU967" s="69"/>
      <c r="AV967" s="69"/>
      <c r="AW967" s="69"/>
      <c r="AX967" s="69"/>
      <c r="AY967" s="69"/>
      <c r="AZ967" s="69"/>
      <c r="BA967" s="69"/>
      <c r="BB967" s="69"/>
      <c r="BC967" s="69"/>
      <c r="BD967" s="130"/>
      <c r="BE967" s="69"/>
      <c r="BF967" s="69"/>
      <c r="BG967" s="69"/>
      <c r="BH967" s="69"/>
    </row>
    <row r="968" spans="1:60" ht="14">
      <c r="A968" s="69"/>
      <c r="B968" s="75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69"/>
      <c r="AN968" s="69"/>
      <c r="AO968" s="69"/>
      <c r="AP968" s="69"/>
      <c r="AQ968" s="69"/>
      <c r="AR968" s="69"/>
      <c r="AS968" s="69"/>
      <c r="AT968" s="69"/>
      <c r="AU968" s="69"/>
      <c r="AV968" s="69"/>
      <c r="AW968" s="69"/>
      <c r="AX968" s="69"/>
      <c r="AY968" s="69"/>
      <c r="AZ968" s="69"/>
      <c r="BA968" s="69"/>
      <c r="BB968" s="69"/>
      <c r="BC968" s="69"/>
      <c r="BD968" s="130"/>
      <c r="BE968" s="69"/>
      <c r="BF968" s="69"/>
      <c r="BG968" s="69"/>
      <c r="BH968" s="69"/>
    </row>
    <row r="969" spans="1:60" ht="14">
      <c r="A969" s="69"/>
      <c r="B969" s="75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69"/>
      <c r="AN969" s="69"/>
      <c r="AO969" s="69"/>
      <c r="AP969" s="69"/>
      <c r="AQ969" s="69"/>
      <c r="AR969" s="69"/>
      <c r="AS969" s="69"/>
      <c r="AT969" s="69"/>
      <c r="AU969" s="69"/>
      <c r="AV969" s="69"/>
      <c r="AW969" s="69"/>
      <c r="AX969" s="69"/>
      <c r="AY969" s="69"/>
      <c r="AZ969" s="69"/>
      <c r="BA969" s="69"/>
      <c r="BB969" s="69"/>
      <c r="BC969" s="69"/>
      <c r="BD969" s="130"/>
      <c r="BE969" s="69"/>
      <c r="BF969" s="69"/>
      <c r="BG969" s="69"/>
      <c r="BH969" s="69"/>
    </row>
    <row r="970" spans="1:60" ht="14">
      <c r="A970" s="69"/>
      <c r="B970" s="75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69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  <c r="AX970" s="69"/>
      <c r="AY970" s="69"/>
      <c r="AZ970" s="69"/>
      <c r="BA970" s="69"/>
      <c r="BB970" s="69"/>
      <c r="BC970" s="69"/>
      <c r="BD970" s="130"/>
      <c r="BE970" s="69"/>
      <c r="BF970" s="69"/>
      <c r="BG970" s="69"/>
      <c r="BH970" s="69"/>
    </row>
    <row r="971" spans="1:60" ht="14">
      <c r="A971" s="69"/>
      <c r="B971" s="75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69"/>
      <c r="AY971" s="69"/>
      <c r="AZ971" s="69"/>
      <c r="BA971" s="69"/>
      <c r="BB971" s="69"/>
      <c r="BC971" s="69"/>
      <c r="BD971" s="130"/>
      <c r="BE971" s="69"/>
      <c r="BF971" s="69"/>
      <c r="BG971" s="69"/>
      <c r="BH971" s="69"/>
    </row>
    <row r="972" spans="1:60" ht="14">
      <c r="A972" s="69"/>
      <c r="B972" s="75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69"/>
      <c r="AN972" s="69"/>
      <c r="AO972" s="69"/>
      <c r="AP972" s="69"/>
      <c r="AQ972" s="69"/>
      <c r="AR972" s="69"/>
      <c r="AS972" s="69"/>
      <c r="AT972" s="69"/>
      <c r="AU972" s="69"/>
      <c r="AV972" s="69"/>
      <c r="AW972" s="69"/>
      <c r="AX972" s="69"/>
      <c r="AY972" s="69"/>
      <c r="AZ972" s="69"/>
      <c r="BA972" s="69"/>
      <c r="BB972" s="69"/>
      <c r="BC972" s="69"/>
      <c r="BD972" s="130"/>
      <c r="BE972" s="69"/>
      <c r="BF972" s="69"/>
      <c r="BG972" s="69"/>
      <c r="BH972" s="69"/>
    </row>
    <row r="973" spans="1:60" ht="14">
      <c r="A973" s="69"/>
      <c r="B973" s="75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69"/>
      <c r="AN973" s="69"/>
      <c r="AO973" s="69"/>
      <c r="AP973" s="69"/>
      <c r="AQ973" s="69"/>
      <c r="AR973" s="69"/>
      <c r="AS973" s="69"/>
      <c r="AT973" s="69"/>
      <c r="AU973" s="69"/>
      <c r="AV973" s="69"/>
      <c r="AW973" s="69"/>
      <c r="AX973" s="69"/>
      <c r="AY973" s="69"/>
      <c r="AZ973" s="69"/>
      <c r="BA973" s="69"/>
      <c r="BB973" s="69"/>
      <c r="BC973" s="69"/>
      <c r="BD973" s="130"/>
      <c r="BE973" s="69"/>
      <c r="BF973" s="69"/>
      <c r="BG973" s="69"/>
      <c r="BH973" s="69"/>
    </row>
    <row r="974" spans="1:60" ht="14">
      <c r="A974" s="69"/>
      <c r="B974" s="75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69"/>
      <c r="AN974" s="69"/>
      <c r="AO974" s="69"/>
      <c r="AP974" s="69"/>
      <c r="AQ974" s="69"/>
      <c r="AR974" s="69"/>
      <c r="AS974" s="69"/>
      <c r="AT974" s="69"/>
      <c r="AU974" s="69"/>
      <c r="AV974" s="69"/>
      <c r="AW974" s="69"/>
      <c r="AX974" s="69"/>
      <c r="AY974" s="69"/>
      <c r="AZ974" s="69"/>
      <c r="BA974" s="69"/>
      <c r="BB974" s="69"/>
      <c r="BC974" s="69"/>
      <c r="BD974" s="130"/>
      <c r="BE974" s="69"/>
      <c r="BF974" s="69"/>
      <c r="BG974" s="69"/>
      <c r="BH974" s="69"/>
    </row>
    <row r="975" spans="1:60" ht="14">
      <c r="A975" s="69"/>
      <c r="B975" s="75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69"/>
      <c r="AN975" s="69"/>
      <c r="AO975" s="69"/>
      <c r="AP975" s="69"/>
      <c r="AQ975" s="69"/>
      <c r="AR975" s="69"/>
      <c r="AS975" s="69"/>
      <c r="AT975" s="69"/>
      <c r="AU975" s="69"/>
      <c r="AV975" s="69"/>
      <c r="AW975" s="69"/>
      <c r="AX975" s="69"/>
      <c r="AY975" s="69"/>
      <c r="AZ975" s="69"/>
      <c r="BA975" s="69"/>
      <c r="BB975" s="69"/>
      <c r="BC975" s="69"/>
      <c r="BD975" s="130"/>
      <c r="BE975" s="69"/>
      <c r="BF975" s="69"/>
      <c r="BG975" s="69"/>
      <c r="BH975" s="69"/>
    </row>
    <row r="976" spans="1:60" ht="14">
      <c r="A976" s="69"/>
      <c r="B976" s="75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69"/>
      <c r="AN976" s="69"/>
      <c r="AO976" s="69"/>
      <c r="AP976" s="69"/>
      <c r="AQ976" s="69"/>
      <c r="AR976" s="69"/>
      <c r="AS976" s="69"/>
      <c r="AT976" s="69"/>
      <c r="AU976" s="69"/>
      <c r="AV976" s="69"/>
      <c r="AW976" s="69"/>
      <c r="AX976" s="69"/>
      <c r="AY976" s="69"/>
      <c r="AZ976" s="69"/>
      <c r="BA976" s="69"/>
      <c r="BB976" s="69"/>
      <c r="BC976" s="69"/>
      <c r="BD976" s="130"/>
      <c r="BE976" s="69"/>
      <c r="BF976" s="69"/>
      <c r="BG976" s="69"/>
      <c r="BH976" s="69"/>
    </row>
    <row r="977" spans="1:60" ht="14">
      <c r="A977" s="69"/>
      <c r="B977" s="75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69"/>
      <c r="AN977" s="69"/>
      <c r="AO977" s="69"/>
      <c r="AP977" s="69"/>
      <c r="AQ977" s="69"/>
      <c r="AR977" s="69"/>
      <c r="AS977" s="69"/>
      <c r="AT977" s="69"/>
      <c r="AU977" s="69"/>
      <c r="AV977" s="69"/>
      <c r="AW977" s="69"/>
      <c r="AX977" s="69"/>
      <c r="AY977" s="69"/>
      <c r="AZ977" s="69"/>
      <c r="BA977" s="69"/>
      <c r="BB977" s="69"/>
      <c r="BC977" s="69"/>
      <c r="BD977" s="130"/>
      <c r="BE977" s="69"/>
      <c r="BF977" s="69"/>
      <c r="BG977" s="69"/>
      <c r="BH977" s="69"/>
    </row>
    <row r="978" spans="1:60" ht="14">
      <c r="A978" s="69"/>
      <c r="B978" s="75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69"/>
      <c r="AN978" s="69"/>
      <c r="AO978" s="69"/>
      <c r="AP978" s="69"/>
      <c r="AQ978" s="69"/>
      <c r="AR978" s="69"/>
      <c r="AS978" s="69"/>
      <c r="AT978" s="69"/>
      <c r="AU978" s="69"/>
      <c r="AV978" s="69"/>
      <c r="AW978" s="69"/>
      <c r="AX978" s="69"/>
      <c r="AY978" s="69"/>
      <c r="AZ978" s="69"/>
      <c r="BA978" s="69"/>
      <c r="BB978" s="69"/>
      <c r="BC978" s="69"/>
      <c r="BD978" s="130"/>
      <c r="BE978" s="69"/>
      <c r="BF978" s="69"/>
      <c r="BG978" s="69"/>
      <c r="BH978" s="69"/>
    </row>
    <row r="979" spans="1:60" ht="14">
      <c r="A979" s="69"/>
      <c r="B979" s="75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69"/>
      <c r="AN979" s="69"/>
      <c r="AO979" s="69"/>
      <c r="AP979" s="69"/>
      <c r="AQ979" s="69"/>
      <c r="AR979" s="69"/>
      <c r="AS979" s="69"/>
      <c r="AT979" s="69"/>
      <c r="AU979" s="69"/>
      <c r="AV979" s="69"/>
      <c r="AW979" s="69"/>
      <c r="AX979" s="69"/>
      <c r="AY979" s="69"/>
      <c r="AZ979" s="69"/>
      <c r="BA979" s="69"/>
      <c r="BB979" s="69"/>
      <c r="BC979" s="69"/>
      <c r="BD979" s="130"/>
      <c r="BE979" s="69"/>
      <c r="BF979" s="69"/>
      <c r="BG979" s="69"/>
      <c r="BH979" s="69"/>
    </row>
    <row r="980" spans="1:60" ht="14">
      <c r="A980" s="69"/>
      <c r="B980" s="75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69"/>
      <c r="AN980" s="69"/>
      <c r="AO980" s="69"/>
      <c r="AP980" s="69"/>
      <c r="AQ980" s="69"/>
      <c r="AR980" s="69"/>
      <c r="AS980" s="69"/>
      <c r="AT980" s="69"/>
      <c r="AU980" s="69"/>
      <c r="AV980" s="69"/>
      <c r="AW980" s="69"/>
      <c r="AX980" s="69"/>
      <c r="AY980" s="69"/>
      <c r="AZ980" s="69"/>
      <c r="BA980" s="69"/>
      <c r="BB980" s="69"/>
      <c r="BC980" s="69"/>
      <c r="BD980" s="130"/>
      <c r="BE980" s="69"/>
      <c r="BF980" s="69"/>
      <c r="BG980" s="69"/>
      <c r="BH980" s="69"/>
    </row>
    <row r="981" spans="1:60" ht="14">
      <c r="A981" s="69"/>
      <c r="B981" s="75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69"/>
      <c r="AY981" s="69"/>
      <c r="AZ981" s="69"/>
      <c r="BA981" s="69"/>
      <c r="BB981" s="69"/>
      <c r="BC981" s="69"/>
      <c r="BD981" s="130"/>
      <c r="BE981" s="69"/>
      <c r="BF981" s="69"/>
      <c r="BG981" s="69"/>
      <c r="BH981" s="69"/>
    </row>
    <row r="982" spans="1:60" ht="14">
      <c r="A982" s="69"/>
      <c r="B982" s="75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69"/>
      <c r="AY982" s="69"/>
      <c r="AZ982" s="69"/>
      <c r="BA982" s="69"/>
      <c r="BB982" s="69"/>
      <c r="BC982" s="69"/>
      <c r="BD982" s="130"/>
      <c r="BE982" s="69"/>
      <c r="BF982" s="69"/>
      <c r="BG982" s="69"/>
      <c r="BH982" s="69"/>
    </row>
    <row r="983" spans="1:60" ht="14">
      <c r="A983" s="69"/>
      <c r="B983" s="75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69"/>
      <c r="AN983" s="69"/>
      <c r="AO983" s="69"/>
      <c r="AP983" s="69"/>
      <c r="AQ983" s="69"/>
      <c r="AR983" s="69"/>
      <c r="AS983" s="69"/>
      <c r="AT983" s="69"/>
      <c r="AU983" s="69"/>
      <c r="AV983" s="69"/>
      <c r="AW983" s="69"/>
      <c r="AX983" s="69"/>
      <c r="AY983" s="69"/>
      <c r="AZ983" s="69"/>
      <c r="BA983" s="69"/>
      <c r="BB983" s="69"/>
      <c r="BC983" s="69"/>
      <c r="BD983" s="130"/>
      <c r="BE983" s="69"/>
      <c r="BF983" s="69"/>
      <c r="BG983" s="69"/>
      <c r="BH983" s="69"/>
    </row>
    <row r="984" spans="1:60" ht="14">
      <c r="A984" s="69"/>
      <c r="B984" s="75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69"/>
      <c r="AN984" s="69"/>
      <c r="AO984" s="69"/>
      <c r="AP984" s="69"/>
      <c r="AQ984" s="69"/>
      <c r="AR984" s="69"/>
      <c r="AS984" s="69"/>
      <c r="AT984" s="69"/>
      <c r="AU984" s="69"/>
      <c r="AV984" s="69"/>
      <c r="AW984" s="69"/>
      <c r="AX984" s="69"/>
      <c r="AY984" s="69"/>
      <c r="AZ984" s="69"/>
      <c r="BA984" s="69"/>
      <c r="BB984" s="69"/>
      <c r="BC984" s="69"/>
      <c r="BD984" s="130"/>
      <c r="BE984" s="69"/>
      <c r="BF984" s="69"/>
      <c r="BG984" s="69"/>
      <c r="BH984" s="6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>
    <row r="1" spans="1:1" ht="15.75" customHeight="1">
      <c r="A1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21"/>
  <sheetViews>
    <sheetView workbookViewId="0"/>
  </sheetViews>
  <sheetFormatPr baseColWidth="10" defaultColWidth="12.6640625" defaultRowHeight="15.75" customHeight="1"/>
  <sheetData>
    <row r="1" spans="1:1" ht="15.75" customHeight="1">
      <c r="A1" s="14" t="e">
        <f>ModelSheet='Base Model'!A:Z</f>
        <v>#NAME?</v>
      </c>
    </row>
    <row r="2" spans="1:1" ht="15.75" customHeight="1">
      <c r="A2" s="14" t="e">
        <f>OpenSolver_AdjNum=1</f>
        <v>#NAME?</v>
      </c>
    </row>
    <row r="3" spans="1:1" ht="15.75" customHeight="1">
      <c r="A3" s="14" t="e">
        <f>OpenSolver_ChosenSolver=Google</f>
        <v>#NAME?</v>
      </c>
    </row>
    <row r="4" spans="1:1" ht="15.75" customHeight="1">
      <c r="A4" s="14" t="e">
        <f>OpenSolver_FastBuild=0</f>
        <v>#NAME?</v>
      </c>
    </row>
    <row r="5" spans="1:1" ht="15.75" customHeight="1">
      <c r="A5" s="14" t="e">
        <f>OpenSolver_LinearityCheck=1</f>
        <v>#NAME?</v>
      </c>
    </row>
    <row r="6" spans="1:1" ht="15.75" customHeight="1">
      <c r="A6" s="14" t="e">
        <f>solver_adj='Base Model'!C7:BB7</f>
        <v>#NAME?</v>
      </c>
    </row>
    <row r="7" spans="1:1" ht="15.75" customHeight="1">
      <c r="A7" s="14" t="e">
        <f>solver_lhs1='Base Model'!BC11:BC17</f>
        <v>#NAME?</v>
      </c>
    </row>
    <row r="8" spans="1:1" ht="15.75" customHeight="1">
      <c r="A8" s="14" t="e">
        <f>solver_lhs2='Base Model'!BC18</f>
        <v>#NAME?</v>
      </c>
    </row>
    <row r="9" spans="1:1" ht="15.75" customHeight="1">
      <c r="A9" s="14" t="e">
        <f>solver_lhs3='Base Model'!BC20:BC26</f>
        <v>#NAME?</v>
      </c>
    </row>
    <row r="10" spans="1:1" ht="15.75" customHeight="1">
      <c r="A10" s="14" t="e">
        <f>solver_neg=1</f>
        <v>#NAME?</v>
      </c>
    </row>
    <row r="11" spans="1:1" ht="15.75" customHeight="1">
      <c r="A11" s="14" t="e">
        <f>solver_num=3</f>
        <v>#NAME?</v>
      </c>
    </row>
    <row r="12" spans="1:1" ht="15.75" customHeight="1">
      <c r="A12" s="14" t="e">
        <f>solver_opt='Base Model'!BC8</f>
        <v>#NAME?</v>
      </c>
    </row>
    <row r="13" spans="1:1" ht="15.75" customHeight="1">
      <c r="A13" s="14" t="e">
        <f>solver_rel1=3</f>
        <v>#NAME?</v>
      </c>
    </row>
    <row r="14" spans="1:1" ht="15.75" customHeight="1">
      <c r="A14" s="14" t="e">
        <f>solver_rel2=1</f>
        <v>#NAME?</v>
      </c>
    </row>
    <row r="15" spans="1:1" ht="15.75" customHeight="1">
      <c r="A15" s="14" t="e">
        <f>solver_rel3=2</f>
        <v>#NAME?</v>
      </c>
    </row>
    <row r="16" spans="1:1" ht="15.75" customHeight="1">
      <c r="A16" s="14" t="e">
        <f>solver_rhs1='Base Model'!BE11:BE17</f>
        <v>#NAME?</v>
      </c>
    </row>
    <row r="17" spans="1:1" ht="15.75" customHeight="1">
      <c r="A17" s="14" t="e">
        <f>solver_rhs2='Base Model'!BF18</f>
        <v>#NAME?</v>
      </c>
    </row>
    <row r="18" spans="1:1" ht="15.75" customHeight="1">
      <c r="A18" s="14" t="e">
        <f>solver_rhs3='Base Model'!BE20:BE26</f>
        <v>#NAME?</v>
      </c>
    </row>
    <row r="19" spans="1:1" ht="15.75" customHeight="1">
      <c r="A19" s="14" t="e">
        <f>solver_sho=1</f>
        <v>#NAME?</v>
      </c>
    </row>
    <row r="20" spans="1:1" ht="15.75" customHeight="1">
      <c r="A20" s="14" t="e">
        <f>solver_typ=2</f>
        <v>#NAME?</v>
      </c>
    </row>
    <row r="21" spans="1:1" ht="15.75" customHeight="1">
      <c r="A21" s="14" t="e">
        <f>solver_val=0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Data for the Model</vt:lpstr>
      <vt:lpstr>Base Model</vt:lpstr>
      <vt:lpstr>L1 and L2</vt:lpstr>
      <vt:lpstr>L3</vt:lpstr>
      <vt:lpstr>L4</vt:lpstr>
      <vt:lpstr>Veg L1,L2,L3</vt:lpstr>
      <vt:lpstr>__OpenSolverCache__</vt:lpstr>
      <vt:lpstr>__OpenSolver__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2024-12-02T02:30:01Z</dcterms:modified>
</cp:coreProperties>
</file>