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7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Evaluation\"/>
    </mc:Choice>
  </mc:AlternateContent>
  <xr:revisionPtr revIDLastSave="0" documentId="13_ncr:1_{86C611AB-8B53-43FA-8DD5-65E3180C797D}" xr6:coauthVersionLast="47" xr6:coauthVersionMax="47" xr10:uidLastSave="{00000000-0000-0000-0000-000000000000}"/>
  <bookViews>
    <workbookView xWindow="-110" yWindow="-110" windowWidth="19420" windowHeight="10420" activeTab="2" xr2:uid="{B9D05AF7-4D3A-48BD-B73E-34F2F87E4F7C}"/>
  </bookViews>
  <sheets>
    <sheet name="Drawing" sheetId="1" r:id="rId1"/>
    <sheet name="Waypoints" sheetId="2" r:id="rId2"/>
    <sheet name="Mindstorms" sheetId="3" r:id="rId3"/>
    <sheet name="Combination" sheetId="4" r:id="rId4"/>
    <sheet name="Values for RQ1 Test" sheetId="5" state="hidden" r:id="rId5"/>
    <sheet name="Values for RQ2 Test" sheetId="17" state="hidden" r:id="rId6"/>
  </sheets>
  <definedNames>
    <definedName name="_xlchart.v1.0" hidden="1">Combination!$A$4</definedName>
    <definedName name="_xlchart.v1.1" hidden="1">Combination!$A$5</definedName>
    <definedName name="_xlchart.v1.10" hidden="1">Combination!$B$55:$T$55</definedName>
    <definedName name="_xlchart.v1.11" hidden="1">Combination!$B$56:$T$56</definedName>
    <definedName name="_xlchart.v1.12" hidden="1">Combination!$A$20</definedName>
    <definedName name="_xlchart.v1.13" hidden="1">Combination!$A$21</definedName>
    <definedName name="_xlchart.v1.14" hidden="1">Combination!$A$22</definedName>
    <definedName name="_xlchart.v1.15" hidden="1">Combination!$C$20:$H$20</definedName>
    <definedName name="_xlchart.v1.16" hidden="1">Combination!$C$21:$H$21</definedName>
    <definedName name="_xlchart.v1.17" hidden="1">Combination!$C$22:$H$22</definedName>
    <definedName name="_xlchart.v1.18" hidden="1">Combination!$A$52</definedName>
    <definedName name="_xlchart.v1.19" hidden="1">Combination!$B$52:$T$52</definedName>
    <definedName name="_xlchart.v1.2" hidden="1">Combination!$A$6</definedName>
    <definedName name="_xlchart.v1.20" hidden="1">Combination!$A$36</definedName>
    <definedName name="_xlchart.v1.21" hidden="1">Combination!$A$37</definedName>
    <definedName name="_xlchart.v1.22" hidden="1">Combination!$A$38</definedName>
    <definedName name="_xlchart.v1.23" hidden="1">Combination!$C$36:$H$36</definedName>
    <definedName name="_xlchart.v1.24" hidden="1">Combination!$C$37:$H$37</definedName>
    <definedName name="_xlchart.v1.25" hidden="1">Combination!$C$38:$H$38</definedName>
    <definedName name="_xlchart.v1.26" hidden="1">'Values for RQ1 Test'!$B$55</definedName>
    <definedName name="_xlchart.v1.27" hidden="1">'Values for RQ1 Test'!$B$56:$B$61</definedName>
    <definedName name="_xlchart.v1.28" hidden="1">'Values for RQ1 Test'!$C$55</definedName>
    <definedName name="_xlchart.v1.29" hidden="1">'Values for RQ1 Test'!$C$56:$C$61</definedName>
    <definedName name="_xlchart.v1.3" hidden="1">Combination!$C$4:$H$4</definedName>
    <definedName name="_xlchart.v1.30" hidden="1">'Values for RQ1 Test'!$D$55</definedName>
    <definedName name="_xlchart.v1.31" hidden="1">'Values for RQ1 Test'!$D$56:$D$61</definedName>
    <definedName name="_xlchart.v1.32" hidden="1">'Values for RQ1 Test'!$B$67</definedName>
    <definedName name="_xlchart.v1.33" hidden="1">'Values for RQ1 Test'!$B$68:$B$73</definedName>
    <definedName name="_xlchart.v1.34" hidden="1">'Values for RQ1 Test'!$C$67</definedName>
    <definedName name="_xlchart.v1.35" hidden="1">'Values for RQ1 Test'!$C$68:$C$73</definedName>
    <definedName name="_xlchart.v1.36" hidden="1">'Values for RQ1 Test'!$D$67</definedName>
    <definedName name="_xlchart.v1.37" hidden="1">'Values for RQ1 Test'!$D$68:$D$73</definedName>
    <definedName name="_xlchart.v1.4" hidden="1">Combination!$C$5:$H$5</definedName>
    <definedName name="_xlchart.v1.5" hidden="1">Combination!$C$6:$H$6</definedName>
    <definedName name="_xlchart.v1.6" hidden="1">Combination!$A$54</definedName>
    <definedName name="_xlchart.v1.7" hidden="1">Combination!$A$55</definedName>
    <definedName name="_xlchart.v1.8" hidden="1">Combination!$A$56</definedName>
    <definedName name="_xlchart.v1.9" hidden="1">Combination!$B$54:$T$54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2" i="3" l="1"/>
  <c r="C52" i="3"/>
  <c r="F45" i="3"/>
  <c r="E45" i="3"/>
  <c r="C45" i="3"/>
  <c r="J10" i="17"/>
  <c r="I10" i="17"/>
  <c r="G10" i="17"/>
  <c r="F10" i="17"/>
  <c r="E10" i="17"/>
  <c r="C10" i="17"/>
  <c r="B10" i="17"/>
  <c r="A10" i="17"/>
  <c r="K7" i="17"/>
  <c r="K6" i="17"/>
  <c r="K4" i="17"/>
  <c r="K10" i="17" s="1"/>
  <c r="F11" i="5"/>
  <c r="A10" i="5"/>
  <c r="B10" i="5"/>
  <c r="E10" i="5"/>
  <c r="F10" i="5"/>
  <c r="G10" i="5"/>
  <c r="I10" i="5"/>
  <c r="J10" i="5"/>
  <c r="K10" i="5"/>
  <c r="C10" i="5"/>
  <c r="K35" i="5"/>
  <c r="K34" i="5"/>
  <c r="K32" i="5"/>
  <c r="B49" i="5"/>
  <c r="A48" i="5"/>
  <c r="A49" i="5"/>
  <c r="A47" i="5"/>
  <c r="B46" i="5"/>
  <c r="A46" i="5"/>
  <c r="A45" i="5"/>
  <c r="A44" i="5"/>
  <c r="F26" i="5"/>
  <c r="E25" i="5"/>
  <c r="E26" i="5"/>
  <c r="F25" i="5"/>
  <c r="B8" i="4" l="1"/>
  <c r="K7" i="5"/>
  <c r="K6" i="5"/>
  <c r="K4" i="5"/>
  <c r="C49" i="3"/>
  <c r="D49" i="3"/>
  <c r="E49" i="3"/>
  <c r="F49" i="3"/>
  <c r="G49" i="3"/>
  <c r="H49" i="3"/>
  <c r="I49" i="3"/>
  <c r="D49" i="1"/>
  <c r="E49" i="1"/>
  <c r="F49" i="1"/>
  <c r="G49" i="1"/>
  <c r="H49" i="1"/>
  <c r="I49" i="1"/>
  <c r="C49" i="1"/>
  <c r="D49" i="2"/>
  <c r="E49" i="2"/>
  <c r="F49" i="2"/>
  <c r="G49" i="2"/>
  <c r="H49" i="2"/>
  <c r="I49" i="2"/>
  <c r="C49" i="2"/>
  <c r="I29" i="3"/>
  <c r="I30" i="3"/>
  <c r="I31" i="3"/>
  <c r="I32" i="3"/>
  <c r="I28" i="3"/>
  <c r="I29" i="2"/>
  <c r="I30" i="2"/>
  <c r="I31" i="2"/>
  <c r="I32" i="2"/>
  <c r="I28" i="2"/>
  <c r="I29" i="1"/>
  <c r="I30" i="1"/>
  <c r="I31" i="1"/>
  <c r="I32" i="1"/>
  <c r="I28" i="1"/>
  <c r="O12" i="4"/>
  <c r="P12" i="4"/>
  <c r="N12" i="4"/>
  <c r="B38" i="4" l="1"/>
  <c r="B36" i="4"/>
  <c r="I48" i="3"/>
  <c r="I48" i="2"/>
  <c r="B37" i="4" s="1"/>
  <c r="I48" i="1"/>
  <c r="H52" i="3"/>
  <c r="G52" i="3"/>
  <c r="F52" i="3"/>
  <c r="E52" i="3"/>
  <c r="H51" i="3"/>
  <c r="G51" i="3"/>
  <c r="F51" i="3"/>
  <c r="E51" i="3"/>
  <c r="D51" i="3"/>
  <c r="C51" i="3"/>
  <c r="H52" i="2"/>
  <c r="G52" i="2"/>
  <c r="F52" i="2"/>
  <c r="E52" i="2"/>
  <c r="D52" i="2"/>
  <c r="C52" i="2"/>
  <c r="H51" i="2"/>
  <c r="G51" i="2"/>
  <c r="F51" i="2"/>
  <c r="E51" i="2"/>
  <c r="D51" i="2"/>
  <c r="C51" i="2"/>
  <c r="H51" i="1" l="1"/>
  <c r="H52" i="1"/>
  <c r="C52" i="1"/>
  <c r="C51" i="1"/>
  <c r="L40" i="3" a="1"/>
  <c r="K39" i="2" a="1"/>
  <c r="K38" i="2" a="1"/>
  <c r="M20" i="2" a="1"/>
  <c r="M41" i="2" a="1"/>
  <c r="K17" i="3" a="1"/>
  <c r="I40" i="2" a="1"/>
  <c r="J24" i="2" a="1"/>
  <c r="N37" i="3" a="1"/>
  <c r="K24" i="2" a="1"/>
  <c r="I24" i="2" a="1"/>
  <c r="J21" i="3" a="1"/>
  <c r="N39" i="3" a="1"/>
  <c r="N18" i="1" a="1"/>
  <c r="M19" i="1" a="1"/>
  <c r="J40" i="1" a="1"/>
  <c r="M25" i="1" a="1"/>
  <c r="N39" i="1" a="1"/>
  <c r="N17" i="1" a="1"/>
  <c r="K16" i="3" a="1"/>
  <c r="M39" i="3" a="1"/>
  <c r="N25" i="3" a="1"/>
  <c r="K25" i="3" a="1"/>
  <c r="L37" i="3" a="1"/>
  <c r="K40" i="1" a="1"/>
  <c r="K37" i="1" a="1"/>
  <c r="I25" i="1" a="1"/>
  <c r="K20" i="3" a="1"/>
  <c r="J36" i="3" a="1"/>
  <c r="L19" i="2" a="1"/>
  <c r="I39" i="3" a="1"/>
  <c r="K36" i="2" a="1"/>
  <c r="L16" i="3" a="1"/>
  <c r="J39" i="3" a="1"/>
  <c r="L38" i="3" a="1"/>
  <c r="N19" i="2" a="1"/>
  <c r="L39" i="3" a="1"/>
  <c r="K22" i="3" a="1"/>
  <c r="M38" i="3" a="1"/>
  <c r="I20" i="2" a="1"/>
  <c r="N25" i="2" a="1"/>
  <c r="I19" i="3" a="1"/>
  <c r="L21" i="2" a="1"/>
  <c r="N16" i="3" a="1"/>
  <c r="I24" i="1" a="1"/>
  <c r="N40" i="1" a="1"/>
  <c r="N20" i="1" a="1"/>
  <c r="J41" i="1" a="1"/>
  <c r="J22" i="1" a="1"/>
  <c r="J23" i="1" a="1"/>
  <c r="J23" i="2" a="1"/>
  <c r="L23" i="3" a="1"/>
  <c r="N36" i="3" a="1"/>
  <c r="I22" i="2" a="1"/>
  <c r="N21" i="2" a="1"/>
  <c r="J16" i="2" a="1"/>
  <c r="L40" i="1" a="1"/>
  <c r="K18" i="1" a="1"/>
  <c r="M38" i="1" a="1"/>
  <c r="J19" i="3" a="1"/>
  <c r="L40" i="2" a="1"/>
  <c r="J37" i="2" a="1"/>
  <c r="M16" i="3" a="1"/>
  <c r="M21" i="3" a="1"/>
  <c r="K20" i="2" a="1"/>
  <c r="M18" i="1" a="1"/>
  <c r="L24" i="1" a="1"/>
  <c r="K19" i="1" a="1"/>
  <c r="K25" i="2" a="1"/>
  <c r="J18" i="1" a="1"/>
  <c r="J24" i="3" a="1"/>
  <c r="I19" i="2" a="1"/>
  <c r="J38" i="3" a="1"/>
  <c r="I23" i="3" a="1"/>
  <c r="I21" i="2" a="1"/>
  <c r="N17" i="2" a="1"/>
  <c r="N39" i="2" a="1"/>
  <c r="N22" i="3" a="1"/>
  <c r="L16" i="1" a="1"/>
  <c r="K22" i="1" a="1"/>
  <c r="K23" i="1" a="1"/>
  <c r="N20" i="2" a="1"/>
  <c r="I41" i="2" a="1"/>
  <c r="N24" i="3" a="1"/>
  <c r="L18" i="1" a="1"/>
  <c r="J17" i="1" a="1"/>
  <c r="J40" i="2" a="1"/>
  <c r="N40" i="3" a="1"/>
  <c r="K18" i="2" a="1"/>
  <c r="L19" i="3" a="1"/>
  <c r="N37" i="2" a="1"/>
  <c r="M18" i="3" a="1"/>
  <c r="L36" i="3" a="1"/>
  <c r="L20" i="2" a="1"/>
  <c r="L23" i="1" a="1"/>
  <c r="N24" i="1" a="1"/>
  <c r="K25" i="1" a="1"/>
  <c r="N22" i="2" a="1"/>
  <c r="J41" i="3" a="1"/>
  <c r="K19" i="2" a="1"/>
  <c r="I40" i="1" a="1"/>
  <c r="I20" i="1" a="1"/>
  <c r="I25" i="3" a="1"/>
  <c r="M20" i="3" a="1"/>
  <c r="J38" i="1" a="1"/>
  <c r="L36" i="1" a="1"/>
  <c r="L20" i="1" a="1"/>
  <c r="I39" i="1" a="1"/>
  <c r="L24" i="3" a="1"/>
  <c r="M23" i="2" a="1"/>
  <c r="N18" i="2" a="1"/>
  <c r="M19" i="2" a="1"/>
  <c r="L22" i="3" a="1"/>
  <c r="M39" i="2" a="1"/>
  <c r="N37" i="1" a="1"/>
  <c r="M21" i="1" a="1"/>
  <c r="I17" i="1" a="1"/>
  <c r="J18" i="3" a="1"/>
  <c r="L24" i="2" a="1"/>
  <c r="J37" i="3" a="1"/>
  <c r="L39" i="1" a="1"/>
  <c r="J36" i="2" a="1"/>
  <c r="N41" i="2" a="1"/>
  <c r="I41" i="3" a="1"/>
  <c r="M22" i="2" a="1"/>
  <c r="J22" i="3" a="1"/>
  <c r="L16" i="2" a="1"/>
  <c r="J17" i="3" a="1"/>
  <c r="M19" i="3" a="1"/>
  <c r="L39" i="2" a="1"/>
  <c r="N38" i="3" a="1"/>
  <c r="L20" i="3" a="1"/>
  <c r="L22" i="2" a="1"/>
  <c r="I21" i="3" a="1"/>
  <c r="K38" i="3" a="1"/>
  <c r="M25" i="2" a="1"/>
  <c r="K40" i="3" a="1"/>
  <c r="J21" i="2" a="1"/>
  <c r="N38" i="2" a="1"/>
  <c r="L37" i="1" a="1"/>
  <c r="L22" i="1" a="1"/>
  <c r="K36" i="1" a="1"/>
  <c r="J39" i="1" a="1"/>
  <c r="L25" i="1" a="1"/>
  <c r="I18" i="1" a="1"/>
  <c r="K22" i="2" a="1"/>
  <c r="M17" i="3" a="1"/>
  <c r="L38" i="2" a="1"/>
  <c r="K24" i="3" a="1"/>
  <c r="M25" i="3" a="1"/>
  <c r="J25" i="3" a="1"/>
  <c r="K16" i="1" a="1"/>
  <c r="I22" i="1" a="1"/>
  <c r="N38" i="1" a="1"/>
  <c r="J23" i="3" a="1"/>
  <c r="N41" i="3" a="1"/>
  <c r="I36" i="2" a="1"/>
  <c r="M21" i="2" a="1"/>
  <c r="I23" i="2" a="1"/>
  <c r="K41" i="3" a="1"/>
  <c r="M37" i="3" a="1"/>
  <c r="L37" i="2" a="1"/>
  <c r="M41" i="3" a="1"/>
  <c r="M16" i="2" a="1"/>
  <c r="M37" i="2" a="1"/>
  <c r="M36" i="2" a="1"/>
  <c r="K39" i="3" a="1"/>
  <c r="L18" i="2" a="1"/>
  <c r="N23" i="3" a="1"/>
  <c r="I38" i="2" a="1"/>
  <c r="N21" i="3" a="1"/>
  <c r="K17" i="1" a="1"/>
  <c r="L38" i="1" a="1"/>
  <c r="I38" i="1" a="1"/>
  <c r="J25" i="1" a="1"/>
  <c r="N21" i="1" a="1"/>
  <c r="M37" i="1" a="1"/>
  <c r="K23" i="2" a="1"/>
  <c r="M22" i="3" a="1"/>
  <c r="L36" i="2" a="1"/>
  <c r="N40" i="2" a="1"/>
  <c r="N18" i="3" a="1"/>
  <c r="L41" i="3" a="1"/>
  <c r="M40" i="1" a="1"/>
  <c r="M41" i="1" a="1"/>
  <c r="M20" i="1" a="1"/>
  <c r="L18" i="3" a="1"/>
  <c r="K19" i="3" a="1"/>
  <c r="I18" i="3" a="1"/>
  <c r="J16" i="3" a="1"/>
  <c r="N24" i="2" a="1"/>
  <c r="M24" i="3" a="1"/>
  <c r="N19" i="1" a="1"/>
  <c r="J37" i="1" a="1"/>
  <c r="L17" i="1" a="1"/>
  <c r="K24" i="1" a="1"/>
  <c r="K41" i="1" a="1"/>
  <c r="I41" i="1" a="1"/>
  <c r="L41" i="1" a="1"/>
  <c r="L17" i="3" a="1"/>
  <c r="J18" i="2" a="1"/>
  <c r="I25" i="2" a="1"/>
  <c r="I36" i="3" a="1"/>
  <c r="K18" i="3" a="1"/>
  <c r="I16" i="2" a="1"/>
  <c r="M23" i="1" a="1"/>
  <c r="N41" i="1" a="1"/>
  <c r="K39" i="1" a="1"/>
  <c r="I37" i="2" a="1"/>
  <c r="I38" i="3" a="1"/>
  <c r="J22" i="2" a="1"/>
  <c r="N36" i="1" a="1"/>
  <c r="M18" i="2" a="1"/>
  <c r="M23" i="3" a="1"/>
  <c r="I17" i="3" a="1"/>
  <c r="J17" i="2" a="1"/>
  <c r="N23" i="2" a="1"/>
  <c r="K40" i="2" a="1"/>
  <c r="J20" i="2" a="1"/>
  <c r="M36" i="3" a="1"/>
  <c r="I37" i="3" a="1"/>
  <c r="I36" i="1" a="1"/>
  <c r="K20" i="1" a="1"/>
  <c r="J21" i="1" a="1"/>
  <c r="J41" i="2" a="1"/>
  <c r="N16" i="2" a="1"/>
  <c r="K21" i="3" a="1"/>
  <c r="M17" i="1" a="1"/>
  <c r="J40" i="3" a="1"/>
  <c r="M40" i="2" a="1"/>
  <c r="K16" i="2" a="1"/>
  <c r="I16" i="1" a="1"/>
  <c r="J16" i="1" a="1"/>
  <c r="L19" i="1" a="1"/>
  <c r="N22" i="1" a="1"/>
  <c r="I40" i="3" a="1"/>
  <c r="N17" i="3" a="1"/>
  <c r="K23" i="3" a="1"/>
  <c r="J20" i="3" a="1"/>
  <c r="J38" i="2" a="1"/>
  <c r="M40" i="3" a="1"/>
  <c r="I19" i="1" a="1"/>
  <c r="L21" i="1" a="1"/>
  <c r="N16" i="1" a="1"/>
  <c r="N20" i="3" a="1"/>
  <c r="J39" i="2" a="1"/>
  <c r="L23" i="2" a="1"/>
  <c r="M24" i="1" a="1"/>
  <c r="M22" i="1" a="1"/>
  <c r="J25" i="2" a="1"/>
  <c r="L25" i="3" a="1"/>
  <c r="I39" i="2" a="1"/>
  <c r="I22" i="3" a="1"/>
  <c r="K37" i="3" a="1"/>
  <c r="N36" i="2" a="1"/>
  <c r="K21" i="2" a="1"/>
  <c r="J19" i="1" a="1"/>
  <c r="I18" i="2" a="1"/>
  <c r="N19" i="3" a="1"/>
  <c r="I16" i="3" a="1"/>
  <c r="J19" i="2" a="1"/>
  <c r="K41" i="2" a="1"/>
  <c r="I37" i="1" a="1"/>
  <c r="I23" i="1" a="1"/>
  <c r="K38" i="1" a="1"/>
  <c r="I17" i="2" a="1"/>
  <c r="K36" i="3" a="1"/>
  <c r="M38" i="2" a="1"/>
  <c r="M24" i="2" a="1"/>
  <c r="M39" i="1" a="1"/>
  <c r="M36" i="1" a="1"/>
  <c r="K37" i="2" a="1"/>
  <c r="M16" i="1" a="1"/>
  <c r="N25" i="1" a="1"/>
  <c r="L17" i="2" a="1"/>
  <c r="I21" i="1" a="1"/>
  <c r="L21" i="3" a="1"/>
  <c r="I24" i="3" a="1"/>
  <c r="K17" i="2" a="1"/>
  <c r="L41" i="2" a="1"/>
  <c r="J20" i="1" a="1"/>
  <c r="J36" i="1" a="1"/>
  <c r="K21" i="1" a="1"/>
  <c r="J24" i="1" a="1"/>
  <c r="N23" i="1" a="1"/>
  <c r="I20" i="3" a="1"/>
  <c r="L25" i="2" a="1"/>
  <c r="M17" i="2" a="1"/>
  <c r="M17" i="2" l="1"/>
  <c r="L25" i="2"/>
  <c r="I20" i="3"/>
  <c r="N23" i="1"/>
  <c r="J24" i="1"/>
  <c r="K21" i="1"/>
  <c r="J36" i="1"/>
  <c r="J20" i="1"/>
  <c r="L41" i="2"/>
  <c r="K17" i="2"/>
  <c r="I24" i="3"/>
  <c r="L21" i="3"/>
  <c r="I21" i="1"/>
  <c r="L17" i="2"/>
  <c r="N25" i="1"/>
  <c r="M16" i="1"/>
  <c r="K37" i="2"/>
  <c r="M36" i="1"/>
  <c r="M39" i="1"/>
  <c r="M24" i="2"/>
  <c r="M38" i="2"/>
  <c r="K36" i="3"/>
  <c r="I17" i="2"/>
  <c r="K38" i="1"/>
  <c r="I23" i="1"/>
  <c r="I37" i="1"/>
  <c r="K41" i="2"/>
  <c r="J19" i="2"/>
  <c r="I16" i="3"/>
  <c r="N19" i="3"/>
  <c r="I18" i="2"/>
  <c r="J19" i="1"/>
  <c r="K21" i="2"/>
  <c r="N36" i="2"/>
  <c r="K37" i="3"/>
  <c r="I22" i="3"/>
  <c r="I39" i="2"/>
  <c r="L25" i="3"/>
  <c r="J25" i="2"/>
  <c r="M22" i="1"/>
  <c r="M24" i="1"/>
  <c r="L23" i="2"/>
  <c r="J39" i="2"/>
  <c r="N20" i="3"/>
  <c r="N16" i="1"/>
  <c r="L21" i="1"/>
  <c r="I19" i="1"/>
  <c r="M40" i="3"/>
  <c r="J38" i="2"/>
  <c r="J20" i="3"/>
  <c r="K23" i="3"/>
  <c r="N17" i="3"/>
  <c r="I40" i="3"/>
  <c r="N22" i="1"/>
  <c r="L19" i="1"/>
  <c r="J16" i="1"/>
  <c r="I16" i="1"/>
  <c r="K16" i="2"/>
  <c r="M40" i="2"/>
  <c r="J40" i="3"/>
  <c r="M17" i="1"/>
  <c r="K21" i="3"/>
  <c r="N16" i="2"/>
  <c r="J41" i="2"/>
  <c r="J21" i="1"/>
  <c r="K20" i="1"/>
  <c r="I36" i="1"/>
  <c r="I37" i="3"/>
  <c r="M36" i="3"/>
  <c r="J20" i="2"/>
  <c r="K40" i="2"/>
  <c r="N23" i="2"/>
  <c r="J17" i="2"/>
  <c r="I17" i="3"/>
  <c r="M23" i="3"/>
  <c r="M18" i="2"/>
  <c r="N36" i="1"/>
  <c r="J22" i="2"/>
  <c r="I38" i="3"/>
  <c r="I37" i="2"/>
  <c r="K39" i="1"/>
  <c r="N41" i="1"/>
  <c r="M23" i="1"/>
  <c r="I16" i="2"/>
  <c r="K18" i="3"/>
  <c r="I36" i="3"/>
  <c r="I25" i="2"/>
  <c r="J18" i="2"/>
  <c r="L17" i="3"/>
  <c r="L41" i="1"/>
  <c r="I41" i="1"/>
  <c r="K41" i="1"/>
  <c r="K24" i="1"/>
  <c r="L17" i="1"/>
  <c r="J37" i="1"/>
  <c r="N19" i="1"/>
  <c r="M24" i="3"/>
  <c r="N24" i="2"/>
  <c r="J16" i="3"/>
  <c r="I18" i="3"/>
  <c r="O18" i="3" s="1"/>
  <c r="K19" i="3"/>
  <c r="L18" i="3"/>
  <c r="M20" i="1"/>
  <c r="M41" i="1"/>
  <c r="M40" i="1"/>
  <c r="L41" i="3"/>
  <c r="N18" i="3"/>
  <c r="N40" i="2"/>
  <c r="L36" i="2"/>
  <c r="M22" i="3"/>
  <c r="K23" i="2"/>
  <c r="M37" i="1"/>
  <c r="N21" i="1"/>
  <c r="J25" i="1"/>
  <c r="I38" i="1"/>
  <c r="L38" i="1"/>
  <c r="K17" i="1"/>
  <c r="N21" i="3"/>
  <c r="I38" i="2"/>
  <c r="N23" i="3"/>
  <c r="L18" i="2"/>
  <c r="K39" i="3"/>
  <c r="M36" i="2"/>
  <c r="M37" i="2"/>
  <c r="M16" i="2"/>
  <c r="M41" i="3"/>
  <c r="L37" i="2"/>
  <c r="M37" i="3"/>
  <c r="K41" i="3"/>
  <c r="I23" i="2"/>
  <c r="M21" i="2"/>
  <c r="I36" i="2"/>
  <c r="N41" i="3"/>
  <c r="J23" i="3"/>
  <c r="N38" i="1"/>
  <c r="I22" i="1"/>
  <c r="K16" i="1"/>
  <c r="J25" i="3"/>
  <c r="M25" i="3"/>
  <c r="K24" i="3"/>
  <c r="L38" i="2"/>
  <c r="M17" i="3"/>
  <c r="K22" i="2"/>
  <c r="I18" i="1"/>
  <c r="L25" i="1"/>
  <c r="J39" i="1"/>
  <c r="K36" i="1"/>
  <c r="L22" i="1"/>
  <c r="L37" i="1"/>
  <c r="N38" i="2"/>
  <c r="J21" i="2"/>
  <c r="K40" i="3"/>
  <c r="M25" i="2"/>
  <c r="K38" i="3"/>
  <c r="I21" i="3"/>
  <c r="L22" i="2"/>
  <c r="L20" i="3"/>
  <c r="N38" i="3"/>
  <c r="L39" i="2"/>
  <c r="M19" i="3"/>
  <c r="J17" i="3"/>
  <c r="L16" i="2"/>
  <c r="J22" i="3"/>
  <c r="M22" i="2"/>
  <c r="I41" i="3"/>
  <c r="N41" i="2"/>
  <c r="J36" i="2"/>
  <c r="L39" i="1"/>
  <c r="J37" i="3"/>
  <c r="L24" i="2"/>
  <c r="J18" i="3"/>
  <c r="I17" i="1"/>
  <c r="O17" i="1" s="1"/>
  <c r="M21" i="1"/>
  <c r="N37" i="1"/>
  <c r="M39" i="2"/>
  <c r="L22" i="3"/>
  <c r="M19" i="2"/>
  <c r="N18" i="2"/>
  <c r="M23" i="2"/>
  <c r="L24" i="3"/>
  <c r="I39" i="1"/>
  <c r="L20" i="1"/>
  <c r="L36" i="1"/>
  <c r="J38" i="1"/>
  <c r="M20" i="3"/>
  <c r="I25" i="3"/>
  <c r="I20" i="1"/>
  <c r="I40" i="1"/>
  <c r="K19" i="2"/>
  <c r="J41" i="3"/>
  <c r="N22" i="2"/>
  <c r="K25" i="1"/>
  <c r="N24" i="1"/>
  <c r="L23" i="1"/>
  <c r="L20" i="2"/>
  <c r="L36" i="3"/>
  <c r="M18" i="3"/>
  <c r="N37" i="2"/>
  <c r="L19" i="3"/>
  <c r="K18" i="2"/>
  <c r="N40" i="3"/>
  <c r="J40" i="2"/>
  <c r="J17" i="1"/>
  <c r="L18" i="1"/>
  <c r="N24" i="3"/>
  <c r="I41" i="2"/>
  <c r="N20" i="2"/>
  <c r="K23" i="1"/>
  <c r="K22" i="1"/>
  <c r="L16" i="1"/>
  <c r="N22" i="3"/>
  <c r="N39" i="2"/>
  <c r="N17" i="2"/>
  <c r="I21" i="2"/>
  <c r="I23" i="3"/>
  <c r="J38" i="3"/>
  <c r="I19" i="2"/>
  <c r="J24" i="3"/>
  <c r="J18" i="1"/>
  <c r="K25" i="2"/>
  <c r="K19" i="1"/>
  <c r="L24" i="1"/>
  <c r="M18" i="1"/>
  <c r="K20" i="2"/>
  <c r="M21" i="3"/>
  <c r="M16" i="3"/>
  <c r="J37" i="2"/>
  <c r="L40" i="2"/>
  <c r="J19" i="3"/>
  <c r="M38" i="1"/>
  <c r="K18" i="1"/>
  <c r="L40" i="1"/>
  <c r="J16" i="2"/>
  <c r="N21" i="2"/>
  <c r="I22" i="2"/>
  <c r="N36" i="3"/>
  <c r="L23" i="3"/>
  <c r="J23" i="2"/>
  <c r="J23" i="1"/>
  <c r="J22" i="1"/>
  <c r="J41" i="1"/>
  <c r="N20" i="1"/>
  <c r="N40" i="1"/>
  <c r="I24" i="1"/>
  <c r="O24" i="1" s="1"/>
  <c r="N16" i="3"/>
  <c r="L21" i="2"/>
  <c r="I19" i="3"/>
  <c r="N25" i="2"/>
  <c r="I20" i="2"/>
  <c r="M38" i="3"/>
  <c r="K22" i="3"/>
  <c r="L39" i="3"/>
  <c r="N19" i="2"/>
  <c r="L38" i="3"/>
  <c r="J39" i="3"/>
  <c r="L16" i="3"/>
  <c r="L26" i="3" s="1"/>
  <c r="K36" i="2"/>
  <c r="I39" i="3"/>
  <c r="L19" i="2"/>
  <c r="J36" i="3"/>
  <c r="J42" i="3" s="1"/>
  <c r="K20" i="3"/>
  <c r="I25" i="1"/>
  <c r="K37" i="1"/>
  <c r="K40" i="1"/>
  <c r="L37" i="3"/>
  <c r="K25" i="3"/>
  <c r="N25" i="3"/>
  <c r="M39" i="3"/>
  <c r="K16" i="3"/>
  <c r="N17" i="1"/>
  <c r="N39" i="1"/>
  <c r="M25" i="1"/>
  <c r="J40" i="1"/>
  <c r="M19" i="1"/>
  <c r="N18" i="1"/>
  <c r="N39" i="3"/>
  <c r="J21" i="3"/>
  <c r="I24" i="2"/>
  <c r="K24" i="2"/>
  <c r="N37" i="3"/>
  <c r="J24" i="2"/>
  <c r="I40" i="2"/>
  <c r="K17" i="3"/>
  <c r="M41" i="2"/>
  <c r="M20" i="2"/>
  <c r="K38" i="2"/>
  <c r="K39" i="2"/>
  <c r="L40" i="3"/>
  <c r="O38" i="2" l="1"/>
  <c r="O17" i="2"/>
  <c r="N42" i="3"/>
  <c r="L42" i="3"/>
  <c r="O40" i="1"/>
  <c r="O18" i="1"/>
  <c r="O22" i="1"/>
  <c r="I42" i="2"/>
  <c r="O36" i="2"/>
  <c r="I26" i="2"/>
  <c r="O16" i="2"/>
  <c r="O37" i="2"/>
  <c r="O37" i="3"/>
  <c r="J26" i="1"/>
  <c r="O22" i="3"/>
  <c r="M26" i="1"/>
  <c r="O19" i="3"/>
  <c r="O22" i="2"/>
  <c r="O23" i="3"/>
  <c r="O20" i="1"/>
  <c r="L42" i="1"/>
  <c r="J42" i="2"/>
  <c r="O21" i="3"/>
  <c r="K42" i="1"/>
  <c r="M42" i="2"/>
  <c r="O38" i="1"/>
  <c r="J26" i="3"/>
  <c r="O41" i="1"/>
  <c r="O25" i="2"/>
  <c r="O38" i="3"/>
  <c r="I42" i="1"/>
  <c r="O36" i="1"/>
  <c r="N26" i="2"/>
  <c r="O19" i="1"/>
  <c r="O18" i="2"/>
  <c r="O24" i="3"/>
  <c r="J42" i="1"/>
  <c r="O20" i="3"/>
  <c r="O40" i="2"/>
  <c r="O24" i="2"/>
  <c r="O25" i="1"/>
  <c r="O39" i="3"/>
  <c r="M26" i="3"/>
  <c r="O21" i="2"/>
  <c r="L26" i="1"/>
  <c r="O41" i="2"/>
  <c r="O25" i="3"/>
  <c r="L26" i="2"/>
  <c r="O23" i="2"/>
  <c r="I42" i="3"/>
  <c r="O36" i="3"/>
  <c r="O17" i="3"/>
  <c r="K26" i="2"/>
  <c r="N42" i="2"/>
  <c r="O37" i="1"/>
  <c r="K42" i="3"/>
  <c r="M42" i="1"/>
  <c r="K26" i="3"/>
  <c r="K42" i="2"/>
  <c r="O20" i="2"/>
  <c r="N26" i="3"/>
  <c r="J26" i="2"/>
  <c r="O19" i="2"/>
  <c r="O39" i="1"/>
  <c r="O41" i="3"/>
  <c r="K26" i="1"/>
  <c r="M26" i="2"/>
  <c r="L42" i="2"/>
  <c r="N42" i="1"/>
  <c r="M42" i="3"/>
  <c r="O16" i="1"/>
  <c r="I26" i="1"/>
  <c r="O40" i="3"/>
  <c r="N26" i="1"/>
  <c r="O39" i="2"/>
  <c r="I26" i="3"/>
  <c r="O16" i="3"/>
  <c r="O23" i="1"/>
  <c r="O21" i="1"/>
  <c r="O42" i="3" l="1"/>
  <c r="B22" i="4" s="1"/>
  <c r="O26" i="2"/>
  <c r="B5" i="4" s="1"/>
  <c r="O26" i="3"/>
  <c r="B6" i="4" s="1"/>
  <c r="O26" i="1"/>
  <c r="B4" i="4" s="1"/>
  <c r="O42" i="2"/>
  <c r="B21" i="4" s="1"/>
  <c r="O42" i="1"/>
  <c r="B20" i="4" s="1"/>
  <c r="B2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<sst xmlns="http://schemas.openxmlformats.org/spreadsheetml/2006/main" count="407" uniqueCount="87">
  <si>
    <t>SUS</t>
  </si>
  <si>
    <t>Values</t>
  </si>
  <si>
    <t>SUS Conversion</t>
  </si>
  <si>
    <t>Results</t>
  </si>
  <si>
    <t>Question ↓</t>
  </si>
  <si>
    <t>Average SUS</t>
  </si>
  <si>
    <t>TLX</t>
  </si>
  <si>
    <t>Number of Participants:</t>
  </si>
  <si>
    <t>I think that I would like to use the application frequently.</t>
  </si>
  <si>
    <t>I found the application unnecessarily complex.</t>
  </si>
  <si>
    <t>I thought the application was easy to use.</t>
  </si>
  <si>
    <t>I think that I would need the support of a technical person to be able to use the application.</t>
  </si>
  <si>
    <t>I found the various functions in the application were well integrated.</t>
  </si>
  <si>
    <t>I thought there was too much inconsistency in the application.</t>
  </si>
  <si>
    <t>I would imagine that most people would learn to use the application very quickly.</t>
  </si>
  <si>
    <t>I found the application very cumbersome (awkward) to use.</t>
  </si>
  <si>
    <t>I felt very confident using the application.</t>
  </si>
  <si>
    <t>I needed to learn a lot of things before I could get going with the application.</t>
  </si>
  <si>
    <t>How mentally demanding was the task?</t>
  </si>
  <si>
    <t>How physically demanding was the task?</t>
  </si>
  <si>
    <t>How hurried or rushed was the pace of the task?</t>
  </si>
  <si>
    <t>How successful were you in accomplishing what you were asked to do?</t>
  </si>
  <si>
    <t>How hard did you have to work to accomplish your level of performance?</t>
  </si>
  <si>
    <t>How insecure, discouraged, irritated, stressed, and annoyed were you?</t>
  </si>
  <si>
    <t>TLX Conversion</t>
  </si>
  <si>
    <t>Average TLX</t>
  </si>
  <si>
    <t>Evaluation of SUS und TLX Scores</t>
  </si>
  <si>
    <t>Gender</t>
  </si>
  <si>
    <t>Age</t>
  </si>
  <si>
    <t>Non-Robot experience</t>
  </si>
  <si>
    <t>Robot experience</t>
  </si>
  <si>
    <t>AR experience</t>
  </si>
  <si>
    <t>m</t>
  </si>
  <si>
    <t>Position selection</t>
  </si>
  <si>
    <t>Focus on prog.</t>
  </si>
  <si>
    <t>worthwhile extension</t>
  </si>
  <si>
    <t>in the room</t>
  </si>
  <si>
    <t>imagine programs effect</t>
  </si>
  <si>
    <t>Bottles</t>
  </si>
  <si>
    <t>RL Tries</t>
  </si>
  <si>
    <t>Time: expl.</t>
  </si>
  <si>
    <t>Time: 1st real</t>
  </si>
  <si>
    <t>Time: success</t>
  </si>
  <si>
    <t>Time to first run:</t>
  </si>
  <si>
    <t>Time to solve:</t>
  </si>
  <si>
    <t>f</t>
  </si>
  <si>
    <t>Time: reach goal 1</t>
  </si>
  <si>
    <t>Time to goal:</t>
  </si>
  <si>
    <t>Combination</t>
  </si>
  <si>
    <t>SUS Scores</t>
  </si>
  <si>
    <t>Drawing</t>
  </si>
  <si>
    <t>Waypoints</t>
  </si>
  <si>
    <t>Mindstorms</t>
  </si>
  <si>
    <t>TLX Scores</t>
  </si>
  <si>
    <t>Time</t>
  </si>
  <si>
    <t>Average</t>
  </si>
  <si>
    <t>TTS in sec.</t>
  </si>
  <si>
    <t>Seconds</t>
  </si>
  <si>
    <t>Tries</t>
  </si>
  <si>
    <t>Group 1</t>
  </si>
  <si>
    <t>Group2</t>
  </si>
  <si>
    <t>Grouop 3</t>
  </si>
  <si>
    <t>AR avg.</t>
  </si>
  <si>
    <t>AR</t>
  </si>
  <si>
    <t>Desktop</t>
  </si>
  <si>
    <t>varianz</t>
  </si>
  <si>
    <t>mittelwert</t>
  </si>
  <si>
    <t>Zweistichproben t-Test unter der Annahme unterschiedlicher Varianzen</t>
  </si>
  <si>
    <t>Mittelwert</t>
  </si>
  <si>
    <t>Varianz</t>
  </si>
  <si>
    <t>Beobachtungen</t>
  </si>
  <si>
    <t>Hypothetische Differenz der Mittelwerte</t>
  </si>
  <si>
    <t>Freiheitsgrade (df)</t>
  </si>
  <si>
    <t>t-Statistik</t>
  </si>
  <si>
    <t>P(T&lt;=t) einseitig</t>
  </si>
  <si>
    <t>Kritischer t-Wert bei einseitigem t-Test</t>
  </si>
  <si>
    <t>P(T&lt;=t) zweiseitig</t>
  </si>
  <si>
    <t>Kritischer t-Wert bei zweiseitigem t-Test</t>
  </si>
  <si>
    <t>ar</t>
  </si>
  <si>
    <t>Zeiten</t>
  </si>
  <si>
    <t xml:space="preserve">TLX                                                                                                                             </t>
  </si>
  <si>
    <t>Bottle Collisions</t>
  </si>
  <si>
    <t>Real Robot Runs</t>
  </si>
  <si>
    <t>Obstacle collisions</t>
  </si>
  <si>
    <t>Evaluation EURAPS - Drawing</t>
  </si>
  <si>
    <t>Evaluation EURAPS - Waypoints</t>
  </si>
  <si>
    <t>Evaluation EURAPS - Mindstorms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</si>
</sst>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17BC7"/>
        <bgColor indexed="64"/>
      </patternFill>
    </fill>
    <fill>
      <patternFill patternType="solid">
        <fgColor rgb="FFE6EBF6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4" borderId="0" xfId="0" applyFill="1"/>
    <xf numFmtId="0" fontId="0" fillId="3" borderId="6" xfId="0" applyFill="1" applyBorder="1"/>
    <xf numFmtId="0" fontId="0" fillId="2" borderId="0" xfId="0" applyFont="1" applyFill="1"/>
    <xf numFmtId="0" fontId="0" fillId="3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0" borderId="1" xfId="0" applyBorder="1"/>
    <xf numFmtId="0" fontId="0" fillId="0" borderId="1" xfId="0" applyFill="1" applyBorder="1"/>
    <xf numFmtId="0" fontId="0" fillId="6" borderId="2" xfId="0" applyFill="1" applyBorder="1"/>
    <xf numFmtId="0" fontId="2" fillId="0" borderId="0" xfId="0" applyFont="1" applyAlignment="1">
      <alignment vertical="center" wrapText="1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4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10" xfId="0" applyBorder="1"/>
    <xf numFmtId="0" fontId="0" fillId="4" borderId="12" xfId="0" applyFill="1" applyBorder="1"/>
    <xf numFmtId="0" fontId="0" fillId="4" borderId="13" xfId="0" applyFill="1" applyBorder="1"/>
    <xf numFmtId="0" fontId="0" fillId="4" borderId="10" xfId="0" applyFill="1" applyBorder="1"/>
    <xf numFmtId="0" fontId="0" fillId="3" borderId="14" xfId="0" applyFill="1" applyBorder="1"/>
    <xf numFmtId="0" fontId="0" fillId="5" borderId="11" xfId="0" applyFill="1" applyBorder="1"/>
    <xf numFmtId="0" fontId="0" fillId="0" borderId="15" xfId="0" applyBorder="1"/>
    <xf numFmtId="0" fontId="0" fillId="0" borderId="3" xfId="0" applyBorder="1"/>
    <xf numFmtId="0" fontId="0" fillId="4" borderId="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15" xfId="0" applyFill="1" applyBorder="1"/>
    <xf numFmtId="0" fontId="0" fillId="4" borderId="20" xfId="0" applyFill="1" applyBorder="1"/>
    <xf numFmtId="0" fontId="0" fillId="4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7" borderId="0" xfId="0" applyFill="1"/>
    <xf numFmtId="0" fontId="3" fillId="7" borderId="0" xfId="0" applyFont="1" applyFill="1" applyAlignment="1">
      <alignment vertical="center"/>
    </xf>
    <xf numFmtId="0" fontId="0" fillId="2" borderId="6" xfId="0" applyFill="1" applyBorder="1"/>
    <xf numFmtId="0" fontId="0" fillId="0" borderId="0" xfId="0" applyFill="1" applyBorder="1"/>
    <xf numFmtId="0" fontId="0" fillId="4" borderId="2" xfId="0" applyFill="1" applyBorder="1" applyAlignment="1"/>
    <xf numFmtId="0" fontId="0" fillId="4" borderId="0" xfId="0" applyFill="1" applyBorder="1" applyAlignment="1"/>
    <xf numFmtId="0" fontId="0" fillId="4" borderId="9" xfId="0" applyFill="1" applyBorder="1" applyAlignment="1"/>
    <xf numFmtId="0" fontId="0" fillId="0" borderId="0" xfId="0" applyFill="1"/>
    <xf numFmtId="164" fontId="0" fillId="0" borderId="0" xfId="0" applyNumberFormat="1"/>
    <xf numFmtId="164" fontId="4" fillId="0" borderId="0" xfId="0" applyNumberFormat="1" applyFont="1"/>
    <xf numFmtId="0" fontId="0" fillId="4" borderId="2" xfId="0" applyFill="1" applyBorder="1"/>
    <xf numFmtId="0" fontId="0" fillId="4" borderId="9" xfId="0" applyFill="1" applyBorder="1"/>
    <xf numFmtId="0" fontId="2" fillId="4" borderId="0" xfId="0" applyFont="1" applyFill="1" applyAlignment="1">
      <alignment vertical="center" wrapText="1"/>
    </xf>
    <xf numFmtId="20" fontId="0" fillId="0" borderId="0" xfId="0" applyNumberFormat="1"/>
    <xf numFmtId="21" fontId="0" fillId="0" borderId="0" xfId="0" applyNumberFormat="1"/>
    <xf numFmtId="164" fontId="1" fillId="6" borderId="0" xfId="0" applyNumberFormat="1" applyFont="1" applyFill="1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164" fontId="1" fillId="0" borderId="0" xfId="0" applyNumberFormat="1" applyFont="1" applyFill="1"/>
    <xf numFmtId="2" fontId="1" fillId="0" borderId="0" xfId="0" applyNumberFormat="1" applyFont="1"/>
    <xf numFmtId="45" fontId="1" fillId="0" borderId="0" xfId="0" applyNumberFormat="1" applyFont="1"/>
    <xf numFmtId="0" fontId="0" fillId="0" borderId="0" xfId="0"/>
    <xf numFmtId="0" fontId="0" fillId="5" borderId="6" xfId="0" applyFill="1" applyBorder="1"/>
    <xf numFmtId="0" fontId="0" fillId="0" borderId="0" xfId="0"/>
    <xf numFmtId="0" fontId="0" fillId="5" borderId="6" xfId="0" applyFill="1" applyBorder="1"/>
    <xf numFmtId="0" fontId="1" fillId="0" borderId="0" xfId="0" applyNumberFormat="1" applyFont="1"/>
    <xf numFmtId="0" fontId="0" fillId="0" borderId="0" xfId="0" applyFill="1" applyBorder="1" applyAlignment="1"/>
    <xf numFmtId="0" fontId="0" fillId="0" borderId="14" xfId="0" applyFill="1" applyBorder="1" applyAlignment="1"/>
    <xf numFmtId="0" fontId="5" fillId="0" borderId="25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6EBF6"/>
      <color rgb="FF517B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SUS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7516651252841473"/>
          <c:y val="0.203828125"/>
          <c:w val="0.65359309230144258"/>
          <c:h val="0.614935408464566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outerShdw blurRad="50800" dist="38100" dir="189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Combination!$A$4:$A$6</c:f>
              <c:strCache>
                <c:ptCount val="3"/>
                <c:pt idx="0">
                  <c:v>Drawing</c:v>
                </c:pt>
                <c:pt idx="1">
                  <c:v>Waypoints</c:v>
                </c:pt>
                <c:pt idx="2">
                  <c:v>Mindstorms</c:v>
                </c:pt>
              </c:strCache>
            </c:strRef>
          </c:cat>
          <c:val>
            <c:numRef>
              <c:f>Combination!$B$4:$B$6</c:f>
              <c:numCache>
                <c:formatCode>0.00</c:formatCode>
                <c:ptCount val="3"/>
                <c:pt idx="0">
                  <c:v>81.25</c:v>
                </c:pt>
                <c:pt idx="1">
                  <c:v>87.083333333333329</c:v>
                </c:pt>
                <c:pt idx="2">
                  <c:v>39.583333333333336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CF-40AE-B523-BAD763275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1"/>
        <c:overlap val="-38"/>
        <c:axId val="372703120"/>
        <c:axId val="372703536"/>
      </c:barChart>
      <c:catAx>
        <c:axId val="37270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2703536"/>
        <c:crosses val="autoZero"/>
        <c:auto val="1"/>
        <c:lblAlgn val="ctr"/>
        <c:lblOffset val="100"/>
        <c:noMultiLvlLbl val="0"/>
      </c:catAx>
      <c:valAx>
        <c:axId val="37270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270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TLX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outerShdw blurRad="50800" dist="38100" dir="189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Combination!$A$20:$A$22</c:f>
              <c:strCache>
                <c:ptCount val="3"/>
                <c:pt idx="0">
                  <c:v>Drawing</c:v>
                </c:pt>
                <c:pt idx="1">
                  <c:v>Waypoints</c:v>
                </c:pt>
                <c:pt idx="2">
                  <c:v>Mindstorms</c:v>
                </c:pt>
              </c:strCache>
            </c:strRef>
          </c:cat>
          <c:val>
            <c:numRef>
              <c:f>Combination!$B$20:$B$22</c:f>
              <c:numCache>
                <c:formatCode>0.00</c:formatCode>
                <c:ptCount val="3"/>
                <c:pt idx="0">
                  <c:v>20</c:v>
                </c:pt>
                <c:pt idx="1">
                  <c:v>27.499999999999996</c:v>
                </c:pt>
                <c:pt idx="2">
                  <c:v>55.277777777777779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96-4B76-84FA-4AD07B3050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1"/>
        <c:overlap val="-27"/>
        <c:axId val="372603264"/>
        <c:axId val="372603680"/>
      </c:barChart>
      <c:catAx>
        <c:axId val="3726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2603680"/>
        <c:crosses val="autoZero"/>
        <c:auto val="1"/>
        <c:lblAlgn val="ctr"/>
        <c:lblOffset val="100"/>
        <c:noMultiLvlLbl val="0"/>
      </c:catAx>
      <c:valAx>
        <c:axId val="3726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260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needed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outerShdw blurRad="50800" dist="38100" dir="189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Combination!$A$36:$A$38</c:f>
              <c:strCache>
                <c:ptCount val="3"/>
                <c:pt idx="0">
                  <c:v>Drawing</c:v>
                </c:pt>
                <c:pt idx="1">
                  <c:v>Waypoints</c:v>
                </c:pt>
                <c:pt idx="2">
                  <c:v>Mindstorms</c:v>
                </c:pt>
              </c:strCache>
            </c:strRef>
          </c:cat>
          <c:val>
            <c:numRef>
              <c:f>Combination!$B$36:$B$38</c:f>
              <c:numCache>
                <c:formatCode>mm:ss</c:formatCode>
                <c:ptCount val="3"/>
                <c:pt idx="0">
                  <c:v>8.0729166666666675E-3</c:v>
                </c:pt>
                <c:pt idx="1">
                  <c:v>1.0634645061728393E-2</c:v>
                </c:pt>
                <c:pt idx="2">
                  <c:v>2.1006944444444446E-2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0A-43D6-AD49-EC3601684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1"/>
        <c:overlap val="-27"/>
        <c:axId val="372691472"/>
        <c:axId val="372708112"/>
      </c:barChart>
      <c:catAx>
        <c:axId val="37269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2708112"/>
        <c:crosses val="autoZero"/>
        <c:auto val="1"/>
        <c:lblAlgn val="ctr"/>
        <c:lblOffset val="100"/>
        <c:noMultiLvlLbl val="0"/>
      </c:catAx>
      <c:valAx>
        <c:axId val="372708112"/>
        <c:scaling>
          <c:orientation val="minMax"/>
          <c:max val="2.43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2691472"/>
        <c:crosses val="autoZero"/>
        <c:crossBetween val="between"/>
        <c:majorUnit val="3.4722222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Combination!$N$1</c:f>
              <c:strCache>
                <c:ptCount val="1"/>
                <c:pt idx="0">
                  <c:v>Drawing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Combination!$M$2:$M$12</c:f>
              <c:strCache>
                <c:ptCount val="11"/>
                <c:pt idx="0">
                  <c:v>I think that I would like to use the application frequently.</c:v>
                </c:pt>
                <c:pt idx="1">
                  <c:v>I found the application unnecessarily complex.</c:v>
                </c:pt>
                <c:pt idx="2">
                  <c:v>I thought the application was easy to use.</c:v>
                </c:pt>
                <c:pt idx="3">
                  <c:v>I think that I would need the support of a technical person to be able to use the application.</c:v>
                </c:pt>
                <c:pt idx="4">
                  <c:v>I found the various functions in the application were well integrated.</c:v>
                </c:pt>
                <c:pt idx="5">
                  <c:v>I thought there was too much inconsistency in the application.</c:v>
                </c:pt>
                <c:pt idx="6">
                  <c:v>I would imagine that most people would learn to use the application very quickly.</c:v>
                </c:pt>
                <c:pt idx="7">
                  <c:v>I found the application very cumbersome (awkward) to use.</c:v>
                </c:pt>
                <c:pt idx="8">
                  <c:v>I felt very confident using the application.</c:v>
                </c:pt>
                <c:pt idx="9">
                  <c:v>I needed to learn a lot of things before I could get going with the application.</c:v>
                </c:pt>
                <c:pt idx="10">
                  <c:v>Average</c:v>
                </c:pt>
              </c:strCache>
            </c:strRef>
          </c:cat>
          <c:val>
            <c:numRef>
              <c:f>Combination!$N$2:$N$12</c:f>
              <c:numCache>
                <c:formatCode>General</c:formatCode>
                <c:ptCount val="11"/>
                <c:pt idx="0">
                  <c:v>3</c:v>
                </c:pt>
                <c:pt idx="1">
                  <c:v>3.5</c:v>
                </c:pt>
                <c:pt idx="2">
                  <c:v>3.5</c:v>
                </c:pt>
                <c:pt idx="3">
                  <c:v>3.1666666666666665</c:v>
                </c:pt>
                <c:pt idx="4">
                  <c:v>3.1666666666666665</c:v>
                </c:pt>
                <c:pt idx="5">
                  <c:v>3.5</c:v>
                </c:pt>
                <c:pt idx="6">
                  <c:v>3</c:v>
                </c:pt>
                <c:pt idx="7">
                  <c:v>3.3333333333333335</c:v>
                </c:pt>
                <c:pt idx="8">
                  <c:v>2.8333333333333335</c:v>
                </c:pt>
                <c:pt idx="9">
                  <c:v>3.5</c:v>
                </c:pt>
                <c:pt idx="10">
                  <c:v>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EE-4832-A617-4BA2FB02386B}"/>
            </c:ext>
          </c:extLst>
        </c:ser>
        <c:ser>
          <c:idx val="1"/>
          <c:order val="1"/>
          <c:tx>
            <c:strRef>
              <c:f>Combination!$O$1</c:f>
              <c:strCache>
                <c:ptCount val="1"/>
                <c:pt idx="0">
                  <c:v>Waypoints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Combination!$M$2:$M$12</c:f>
              <c:strCache>
                <c:ptCount val="11"/>
                <c:pt idx="0">
                  <c:v>I think that I would like to use the application frequently.</c:v>
                </c:pt>
                <c:pt idx="1">
                  <c:v>I found the application unnecessarily complex.</c:v>
                </c:pt>
                <c:pt idx="2">
                  <c:v>I thought the application was easy to use.</c:v>
                </c:pt>
                <c:pt idx="3">
                  <c:v>I think that I would need the support of a technical person to be able to use the application.</c:v>
                </c:pt>
                <c:pt idx="4">
                  <c:v>I found the various functions in the application were well integrated.</c:v>
                </c:pt>
                <c:pt idx="5">
                  <c:v>I thought there was too much inconsistency in the application.</c:v>
                </c:pt>
                <c:pt idx="6">
                  <c:v>I would imagine that most people would learn to use the application very quickly.</c:v>
                </c:pt>
                <c:pt idx="7">
                  <c:v>I found the application very cumbersome (awkward) to use.</c:v>
                </c:pt>
                <c:pt idx="8">
                  <c:v>I felt very confident using the application.</c:v>
                </c:pt>
                <c:pt idx="9">
                  <c:v>I needed to learn a lot of things before I could get going with the application.</c:v>
                </c:pt>
                <c:pt idx="10">
                  <c:v>Average</c:v>
                </c:pt>
              </c:strCache>
            </c:strRef>
          </c:cat>
          <c:val>
            <c:numRef>
              <c:f>Combination!$O$2:$O$12</c:f>
              <c:numCache>
                <c:formatCode>General</c:formatCode>
                <c:ptCount val="11"/>
                <c:pt idx="0">
                  <c:v>3.6666666666666665</c:v>
                </c:pt>
                <c:pt idx="1">
                  <c:v>3.3333333333333335</c:v>
                </c:pt>
                <c:pt idx="2">
                  <c:v>3.6666666666666665</c:v>
                </c:pt>
                <c:pt idx="3">
                  <c:v>2.8333333333333335</c:v>
                </c:pt>
                <c:pt idx="4">
                  <c:v>3.5</c:v>
                </c:pt>
                <c:pt idx="5">
                  <c:v>3.8333333333333335</c:v>
                </c:pt>
                <c:pt idx="6">
                  <c:v>3.5</c:v>
                </c:pt>
                <c:pt idx="7">
                  <c:v>3.8333333333333335</c:v>
                </c:pt>
                <c:pt idx="8">
                  <c:v>3.5</c:v>
                </c:pt>
                <c:pt idx="9">
                  <c:v>3.1666666666666665</c:v>
                </c:pt>
                <c:pt idx="10">
                  <c:v>3.4833333333333329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EE-4832-A617-4BA2FB02386B}"/>
            </c:ext>
          </c:extLst>
        </c:ser>
        <c:ser>
          <c:idx val="2"/>
          <c:order val="2"/>
          <c:tx>
            <c:strRef>
              <c:f>Combination!$P$1</c:f>
              <c:strCache>
                <c:ptCount val="1"/>
                <c:pt idx="0">
                  <c:v>Mindstorms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Combination!$M$2:$M$12</c:f>
              <c:strCache>
                <c:ptCount val="11"/>
                <c:pt idx="0">
                  <c:v>I think that I would like to use the application frequently.</c:v>
                </c:pt>
                <c:pt idx="1">
                  <c:v>I found the application unnecessarily complex.</c:v>
                </c:pt>
                <c:pt idx="2">
                  <c:v>I thought the application was easy to use.</c:v>
                </c:pt>
                <c:pt idx="3">
                  <c:v>I think that I would need the support of a technical person to be able to use the application.</c:v>
                </c:pt>
                <c:pt idx="4">
                  <c:v>I found the various functions in the application were well integrated.</c:v>
                </c:pt>
                <c:pt idx="5">
                  <c:v>I thought there was too much inconsistency in the application.</c:v>
                </c:pt>
                <c:pt idx="6">
                  <c:v>I would imagine that most people would learn to use the application very quickly.</c:v>
                </c:pt>
                <c:pt idx="7">
                  <c:v>I found the application very cumbersome (awkward) to use.</c:v>
                </c:pt>
                <c:pt idx="8">
                  <c:v>I felt very confident using the application.</c:v>
                </c:pt>
                <c:pt idx="9">
                  <c:v>I needed to learn a lot of things before I could get going with the application.</c:v>
                </c:pt>
                <c:pt idx="10">
                  <c:v>Average</c:v>
                </c:pt>
              </c:strCache>
            </c:strRef>
          </c:cat>
          <c:val>
            <c:numRef>
              <c:f>Combination!$P$2:$P$12</c:f>
              <c:numCache>
                <c:formatCode>General</c:formatCode>
                <c:ptCount val="11"/>
                <c:pt idx="0">
                  <c:v>1.5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3</c:v>
                </c:pt>
                <c:pt idx="4">
                  <c:v>1.1666666666666667</c:v>
                </c:pt>
                <c:pt idx="5">
                  <c:v>2</c:v>
                </c:pt>
                <c:pt idx="6">
                  <c:v>1.1666666666666667</c:v>
                </c:pt>
                <c:pt idx="7">
                  <c:v>1.6666666666666667</c:v>
                </c:pt>
                <c:pt idx="8">
                  <c:v>1</c:v>
                </c:pt>
                <c:pt idx="9">
                  <c:v>3</c:v>
                </c:pt>
                <c:pt idx="10">
                  <c:v>1.5833333333333333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EE-4832-A617-4BA2FB023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446192"/>
        <c:axId val="366439120"/>
      </c:barChart>
      <c:catAx>
        <c:axId val="36644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6439120"/>
        <c:crosses val="autoZero"/>
        <c:auto val="1"/>
        <c:lblAlgn val="ctr"/>
        <c:lblOffset val="100"/>
        <c:noMultiLvlLbl val="0"/>
      </c:catAx>
      <c:valAx>
        <c:axId val="36643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644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TLX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5709782355067322E-2"/>
          <c:y val="0.16245370370370371"/>
          <c:w val="0.91872368655835512"/>
          <c:h val="0.360701006124234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Combination!$N$19</c:f>
              <c:strCache>
                <c:ptCount val="1"/>
                <c:pt idx="0">
                  <c:v>Drawing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Combination!$M$20:$M$26</c:f>
              <c:strCache>
                <c:ptCount val="7"/>
                <c:pt idx="0">
                  <c:v>How mentally demanding was the task?</c:v>
                </c:pt>
                <c:pt idx="1">
                  <c:v>How physically demanding was the task?</c:v>
                </c:pt>
                <c:pt idx="2">
                  <c:v>How hurried or rushed was the pace of the task?</c:v>
                </c:pt>
                <c:pt idx="3">
                  <c:v>How successful were you in accomplishing what you were asked to do?</c:v>
                </c:pt>
                <c:pt idx="4">
                  <c:v>How hard did you have to work to accomplish your level of performance?</c:v>
                </c:pt>
                <c:pt idx="5">
                  <c:v>How insecure, discouraged, irritated, stressed, and annoyed were you?</c:v>
                </c:pt>
                <c:pt idx="6">
                  <c:v>Average</c:v>
                </c:pt>
              </c:strCache>
            </c:strRef>
          </c:cat>
          <c:val>
            <c:numRef>
              <c:f>Combination!$N$20:$N$26</c:f>
              <c:numCache>
                <c:formatCode>General</c:formatCode>
                <c:ptCount val="7"/>
                <c:pt idx="0">
                  <c:v>16.666666666666668</c:v>
                </c:pt>
                <c:pt idx="1">
                  <c:v>15.833333333333334</c:v>
                </c:pt>
                <c:pt idx="2">
                  <c:v>22.5</c:v>
                </c:pt>
                <c:pt idx="3">
                  <c:v>14.166666666666666</c:v>
                </c:pt>
                <c:pt idx="4">
                  <c:v>28.333333333333332</c:v>
                </c:pt>
                <c:pt idx="5">
                  <c:v>22.5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9C-4AF8-92F2-52F28BD3F25E}"/>
            </c:ext>
          </c:extLst>
        </c:ser>
        <c:ser>
          <c:idx val="1"/>
          <c:order val="1"/>
          <c:tx>
            <c:strRef>
              <c:f>Combination!$O$19</c:f>
              <c:strCache>
                <c:ptCount val="1"/>
                <c:pt idx="0">
                  <c:v>Waypoints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Combination!$M$20:$M$26</c:f>
              <c:strCache>
                <c:ptCount val="7"/>
                <c:pt idx="0">
                  <c:v>How mentally demanding was the task?</c:v>
                </c:pt>
                <c:pt idx="1">
                  <c:v>How physically demanding was the task?</c:v>
                </c:pt>
                <c:pt idx="2">
                  <c:v>How hurried or rushed was the pace of the task?</c:v>
                </c:pt>
                <c:pt idx="3">
                  <c:v>How successful were you in accomplishing what you were asked to do?</c:v>
                </c:pt>
                <c:pt idx="4">
                  <c:v>How hard did you have to work to accomplish your level of performance?</c:v>
                </c:pt>
                <c:pt idx="5">
                  <c:v>How insecure, discouraged, irritated, stressed, and annoyed were you?</c:v>
                </c:pt>
                <c:pt idx="6">
                  <c:v>Average</c:v>
                </c:pt>
              </c:strCache>
            </c:strRef>
          </c:cat>
          <c:val>
            <c:numRef>
              <c:f>Combination!$O$20:$O$26</c:f>
              <c:numCache>
                <c:formatCode>General</c:formatCode>
                <c:ptCount val="7"/>
                <c:pt idx="0">
                  <c:v>40.833333333333336</c:v>
                </c:pt>
                <c:pt idx="1">
                  <c:v>31.666666666666668</c:v>
                </c:pt>
                <c:pt idx="2">
                  <c:v>35</c:v>
                </c:pt>
                <c:pt idx="3">
                  <c:v>15</c:v>
                </c:pt>
                <c:pt idx="4">
                  <c:v>32.5</c:v>
                </c:pt>
                <c:pt idx="5">
                  <c:v>10</c:v>
                </c:pt>
                <c:pt idx="6">
                  <c:v>27.499999999999996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9C-4AF8-92F2-52F28BD3F25E}"/>
            </c:ext>
          </c:extLst>
        </c:ser>
        <c:ser>
          <c:idx val="2"/>
          <c:order val="2"/>
          <c:tx>
            <c:strRef>
              <c:f>Combination!$P$19</c:f>
              <c:strCache>
                <c:ptCount val="1"/>
                <c:pt idx="0">
                  <c:v>Mindstorms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Combination!$M$20:$M$26</c:f>
              <c:strCache>
                <c:ptCount val="7"/>
                <c:pt idx="0">
                  <c:v>How mentally demanding was the task?</c:v>
                </c:pt>
                <c:pt idx="1">
                  <c:v>How physically demanding was the task?</c:v>
                </c:pt>
                <c:pt idx="2">
                  <c:v>How hurried or rushed was the pace of the task?</c:v>
                </c:pt>
                <c:pt idx="3">
                  <c:v>How successful were you in accomplishing what you were asked to do?</c:v>
                </c:pt>
                <c:pt idx="4">
                  <c:v>How hard did you have to work to accomplish your level of performance?</c:v>
                </c:pt>
                <c:pt idx="5">
                  <c:v>How insecure, discouraged, irritated, stressed, and annoyed were you?</c:v>
                </c:pt>
                <c:pt idx="6">
                  <c:v>Average</c:v>
                </c:pt>
              </c:strCache>
            </c:strRef>
          </c:cat>
          <c:val>
            <c:numRef>
              <c:f>Combination!$P$20:$P$26</c:f>
              <c:numCache>
                <c:formatCode>General</c:formatCode>
                <c:ptCount val="7"/>
                <c:pt idx="0">
                  <c:v>53.333333333333336</c:v>
                </c:pt>
                <c:pt idx="1">
                  <c:v>51.666666666666664</c:v>
                </c:pt>
                <c:pt idx="2">
                  <c:v>55.833333333333336</c:v>
                </c:pt>
                <c:pt idx="3">
                  <c:v>27.5</c:v>
                </c:pt>
                <c:pt idx="4">
                  <c:v>74.166666666666671</c:v>
                </c:pt>
                <c:pt idx="5">
                  <c:v>69.166666666666671</c:v>
                </c:pt>
                <c:pt idx="6">
                  <c:v>55.277777777777779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9C-4AF8-92F2-52F28BD3F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926688"/>
        <c:axId val="364932096"/>
      </c:barChart>
      <c:catAx>
        <c:axId val="36492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4932096"/>
        <c:crosses val="autoZero"/>
        <c:auto val="1"/>
        <c:lblAlgn val="ctr"/>
        <c:lblOffset val="100"/>
        <c:noMultiLvlLbl val="0"/>
      </c:catAx>
      <c:valAx>
        <c:axId val="3649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492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Gender</a:t>
            </a:r>
          </a:p>
        </c:rich>
      </c:tx>
      <c:layout>
        <c:manualLayout>
          <c:xMode val="edge"/>
          <c:yMode val="edge"/>
          <c:x val="0.3478322925958965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A6-4DC1-A5EC-6213FE89CF56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A6-4DC1-A5EC-6213FE89CF56}"/>
              </c:ext>
            </c:extLst>
          </c:dPt>
          <c:cat>
            <c:strRef>
              <c:f>Combination!$E$72:$F$72</c:f>
              <c:strCache>
                <c:ptCount val="2"/>
                <c:pt idx="0">
                  <c:v>m</c:v>
                </c:pt>
                <c:pt idx="1">
                  <c:v>f</c:v>
                </c:pt>
              </c:strCache>
            </c:strRef>
          </c:cat>
          <c:val>
            <c:numRef>
              <c:f>Combination!$E$73:$F$73</c:f>
              <c:numCache>
                <c:formatCode>General</c:formatCode>
                <c:ptCount val="2"/>
                <c:pt idx="0">
                  <c:v>16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5-4D0A-B671-B50149916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  <cx:data id="1">
      <cx:numDim type="val">
        <cx:f dir="row">_xlchart.v1.4</cx:f>
      </cx:numDim>
    </cx:data>
    <cx:data id="2">
      <cx:numDim type="val">
        <cx:f dir="row">_xlchart.v1.5</cx:f>
      </cx:numDim>
    </cx:data>
  </cx:chartData>
  <cx:chart>
    <cx:title pos="t" align="ctr" overlay="0">
      <cx:tx>
        <cx:txData>
          <cx:v>SUS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SUS Scores</a:t>
          </a:r>
        </a:p>
      </cx:txPr>
    </cx:title>
    <cx:plotArea>
      <cx:plotAreaRegion>
        <cx:plotSurface>
          <cx:spPr>
            <a:effectLst>
              <a:glow>
                <a:schemeClr val="accent1">
                  <a:alpha val="40000"/>
                </a:schemeClr>
              </a:glow>
            </a:effectLst>
          </cx:spPr>
        </cx:plotSurface>
        <cx:series layoutId="boxWhisker" uniqueId="{5CCC36C1-0610-4E1B-BB7A-E058EAC54226}">
          <cx:tx>
            <cx:txData>
              <cx:f>_xlchart.v1.0</cx:f>
              <cx:v>Drawing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9474562-427F-4D0E-B2EB-05780F152D4C}">
          <cx:tx>
            <cx:txData>
              <cx:f>_xlchart.v1.1</cx:f>
              <cx:v>Waypoints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E81C0DC-F027-4F16-9A65-ECD6FC642BC0}">
          <cx:tx>
            <cx:txData>
              <cx:f>_xlchart.v1.2</cx:f>
              <cx:v>Mindstorms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800000012"/>
        <cx:tickLabels/>
      </cx:axis>
      <cx:axis id="1">
        <cx:valScaling max="100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_xlchart.v1.15</cx:f>
      </cx:numDim>
    </cx:data>
    <cx:data id="1">
      <cx:numDim type="val">
        <cx:f dir="row">_xlchart.v1.16</cx:f>
      </cx:numDim>
    </cx:data>
    <cx:data id="2">
      <cx:numDim type="val">
        <cx:f dir="row">_xlchart.v1.17</cx:f>
      </cx:numDim>
    </cx:data>
  </cx:chartData>
  <cx:chart>
    <cx:title pos="t" align="ctr" overlay="0">
      <cx:tx>
        <cx:txData>
          <cx:v>TLX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TLX Scores</a:t>
          </a:r>
        </a:p>
      </cx:txPr>
    </cx:title>
    <cx:plotArea>
      <cx:plotAreaRegion>
        <cx:series layoutId="boxWhisker" uniqueId="{54042216-0F01-4A10-A747-041309B32BB5}">
          <cx:tx>
            <cx:txData>
              <cx:f>_xlchart.v1.12</cx:f>
              <cx:v>Drawing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519DAE4-1E5C-4BBF-BA09-8A9052FF16DB}">
          <cx:tx>
            <cx:txData>
              <cx:f>_xlchart.v1.13</cx:f>
              <cx:v>Waypoints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8FE1A0B-1FDB-4902-BDDC-4ED1EA407C2F}">
          <cx:tx>
            <cx:txData>
              <cx:f>_xlchart.v1.14</cx:f>
              <cx:v>Mindstorms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numFmt formatCode="0" sourceLinked="0"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_xlchart.v1.23</cx:f>
      </cx:numDim>
    </cx:data>
    <cx:data id="1">
      <cx:numDim type="val">
        <cx:f dir="row">_xlchart.v1.24</cx:f>
      </cx:numDim>
    </cx:data>
    <cx:data id="2">
      <cx:numDim type="val">
        <cx:f dir="row">_xlchart.v1.25</cx:f>
      </cx:numDim>
    </cx:data>
  </cx:chartData>
  <cx:chart>
    <cx:title pos="t" align="ctr" overlay="0">
      <cx:tx>
        <cx:txData>
          <cx:v>Time needed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 needed</a:t>
          </a:r>
        </a:p>
      </cx:txPr>
    </cx:title>
    <cx:plotArea>
      <cx:plotAreaRegion>
        <cx:series layoutId="boxWhisker" uniqueId="{ABB677C3-760F-4E0F-B8FD-43406C656F47}">
          <cx:tx>
            <cx:txData>
              <cx:f>_xlchart.v1.20</cx:f>
              <cx:v>Drawing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580F4D-7394-4474-AF3B-39867E3C7319}">
          <cx:tx>
            <cx:txData>
              <cx:f>_xlchart.v1.21</cx:f>
              <cx:v>Waypoints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A58848F-71E0-4624-9715-7C8F6D5A07B8}">
          <cx:tx>
            <cx:txData>
              <cx:f>_xlchart.v1.22</cx:f>
              <cx:v>Mindstorms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479999989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_xlchart.v1.19</cx:f>
      </cx:numDim>
    </cx:data>
  </cx:chartData>
  <cx:chart>
    <cx:title pos="t" align="ctr" overlay="0">
      <cx:tx>
        <cx:txData>
          <cx:v>Participant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Participant Age</a:t>
          </a:r>
        </a:p>
      </cx:txPr>
    </cx:title>
    <cx:plotArea>
      <cx:plotAreaRegion>
        <cx:series layoutId="boxWhisker" uniqueId="{D46EFC78-049B-4F91-BB4F-68A179905A4C}">
          <cx:tx>
            <cx:txData>
              <cx:f>_xlchart.v1.18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_xlchart.v1.9</cx:f>
      </cx:numDim>
    </cx:data>
    <cx:data id="1">
      <cx:numDim type="val">
        <cx:f dir="row">_xlchart.v1.10</cx:f>
      </cx:numDim>
    </cx:data>
    <cx:data id="2">
      <cx:numDim type="val">
        <cx:f dir="row">_xlchart.v1.11</cx:f>
      </cx:numDim>
    </cx:data>
  </cx:chartData>
  <cx:chart>
    <cx:title pos="t" align="ctr" overlay="0">
      <cx:tx>
        <cx:txData>
          <cx:v>User Experience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User Experience</a:t>
          </a:r>
        </a:p>
      </cx:txPr>
    </cx:title>
    <cx:plotArea>
      <cx:plotAreaRegion>
        <cx:series layoutId="boxWhisker" uniqueId="{06353254-EE7B-4BF1-86DE-F806E4D2E03D}">
          <cx:tx>
            <cx:txData>
              <cx:f>_xlchart.v1.6</cx:f>
              <cx:v>Non-Robot experience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E01F9A3-80D5-4F92-B58C-5BB7927D6F47}">
          <cx:tx>
            <cx:txData>
              <cx:f>_xlchart.v1.7</cx:f>
              <cx:v>Robot experience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97A9BBC-95A3-467C-9846-383519C46F56}">
          <cx:tx>
            <cx:txData>
              <cx:f>_xlchart.v1.8</cx:f>
              <cx:v>AR experience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_xlchart.v1.29</cx:f>
      </cx:numDim>
    </cx:data>
    <cx:data id="2">
      <cx:numDim type="val">
        <cx:f>_xlchart.v1.31</cx:f>
      </cx:numDim>
    </cx:data>
  </cx:chartData>
  <cx:chart>
    <cx:title pos="t" align="ctr" overlay="0">
      <cx:tx>
        <cx:txData>
          <cx:v>Obstacle Collisions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Obstacle Collisions</a:t>
          </a:r>
        </a:p>
      </cx:txPr>
    </cx:title>
    <cx:plotArea>
      <cx:plotAreaRegion>
        <cx:series layoutId="boxWhisker" uniqueId="{12035622-B64D-4265-9739-9A19DEB112D2}">
          <cx:tx>
            <cx:txData>
              <cx:f>_xlchart.v1.26</cx:f>
              <cx:v>Drawing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66500C5-05ED-41E1-901C-5B82545F66D0}">
          <cx:tx>
            <cx:txData>
              <cx:f>_xlchart.v1.28</cx:f>
              <cx:v>Waypoints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FB675A7-F71E-41E4-8F13-DB1C4D227FDF}">
          <cx:tx>
            <cx:txData>
              <cx:f>_xlchart.v1.30</cx:f>
              <cx:v>Mindstorms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409999996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  <cx:data id="2">
      <cx:numDim type="val">
        <cx:f>_xlchart.v1.37</cx:f>
      </cx:numDim>
    </cx:data>
  </cx:chartData>
  <cx:chart>
    <cx:title pos="t" align="ctr" overlay="0">
      <cx:tx>
        <cx:txData>
          <cx:v>Real Robot Runs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Real Robot Runs</a:t>
          </a:r>
        </a:p>
      </cx:txPr>
    </cx:title>
    <cx:plotArea>
      <cx:plotAreaRegion>
        <cx:series layoutId="boxWhisker" uniqueId="{42C7BF05-FBC7-418A-82FF-B5BC6099C71D}">
          <cx:tx>
            <cx:txData>
              <cx:f>_xlchart.v1.32</cx:f>
              <cx:v>Drawing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B0E74DB-2F85-498D-BFFD-669329A4DF49}">
          <cx:tx>
            <cx:txData>
              <cx:f>_xlchart.v1.34</cx:f>
              <cx:v>Waypoints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3877DE7-92DE-4555-856F-DD9CBAB615EF}">
          <cx:tx>
            <cx:txData>
              <cx:f>_xlchart.v1.36</cx:f>
              <cx:v>Mindstorms</cx:v>
            </cx:txData>
          </cx:tx>
          <cx:spPr>
            <a:ln>
              <a:solidFill>
                <a:schemeClr val="accent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3.xml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11" Type="http://schemas.microsoft.com/office/2014/relationships/chartEx" Target="../charts/chartEx5.xml"/><Relationship Id="rId5" Type="http://schemas.microsoft.com/office/2014/relationships/chartEx" Target="../charts/chartEx2.xml"/><Relationship Id="rId10" Type="http://schemas.openxmlformats.org/officeDocument/2006/relationships/chart" Target="../charts/chart6.xml"/><Relationship Id="rId4" Type="http://schemas.microsoft.com/office/2014/relationships/chartEx" Target="../charts/chartEx1.xml"/><Relationship Id="rId9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7.xml"/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7</xdr:row>
      <xdr:rowOff>38100</xdr:rowOff>
    </xdr:from>
    <xdr:to>
      <xdr:col>7</xdr:col>
      <xdr:colOff>295275</xdr:colOff>
      <xdr:row>16</xdr:row>
      <xdr:rowOff>146050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046B4F8-3938-4BF0-B887-0EDD8C18B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349249</xdr:colOff>
      <xdr:row>22</xdr:row>
      <xdr:rowOff>25400</xdr:rowOff>
    </xdr:from>
    <xdr:to>
      <xdr:col>8</xdr:col>
      <xdr:colOff>0</xdr:colOff>
      <xdr:row>32</xdr:row>
      <xdr:rowOff>177800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EF5E515-0FA4-4FC9-879B-445D437FB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161925</xdr:colOff>
      <xdr:row>39</xdr:row>
      <xdr:rowOff>88900</xdr:rowOff>
    </xdr:from>
    <xdr:to>
      <xdr:col>15</xdr:col>
      <xdr:colOff>457200</xdr:colOff>
      <xdr:row>49</xdr:row>
      <xdr:rowOff>114300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B7E0828-C8BB-4631-B65B-DAA8830AD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117475</xdr:colOff>
      <xdr:row>3</xdr:row>
      <xdr:rowOff>152400</xdr:rowOff>
    </xdr:from>
    <xdr:to>
      <xdr:col>11</xdr:col>
      <xdr:colOff>368300</xdr:colOff>
      <xdr:row>18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Diagramm 11">
              <a:extLst>
                <a:ext uri="{FF2B5EF4-FFF2-40B4-BE49-F238E27FC236}">
                  <a16:creationId xmlns:a16="http://schemas.microsoft.com/office/drawing/2014/main" id="{9E75A4B9-4ED2-4CE1-86E5-9EDE63C30E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3475" y="704850"/>
              <a:ext cx="25368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8</xdr:col>
      <xdr:colOff>66675</xdr:colOff>
      <xdr:row>18</xdr:row>
      <xdr:rowOff>171450</xdr:rowOff>
    </xdr:from>
    <xdr:to>
      <xdr:col>11</xdr:col>
      <xdr:colOff>298450</xdr:colOff>
      <xdr:row>33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Diagramm 12">
              <a:extLst>
                <a:ext uri="{FF2B5EF4-FFF2-40B4-BE49-F238E27FC236}">
                  <a16:creationId xmlns:a16="http://schemas.microsoft.com/office/drawing/2014/main" id="{5BA7EA0B-3B8D-47CF-B3E4-C7517F44CC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62675" y="3486150"/>
              <a:ext cx="25177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8</xdr:col>
      <xdr:colOff>539749</xdr:colOff>
      <xdr:row>35</xdr:row>
      <xdr:rowOff>107950</xdr:rowOff>
    </xdr:from>
    <xdr:to>
      <xdr:col>12</xdr:col>
      <xdr:colOff>107950</xdr:colOff>
      <xdr:row>50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Diagramm 13">
              <a:extLst>
                <a:ext uri="{FF2B5EF4-FFF2-40B4-BE49-F238E27FC236}">
                  <a16:creationId xmlns:a16="http://schemas.microsoft.com/office/drawing/2014/main" id="{9E150232-72C3-422E-A883-5078349F71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5749" y="6553200"/>
              <a:ext cx="2616201" cy="2736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130174</xdr:colOff>
      <xdr:row>0</xdr:row>
      <xdr:rowOff>0</xdr:rowOff>
    </xdr:from>
    <xdr:to>
      <xdr:col>26</xdr:col>
      <xdr:colOff>203200</xdr:colOff>
      <xdr:row>18</xdr:row>
      <xdr:rowOff>25400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E36944B8-B26A-40A7-A8BC-8CC389ADB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301624</xdr:colOff>
      <xdr:row>18</xdr:row>
      <xdr:rowOff>82550</xdr:rowOff>
    </xdr:from>
    <xdr:to>
      <xdr:col>23</xdr:col>
      <xdr:colOff>431799</xdr:colOff>
      <xdr:row>33</xdr:row>
      <xdr:rowOff>63500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BE7FB7B0-5E1C-4F4D-B08E-30FADD464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307975</xdr:colOff>
      <xdr:row>58</xdr:row>
      <xdr:rowOff>6350</xdr:rowOff>
    </xdr:from>
    <xdr:to>
      <xdr:col>3</xdr:col>
      <xdr:colOff>88900</xdr:colOff>
      <xdr:row>72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74F0F9A3-320E-49E3-AF0F-6727B6B8E1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975" y="10687050"/>
              <a:ext cx="20669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6349</xdr:colOff>
      <xdr:row>57</xdr:row>
      <xdr:rowOff>177800</xdr:rowOff>
    </xdr:from>
    <xdr:to>
      <xdr:col>6</xdr:col>
      <xdr:colOff>215900</xdr:colOff>
      <xdr:row>69</xdr:row>
      <xdr:rowOff>25400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4F3D85DD-4554-4AFA-BA8D-D0001F365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555625</xdr:colOff>
      <xdr:row>57</xdr:row>
      <xdr:rowOff>177800</xdr:rowOff>
    </xdr:from>
    <xdr:to>
      <xdr:col>11</xdr:col>
      <xdr:colOff>730250</xdr:colOff>
      <xdr:row>71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Diagramm 8">
              <a:extLst>
                <a:ext uri="{FF2B5EF4-FFF2-40B4-BE49-F238E27FC236}">
                  <a16:creationId xmlns:a16="http://schemas.microsoft.com/office/drawing/2014/main" id="{4949C9FF-BC2D-4021-B811-1ACFF5DD29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7625" y="10674350"/>
              <a:ext cx="3984625" cy="250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50</xdr:row>
      <xdr:rowOff>165100</xdr:rowOff>
    </xdr:from>
    <xdr:to>
      <xdr:col>7</xdr:col>
      <xdr:colOff>876300</xdr:colOff>
      <xdr:row>65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80BE4EB9-7CB6-4AA9-8F42-41E7575351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9410700"/>
              <a:ext cx="26257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5</xdr:col>
      <xdr:colOff>60325</xdr:colOff>
      <xdr:row>67</xdr:row>
      <xdr:rowOff>101600</xdr:rowOff>
    </xdr:from>
    <xdr:to>
      <xdr:col>7</xdr:col>
      <xdr:colOff>1073150</xdr:colOff>
      <xdr:row>82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BA4FEBCD-6EBE-4CFC-948F-F57163ADA0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70325" y="12477750"/>
              <a:ext cx="25368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FC60-3814-423B-88BD-36969BE168C5}">
  <dimension ref="A1:O52"/>
  <sheetViews>
    <sheetView zoomScale="90" zoomScaleNormal="90" workbookViewId="0"/>
  </sheetViews>
  <sheetFormatPr baseColWidth="10" defaultRowHeight="14.5" x14ac:dyDescent="0.35"/>
  <cols>
    <col min="1" max="1" width="11.54296875" customWidth="1"/>
    <col min="2" max="2" width="7.453125" hidden="1" customWidth="1"/>
    <col min="15" max="15" width="12.90625" customWidth="1"/>
  </cols>
  <sheetData>
    <row r="1" spans="1:15" s="37" customFormat="1" ht="26.5" customHeight="1" x14ac:dyDescent="0.35">
      <c r="A1" s="38" t="s">
        <v>84</v>
      </c>
      <c r="B1" s="38"/>
      <c r="C1" s="38"/>
      <c r="D1" s="38"/>
    </row>
    <row r="2" spans="1:15" s="3" customFormat="1" x14ac:dyDescent="0.35">
      <c r="A2" s="3" t="s">
        <v>26</v>
      </c>
    </row>
    <row r="3" spans="1:15" x14ac:dyDescent="0.35">
      <c r="F3" s="44"/>
    </row>
    <row r="4" spans="1:15" ht="15" thickBot="1" x14ac:dyDescent="0.4">
      <c r="A4" s="27"/>
      <c r="B4" s="28"/>
      <c r="C4" s="28"/>
      <c r="D4" s="28"/>
      <c r="E4" s="29"/>
      <c r="F4" s="40"/>
    </row>
    <row r="5" spans="1:15" ht="15" thickBot="1" x14ac:dyDescent="0.4">
      <c r="A5" s="41" t="s">
        <v>7</v>
      </c>
      <c r="B5" s="42"/>
      <c r="C5" s="43"/>
      <c r="D5" s="39">
        <v>6</v>
      </c>
      <c r="E5" s="30"/>
      <c r="F5" s="40"/>
    </row>
    <row r="6" spans="1:15" x14ac:dyDescent="0.35">
      <c r="A6" s="31"/>
      <c r="B6" s="32"/>
      <c r="C6" s="32"/>
      <c r="D6" s="32"/>
      <c r="E6" s="33"/>
      <c r="F6" s="40"/>
    </row>
    <row r="7" spans="1:15" s="44" customFormat="1" x14ac:dyDescent="0.35">
      <c r="A7" s="40"/>
      <c r="B7" s="40"/>
      <c r="C7" s="40"/>
      <c r="D7" s="40"/>
      <c r="E7" s="40"/>
      <c r="F7" s="40"/>
    </row>
    <row r="8" spans="1:15" s="44" customFormat="1" x14ac:dyDescent="0.35">
      <c r="A8" s="40" t="s">
        <v>28</v>
      </c>
      <c r="B8" s="40"/>
      <c r="C8" s="40">
        <v>27</v>
      </c>
      <c r="D8" s="40">
        <v>24</v>
      </c>
      <c r="E8" s="40">
        <v>30</v>
      </c>
      <c r="F8" s="40">
        <v>29</v>
      </c>
      <c r="G8" s="40">
        <v>32</v>
      </c>
      <c r="H8" s="40">
        <v>25</v>
      </c>
    </row>
    <row r="9" spans="1:15" s="44" customFormat="1" x14ac:dyDescent="0.35">
      <c r="A9" s="40" t="s">
        <v>27</v>
      </c>
      <c r="B9" s="40"/>
      <c r="C9" s="40" t="s">
        <v>32</v>
      </c>
      <c r="D9" s="40" t="s">
        <v>32</v>
      </c>
      <c r="E9" s="40" t="s">
        <v>32</v>
      </c>
      <c r="F9" s="40" t="s">
        <v>32</v>
      </c>
      <c r="G9" s="40" t="s">
        <v>32</v>
      </c>
      <c r="H9" s="40" t="s">
        <v>32</v>
      </c>
    </row>
    <row r="10" spans="1:15" s="44" customFormat="1" x14ac:dyDescent="0.35">
      <c r="A10" s="40" t="s">
        <v>29</v>
      </c>
      <c r="B10" s="40"/>
      <c r="C10" s="40">
        <v>5</v>
      </c>
      <c r="D10" s="40">
        <v>2</v>
      </c>
      <c r="E10" s="40">
        <v>5</v>
      </c>
      <c r="F10" s="40">
        <v>5</v>
      </c>
      <c r="G10" s="40">
        <v>4</v>
      </c>
      <c r="H10" s="40">
        <v>2</v>
      </c>
    </row>
    <row r="11" spans="1:15" s="44" customFormat="1" x14ac:dyDescent="0.35">
      <c r="A11" s="40" t="s">
        <v>30</v>
      </c>
      <c r="B11" s="40"/>
      <c r="C11" s="40">
        <v>2</v>
      </c>
      <c r="D11" s="40">
        <v>2</v>
      </c>
      <c r="E11" s="40">
        <v>1</v>
      </c>
      <c r="F11" s="40">
        <v>2</v>
      </c>
      <c r="G11" s="40">
        <v>1</v>
      </c>
      <c r="H11" s="40">
        <v>1</v>
      </c>
    </row>
    <row r="12" spans="1:15" s="44" customFormat="1" x14ac:dyDescent="0.35">
      <c r="A12" s="40" t="s">
        <v>31</v>
      </c>
      <c r="B12" s="40"/>
      <c r="C12" s="40">
        <v>1</v>
      </c>
      <c r="D12" s="40">
        <v>4</v>
      </c>
      <c r="E12" s="40">
        <v>3</v>
      </c>
      <c r="F12" s="40">
        <v>2</v>
      </c>
      <c r="G12" s="40">
        <v>3</v>
      </c>
      <c r="H12" s="40">
        <v>2</v>
      </c>
    </row>
    <row r="13" spans="1:15" x14ac:dyDescent="0.35">
      <c r="A13" s="40"/>
      <c r="B13" s="40"/>
      <c r="C13" s="40"/>
      <c r="D13" s="40"/>
      <c r="E13" s="40"/>
      <c r="F13" s="40"/>
    </row>
    <row r="14" spans="1:15" s="1" customFormat="1" ht="15" thickBot="1" x14ac:dyDescent="0.4">
      <c r="A14" s="2" t="s">
        <v>0</v>
      </c>
      <c r="B14" s="2"/>
    </row>
    <row r="15" spans="1:15" s="1" customFormat="1" ht="15" thickBot="1" x14ac:dyDescent="0.4">
      <c r="A15" s="5" t="s">
        <v>4</v>
      </c>
      <c r="B15" s="5"/>
      <c r="C15" s="73" t="s">
        <v>1</v>
      </c>
      <c r="D15" s="74"/>
      <c r="E15" s="74"/>
      <c r="F15" s="74"/>
      <c r="G15" s="74"/>
      <c r="H15" s="75"/>
      <c r="I15" s="73" t="s">
        <v>2</v>
      </c>
      <c r="J15" s="74"/>
      <c r="K15" s="74"/>
      <c r="L15" s="74"/>
      <c r="M15" s="74"/>
      <c r="N15" s="74"/>
      <c r="O15" s="8" t="s">
        <v>5</v>
      </c>
    </row>
    <row r="16" spans="1:15" ht="16" thickBot="1" x14ac:dyDescent="0.4">
      <c r="A16" s="13">
        <v>1</v>
      </c>
      <c r="B16" s="15" t="s">
        <v>8</v>
      </c>
      <c r="C16" s="9">
        <v>3</v>
      </c>
      <c r="D16" s="9">
        <v>4</v>
      </c>
      <c r="E16" s="9">
        <v>5</v>
      </c>
      <c r="F16" s="9">
        <v>2</v>
      </c>
      <c r="G16" s="9">
        <v>5</v>
      </c>
      <c r="H16" s="9">
        <v>5</v>
      </c>
      <c r="I16" s="11" cm="1">
        <f t="array" aca="1" ref="I16" ca="1">ABS( INDIRECT(ADDRESS(ROW(),(COLUMN()-$D$5))) - IF(MOD(INDIRECT(ADDRESS(ROW(),1)),2)=0, 5,1))</f>
        <v>2</v>
      </c>
      <c r="J16" s="11" cm="1">
        <f t="array" aca="1" ref="J16" ca="1">ABS( INDIRECT(ADDRESS(ROW(),(COLUMN()-$D$5))) - IF(MOD(INDIRECT(ADDRESS(ROW(),1)),2)=0, 5,1))</f>
        <v>3</v>
      </c>
      <c r="K16" s="11" cm="1">
        <f t="array" aca="1" ref="K16" ca="1">ABS( INDIRECT(ADDRESS(ROW(),(COLUMN()-$D$5))) - IF(MOD(INDIRECT(ADDRESS(ROW(),1)),2)=0, 5,1))</f>
        <v>4</v>
      </c>
      <c r="L16" s="11" cm="1">
        <f t="array" aca="1" ref="L16" ca="1">ABS( INDIRECT(ADDRESS(ROW(),(COLUMN()-$D$5))) - IF(MOD(INDIRECT(ADDRESS(ROW(),1)),2)=0, 5,1))</f>
        <v>1</v>
      </c>
      <c r="M16" s="11" cm="1">
        <f t="array" aca="1" ref="M16" ca="1">ABS( INDIRECT(ADDRESS(ROW(),(COLUMN()-$D$5))) - IF(MOD(INDIRECT(ADDRESS(ROW(),1)),2)=0, 5,1))</f>
        <v>4</v>
      </c>
      <c r="N16" s="11" cm="1">
        <f t="array" aca="1" ref="N16" ca="1">ABS( INDIRECT(ADDRESS(ROW(),(COLUMN()-$D$5))) - IF(MOD(INDIRECT(ADDRESS(ROW(),1)),2)=0, 5,1))</f>
        <v>4</v>
      </c>
      <c r="O16" s="7">
        <f t="shared" ref="O16:O25" ca="1" si="0">AVERAGE(I16:N16)</f>
        <v>3</v>
      </c>
    </row>
    <row r="17" spans="1:15" ht="16" thickBot="1" x14ac:dyDescent="0.4">
      <c r="A17" s="13">
        <v>2</v>
      </c>
      <c r="B17" s="15" t="s">
        <v>9</v>
      </c>
      <c r="C17" s="9">
        <v>2</v>
      </c>
      <c r="D17" s="9">
        <v>1</v>
      </c>
      <c r="E17" s="9">
        <v>1</v>
      </c>
      <c r="F17" s="9">
        <v>3</v>
      </c>
      <c r="G17" s="10">
        <v>1</v>
      </c>
      <c r="H17" s="9">
        <v>1</v>
      </c>
      <c r="I17" s="11" cm="1">
        <f t="array" aca="1" ref="I17" ca="1">ABS( INDIRECT(ADDRESS(ROW(),(COLUMN()-$D$5))) - IF(MOD(INDIRECT(ADDRESS(ROW(),1)),2)=0, 5,1))</f>
        <v>3</v>
      </c>
      <c r="J17" s="11" cm="1">
        <f t="array" aca="1" ref="J17" ca="1">ABS( INDIRECT(ADDRESS(ROW(),(COLUMN()-$D$5))) - IF(MOD(INDIRECT(ADDRESS(ROW(),1)),2)=0, 5,1))</f>
        <v>4</v>
      </c>
      <c r="K17" s="11" cm="1">
        <f t="array" aca="1" ref="K17" ca="1">ABS( INDIRECT(ADDRESS(ROW(),(COLUMN()-$D$5))) - IF(MOD(INDIRECT(ADDRESS(ROW(),1)),2)=0, 5,1))</f>
        <v>4</v>
      </c>
      <c r="L17" s="11" cm="1">
        <f t="array" aca="1" ref="L17" ca="1">ABS( INDIRECT(ADDRESS(ROW(),(COLUMN()-$D$5))) - IF(MOD(INDIRECT(ADDRESS(ROW(),1)),2)=0, 5,1))</f>
        <v>2</v>
      </c>
      <c r="M17" s="11" cm="1">
        <f t="array" aca="1" ref="M17" ca="1">ABS( INDIRECT(ADDRESS(ROW(),(COLUMN()-$D$5))) - IF(MOD(INDIRECT(ADDRESS(ROW(),1)),2)=0, 5,1))</f>
        <v>4</v>
      </c>
      <c r="N17" s="11" cm="1">
        <f t="array" aca="1" ref="N17" ca="1">ABS( INDIRECT(ADDRESS(ROW(),(COLUMN()-$D$5))) - IF(MOD(INDIRECT(ADDRESS(ROW(),1)),2)=0, 5,1))</f>
        <v>4</v>
      </c>
      <c r="O17" s="7">
        <f t="shared" ca="1" si="0"/>
        <v>3.5</v>
      </c>
    </row>
    <row r="18" spans="1:15" ht="16" thickBot="1" x14ac:dyDescent="0.4">
      <c r="A18" s="13">
        <v>3</v>
      </c>
      <c r="B18" s="15" t="s">
        <v>10</v>
      </c>
      <c r="C18" s="9">
        <v>4</v>
      </c>
      <c r="D18" s="9">
        <v>5</v>
      </c>
      <c r="E18" s="9">
        <v>5</v>
      </c>
      <c r="F18" s="9">
        <v>3</v>
      </c>
      <c r="G18" s="10">
        <v>5</v>
      </c>
      <c r="H18" s="9">
        <v>5</v>
      </c>
      <c r="I18" s="11" cm="1">
        <f t="array" aca="1" ref="I18" ca="1">ABS( INDIRECT(ADDRESS(ROW(),(COLUMN()-$D$5))) - IF(MOD(INDIRECT(ADDRESS(ROW(),1)),2)=0, 5,1))</f>
        <v>3</v>
      </c>
      <c r="J18" s="11" cm="1">
        <f t="array" aca="1" ref="J18" ca="1">ABS( INDIRECT(ADDRESS(ROW(),(COLUMN()-$D$5))) - IF(MOD(INDIRECT(ADDRESS(ROW(),1)),2)=0, 5,1))</f>
        <v>4</v>
      </c>
      <c r="K18" s="11" cm="1">
        <f t="array" aca="1" ref="K18" ca="1">ABS( INDIRECT(ADDRESS(ROW(),(COLUMN()-$D$5))) - IF(MOD(INDIRECT(ADDRESS(ROW(),1)),2)=0, 5,1))</f>
        <v>4</v>
      </c>
      <c r="L18" s="11" cm="1">
        <f t="array" aca="1" ref="L18" ca="1">ABS( INDIRECT(ADDRESS(ROW(),(COLUMN()-$D$5))) - IF(MOD(INDIRECT(ADDRESS(ROW(),1)),2)=0, 5,1))</f>
        <v>2</v>
      </c>
      <c r="M18" s="11" cm="1">
        <f t="array" aca="1" ref="M18" ca="1">ABS( INDIRECT(ADDRESS(ROW(),(COLUMN()-$D$5))) - IF(MOD(INDIRECT(ADDRESS(ROW(),1)),2)=0, 5,1))</f>
        <v>4</v>
      </c>
      <c r="N18" s="11" cm="1">
        <f t="array" aca="1" ref="N18" ca="1">ABS( INDIRECT(ADDRESS(ROW(),(COLUMN()-$D$5))) - IF(MOD(INDIRECT(ADDRESS(ROW(),1)),2)=0, 5,1))</f>
        <v>4</v>
      </c>
      <c r="O18" s="7">
        <f t="shared" ca="1" si="0"/>
        <v>3.5</v>
      </c>
    </row>
    <row r="19" spans="1:15" ht="16" thickBot="1" x14ac:dyDescent="0.4">
      <c r="A19" s="13">
        <v>4</v>
      </c>
      <c r="B19" s="15" t="s">
        <v>11</v>
      </c>
      <c r="C19" s="9">
        <v>1</v>
      </c>
      <c r="D19" s="9">
        <v>2</v>
      </c>
      <c r="E19" s="9">
        <v>1</v>
      </c>
      <c r="F19" s="9">
        <v>5</v>
      </c>
      <c r="G19" s="9">
        <v>1</v>
      </c>
      <c r="H19" s="9">
        <v>1</v>
      </c>
      <c r="I19" s="11" cm="1">
        <f t="array" aca="1" ref="I19" ca="1">ABS( INDIRECT(ADDRESS(ROW(),(COLUMN()-$D$5))) - IF(MOD(INDIRECT(ADDRESS(ROW(),1)),2)=0, 5,1))</f>
        <v>4</v>
      </c>
      <c r="J19" s="11" cm="1">
        <f t="array" aca="1" ref="J19" ca="1">ABS( INDIRECT(ADDRESS(ROW(),(COLUMN()-$D$5))) - IF(MOD(INDIRECT(ADDRESS(ROW(),1)),2)=0, 5,1))</f>
        <v>3</v>
      </c>
      <c r="K19" s="11" cm="1">
        <f t="array" aca="1" ref="K19" ca="1">ABS( INDIRECT(ADDRESS(ROW(),(COLUMN()-$D$5))) - IF(MOD(INDIRECT(ADDRESS(ROW(),1)),2)=0, 5,1))</f>
        <v>4</v>
      </c>
      <c r="L19" s="11" cm="1">
        <f t="array" aca="1" ref="L19" ca="1">ABS( INDIRECT(ADDRESS(ROW(),(COLUMN()-$D$5))) - IF(MOD(INDIRECT(ADDRESS(ROW(),1)),2)=0, 5,1))</f>
        <v>0</v>
      </c>
      <c r="M19" s="11" cm="1">
        <f t="array" aca="1" ref="M19" ca="1">ABS( INDIRECT(ADDRESS(ROW(),(COLUMN()-$D$5))) - IF(MOD(INDIRECT(ADDRESS(ROW(),1)),2)=0, 5,1))</f>
        <v>4</v>
      </c>
      <c r="N19" s="11" cm="1">
        <f t="array" aca="1" ref="N19" ca="1">ABS( INDIRECT(ADDRESS(ROW(),(COLUMN()-$D$5))) - IF(MOD(INDIRECT(ADDRESS(ROW(),1)),2)=0, 5,1))</f>
        <v>4</v>
      </c>
      <c r="O19" s="7">
        <f t="shared" ca="1" si="0"/>
        <v>3.1666666666666665</v>
      </c>
    </row>
    <row r="20" spans="1:15" ht="16" thickBot="1" x14ac:dyDescent="0.4">
      <c r="A20" s="13">
        <v>5</v>
      </c>
      <c r="B20" s="15" t="s">
        <v>12</v>
      </c>
      <c r="C20" s="9">
        <v>3</v>
      </c>
      <c r="D20" s="9">
        <v>5</v>
      </c>
      <c r="E20" s="9">
        <v>4</v>
      </c>
      <c r="F20" s="9">
        <v>4</v>
      </c>
      <c r="G20" s="9">
        <v>4</v>
      </c>
      <c r="H20" s="9">
        <v>5</v>
      </c>
      <c r="I20" s="11" cm="1">
        <f t="array" aca="1" ref="I20" ca="1">ABS( INDIRECT(ADDRESS(ROW(),(COLUMN()-$D$5))) - IF(MOD(INDIRECT(ADDRESS(ROW(),1)),2)=0, 5,1))</f>
        <v>2</v>
      </c>
      <c r="J20" s="11" cm="1">
        <f t="array" aca="1" ref="J20" ca="1">ABS( INDIRECT(ADDRESS(ROW(),(COLUMN()-$D$5))) - IF(MOD(INDIRECT(ADDRESS(ROW(),1)),2)=0, 5,1))</f>
        <v>4</v>
      </c>
      <c r="K20" s="11" cm="1">
        <f t="array" aca="1" ref="K20" ca="1">ABS( INDIRECT(ADDRESS(ROW(),(COLUMN()-$D$5))) - IF(MOD(INDIRECT(ADDRESS(ROW(),1)),2)=0, 5,1))</f>
        <v>3</v>
      </c>
      <c r="L20" s="11" cm="1">
        <f t="array" aca="1" ref="L20" ca="1">ABS( INDIRECT(ADDRESS(ROW(),(COLUMN()-$D$5))) - IF(MOD(INDIRECT(ADDRESS(ROW(),1)),2)=0, 5,1))</f>
        <v>3</v>
      </c>
      <c r="M20" s="11" cm="1">
        <f t="array" aca="1" ref="M20" ca="1">ABS( INDIRECT(ADDRESS(ROW(),(COLUMN()-$D$5))) - IF(MOD(INDIRECT(ADDRESS(ROW(),1)),2)=0, 5,1))</f>
        <v>3</v>
      </c>
      <c r="N20" s="11" cm="1">
        <f t="array" aca="1" ref="N20" ca="1">ABS( INDIRECT(ADDRESS(ROW(),(COLUMN()-$D$5))) - IF(MOD(INDIRECT(ADDRESS(ROW(),1)),2)=0, 5,1))</f>
        <v>4</v>
      </c>
      <c r="O20" s="7">
        <f t="shared" ca="1" si="0"/>
        <v>3.1666666666666665</v>
      </c>
    </row>
    <row r="21" spans="1:15" ht="16" thickBot="1" x14ac:dyDescent="0.4">
      <c r="A21" s="13">
        <v>6</v>
      </c>
      <c r="B21" s="15" t="s">
        <v>13</v>
      </c>
      <c r="C21" s="9">
        <v>3</v>
      </c>
      <c r="D21" s="9">
        <v>1</v>
      </c>
      <c r="E21" s="9">
        <v>1</v>
      </c>
      <c r="F21" s="9">
        <v>2</v>
      </c>
      <c r="G21" s="9">
        <v>1</v>
      </c>
      <c r="H21" s="9">
        <v>1</v>
      </c>
      <c r="I21" s="11" cm="1">
        <f t="array" aca="1" ref="I21" ca="1">ABS( INDIRECT(ADDRESS(ROW(),(COLUMN()-$D$5))) - IF(MOD(INDIRECT(ADDRESS(ROW(),1)),2)=0, 5,1))</f>
        <v>2</v>
      </c>
      <c r="J21" s="11" cm="1">
        <f t="array" aca="1" ref="J21" ca="1">ABS( INDIRECT(ADDRESS(ROW(),(COLUMN()-$D$5))) - IF(MOD(INDIRECT(ADDRESS(ROW(),1)),2)=0, 5,1))</f>
        <v>4</v>
      </c>
      <c r="K21" s="11" cm="1">
        <f t="array" aca="1" ref="K21" ca="1">ABS( INDIRECT(ADDRESS(ROW(),(COLUMN()-$D$5))) - IF(MOD(INDIRECT(ADDRESS(ROW(),1)),2)=0, 5,1))</f>
        <v>4</v>
      </c>
      <c r="L21" s="11" cm="1">
        <f t="array" aca="1" ref="L21" ca="1">ABS( INDIRECT(ADDRESS(ROW(),(COLUMN()-$D$5))) - IF(MOD(INDIRECT(ADDRESS(ROW(),1)),2)=0, 5,1))</f>
        <v>3</v>
      </c>
      <c r="M21" s="11" cm="1">
        <f t="array" aca="1" ref="M21" ca="1">ABS( INDIRECT(ADDRESS(ROW(),(COLUMN()-$D$5))) - IF(MOD(INDIRECT(ADDRESS(ROW(),1)),2)=0, 5,1))</f>
        <v>4</v>
      </c>
      <c r="N21" s="11" cm="1">
        <f t="array" aca="1" ref="N21" ca="1">ABS( INDIRECT(ADDRESS(ROW(),(COLUMN()-$D$5))) - IF(MOD(INDIRECT(ADDRESS(ROW(),1)),2)=0, 5,1))</f>
        <v>4</v>
      </c>
      <c r="O21" s="7">
        <f t="shared" ca="1" si="0"/>
        <v>3.5</v>
      </c>
    </row>
    <row r="22" spans="1:15" ht="16" thickBot="1" x14ac:dyDescent="0.4">
      <c r="A22" s="13">
        <v>7</v>
      </c>
      <c r="B22" s="15" t="s">
        <v>14</v>
      </c>
      <c r="C22" s="9">
        <v>4</v>
      </c>
      <c r="D22" s="9">
        <v>4</v>
      </c>
      <c r="E22" s="9">
        <v>5</v>
      </c>
      <c r="F22" s="9">
        <v>2</v>
      </c>
      <c r="G22" s="9">
        <v>4</v>
      </c>
      <c r="H22" s="9">
        <v>5</v>
      </c>
      <c r="I22" s="11" cm="1">
        <f t="array" aca="1" ref="I22" ca="1">ABS( INDIRECT(ADDRESS(ROW(),(COLUMN()-$D$5))) - IF(MOD(INDIRECT(ADDRESS(ROW(),1)),2)=0, 5,1))</f>
        <v>3</v>
      </c>
      <c r="J22" s="11" cm="1">
        <f t="array" aca="1" ref="J22" ca="1">ABS( INDIRECT(ADDRESS(ROW(),(COLUMN()-$D$5))) - IF(MOD(INDIRECT(ADDRESS(ROW(),1)),2)=0, 5,1))</f>
        <v>3</v>
      </c>
      <c r="K22" s="11" cm="1">
        <f t="array" aca="1" ref="K22" ca="1">ABS( INDIRECT(ADDRESS(ROW(),(COLUMN()-$D$5))) - IF(MOD(INDIRECT(ADDRESS(ROW(),1)),2)=0, 5,1))</f>
        <v>4</v>
      </c>
      <c r="L22" s="11" cm="1">
        <f t="array" aca="1" ref="L22" ca="1">ABS( INDIRECT(ADDRESS(ROW(),(COLUMN()-$D$5))) - IF(MOD(INDIRECT(ADDRESS(ROW(),1)),2)=0, 5,1))</f>
        <v>1</v>
      </c>
      <c r="M22" s="11" cm="1">
        <f t="array" aca="1" ref="M22" ca="1">ABS( INDIRECT(ADDRESS(ROW(),(COLUMN()-$D$5))) - IF(MOD(INDIRECT(ADDRESS(ROW(),1)),2)=0, 5,1))</f>
        <v>3</v>
      </c>
      <c r="N22" s="11" cm="1">
        <f t="array" aca="1" ref="N22" ca="1">ABS( INDIRECT(ADDRESS(ROW(),(COLUMN()-$D$5))) - IF(MOD(INDIRECT(ADDRESS(ROW(),1)),2)=0, 5,1))</f>
        <v>4</v>
      </c>
      <c r="O22" s="7">
        <f t="shared" ca="1" si="0"/>
        <v>3</v>
      </c>
    </row>
    <row r="23" spans="1:15" ht="155.5" thickBot="1" x14ac:dyDescent="0.4">
      <c r="A23" s="13">
        <v>8</v>
      </c>
      <c r="B23" s="15" t="s">
        <v>15</v>
      </c>
      <c r="C23" s="9">
        <v>2</v>
      </c>
      <c r="D23" s="9">
        <v>1</v>
      </c>
      <c r="E23" s="9">
        <v>1</v>
      </c>
      <c r="F23" s="9">
        <v>4</v>
      </c>
      <c r="G23" s="9">
        <v>1</v>
      </c>
      <c r="H23" s="9">
        <v>1</v>
      </c>
      <c r="I23" s="11" cm="1">
        <f t="array" aca="1" ref="I23" ca="1">ABS( INDIRECT(ADDRESS(ROW(),(COLUMN()-$D$5))) - IF(MOD(INDIRECT(ADDRESS(ROW(),1)),2)=0, 5,1))</f>
        <v>3</v>
      </c>
      <c r="J23" s="11" cm="1">
        <f t="array" aca="1" ref="J23" ca="1">ABS( INDIRECT(ADDRESS(ROW(),(COLUMN()-$D$5))) - IF(MOD(INDIRECT(ADDRESS(ROW(),1)),2)=0, 5,1))</f>
        <v>4</v>
      </c>
      <c r="K23" s="11" cm="1">
        <f t="array" aca="1" ref="K23" ca="1">ABS( INDIRECT(ADDRESS(ROW(),(COLUMN()-$D$5))) - IF(MOD(INDIRECT(ADDRESS(ROW(),1)),2)=0, 5,1))</f>
        <v>4</v>
      </c>
      <c r="L23" s="11" cm="1">
        <f t="array" aca="1" ref="L23" ca="1">ABS( INDIRECT(ADDRESS(ROW(),(COLUMN()-$D$5))) - IF(MOD(INDIRECT(ADDRESS(ROW(),1)),2)=0, 5,1))</f>
        <v>1</v>
      </c>
      <c r="M23" s="11" cm="1">
        <f t="array" aca="1" ref="M23" ca="1">ABS( INDIRECT(ADDRESS(ROW(),(COLUMN()-$D$5))) - IF(MOD(INDIRECT(ADDRESS(ROW(),1)),2)=0, 5,1))</f>
        <v>4</v>
      </c>
      <c r="N23" s="11" cm="1">
        <f t="array" aca="1" ref="N23" ca="1">ABS( INDIRECT(ADDRESS(ROW(),(COLUMN()-$D$5))) - IF(MOD(INDIRECT(ADDRESS(ROW(),1)),2)=0, 5,1))</f>
        <v>4</v>
      </c>
      <c r="O23" s="7">
        <f t="shared" ca="1" si="0"/>
        <v>3.3333333333333335</v>
      </c>
    </row>
    <row r="24" spans="1:15" ht="124.5" thickBot="1" x14ac:dyDescent="0.4">
      <c r="A24" s="13">
        <v>9</v>
      </c>
      <c r="B24" s="15" t="s">
        <v>16</v>
      </c>
      <c r="C24" s="9">
        <v>2</v>
      </c>
      <c r="D24" s="9">
        <v>5</v>
      </c>
      <c r="E24" s="9">
        <v>5</v>
      </c>
      <c r="F24" s="9">
        <v>2</v>
      </c>
      <c r="G24" s="9">
        <v>4</v>
      </c>
      <c r="H24" s="9">
        <v>5</v>
      </c>
      <c r="I24" s="11" cm="1">
        <f t="array" aca="1" ref="I24" ca="1">ABS( INDIRECT(ADDRESS(ROW(),(COLUMN()-$D$5))) - IF(MOD(INDIRECT(ADDRESS(ROW(),1)),2)=0, 5,1))</f>
        <v>1</v>
      </c>
      <c r="J24" s="11" cm="1">
        <f t="array" aca="1" ref="J24" ca="1">ABS( INDIRECT(ADDRESS(ROW(),(COLUMN()-$D$5))) - IF(MOD(INDIRECT(ADDRESS(ROW(),1)),2)=0, 5,1))</f>
        <v>4</v>
      </c>
      <c r="K24" s="11" cm="1">
        <f t="array" aca="1" ref="K24" ca="1">ABS( INDIRECT(ADDRESS(ROW(),(COLUMN()-$D$5))) - IF(MOD(INDIRECT(ADDRESS(ROW(),1)),2)=0, 5,1))</f>
        <v>4</v>
      </c>
      <c r="L24" s="11" cm="1">
        <f t="array" aca="1" ref="L24" ca="1">ABS( INDIRECT(ADDRESS(ROW(),(COLUMN()-$D$5))) - IF(MOD(INDIRECT(ADDRESS(ROW(),1)),2)=0, 5,1))</f>
        <v>1</v>
      </c>
      <c r="M24" s="11" cm="1">
        <f t="array" aca="1" ref="M24" ca="1">ABS( INDIRECT(ADDRESS(ROW(),(COLUMN()-$D$5))) - IF(MOD(INDIRECT(ADDRESS(ROW(),1)),2)=0, 5,1))</f>
        <v>3</v>
      </c>
      <c r="N24" s="11" cm="1">
        <f t="array" aca="1" ref="N24" ca="1">ABS( INDIRECT(ADDRESS(ROW(),(COLUMN()-$D$5))) - IF(MOD(INDIRECT(ADDRESS(ROW(),1)),2)=0, 5,1))</f>
        <v>4</v>
      </c>
      <c r="O24" s="7">
        <f t="shared" ca="1" si="0"/>
        <v>2.8333333333333335</v>
      </c>
    </row>
    <row r="25" spans="1:15" ht="217.5" thickBot="1" x14ac:dyDescent="0.4">
      <c r="A25" s="13">
        <v>10</v>
      </c>
      <c r="B25" s="15" t="s">
        <v>17</v>
      </c>
      <c r="C25" s="9">
        <v>1</v>
      </c>
      <c r="D25" s="9">
        <v>1</v>
      </c>
      <c r="E25" s="9">
        <v>1</v>
      </c>
      <c r="F25" s="9">
        <v>3</v>
      </c>
      <c r="G25" s="9">
        <v>1</v>
      </c>
      <c r="H25" s="9">
        <v>2</v>
      </c>
      <c r="I25" s="11" cm="1">
        <f t="array" aca="1" ref="I25" ca="1">ABS( INDIRECT(ADDRESS(ROW(),(COLUMN()-$D$5))) - IF(MOD(INDIRECT(ADDRESS(ROW(),1)),2)=0, 5,1))</f>
        <v>4</v>
      </c>
      <c r="J25" s="11" cm="1">
        <f t="array" aca="1" ref="J25" ca="1">ABS( INDIRECT(ADDRESS(ROW(),(COLUMN()-$D$5))) - IF(MOD(INDIRECT(ADDRESS(ROW(),1)),2)=0, 5,1))</f>
        <v>4</v>
      </c>
      <c r="K25" s="11" cm="1">
        <f t="array" aca="1" ref="K25" ca="1">ABS( INDIRECT(ADDRESS(ROW(),(COLUMN()-$D$5))) - IF(MOD(INDIRECT(ADDRESS(ROW(),1)),2)=0, 5,1))</f>
        <v>4</v>
      </c>
      <c r="L25" s="11" cm="1">
        <f t="array" aca="1" ref="L25" ca="1">ABS( INDIRECT(ADDRESS(ROW(),(COLUMN()-$D$5))) - IF(MOD(INDIRECT(ADDRESS(ROW(),1)),2)=0, 5,1))</f>
        <v>2</v>
      </c>
      <c r="M25" s="11" cm="1">
        <f t="array" aca="1" ref="M25" ca="1">ABS( INDIRECT(ADDRESS(ROW(),(COLUMN()-$D$5))) - IF(MOD(INDIRECT(ADDRESS(ROW(),1)),2)=0, 5,1))</f>
        <v>4</v>
      </c>
      <c r="N25" s="11" cm="1">
        <f t="array" aca="1" ref="N25" ca="1">ABS( INDIRECT(ADDRESS(ROW(),(COLUMN()-$D$5))) - IF(MOD(INDIRECT(ADDRESS(ROW(),1)),2)=0, 5,1))</f>
        <v>3</v>
      </c>
      <c r="O25" s="7">
        <f t="shared" ca="1" si="0"/>
        <v>3.5</v>
      </c>
    </row>
    <row r="26" spans="1:15" ht="16" thickBot="1" x14ac:dyDescent="0.4">
      <c r="A26" s="14" t="s">
        <v>3</v>
      </c>
      <c r="B26" s="12"/>
      <c r="C26" s="26"/>
      <c r="D26" s="26"/>
      <c r="E26" s="26"/>
      <c r="F26" s="26"/>
      <c r="G26" s="26"/>
      <c r="H26" s="26"/>
      <c r="I26" s="4">
        <f t="shared" ref="I26:N26" ca="1" si="1">SUM(I16:I25)*2.5</f>
        <v>67.5</v>
      </c>
      <c r="J26" s="4">
        <f t="shared" ca="1" si="1"/>
        <v>92.5</v>
      </c>
      <c r="K26" s="4">
        <f t="shared" ca="1" si="1"/>
        <v>97.5</v>
      </c>
      <c r="L26" s="4">
        <f t="shared" ca="1" si="1"/>
        <v>40</v>
      </c>
      <c r="M26" s="4">
        <f t="shared" ca="1" si="1"/>
        <v>92.5</v>
      </c>
      <c r="N26" s="6">
        <f t="shared" ca="1" si="1"/>
        <v>97.5</v>
      </c>
      <c r="O26" s="7">
        <f ca="1">AVERAGE(I26:N26)</f>
        <v>81.25</v>
      </c>
    </row>
    <row r="27" spans="1:15" ht="15.5" x14ac:dyDescent="0.35">
      <c r="B27" s="12"/>
    </row>
    <row r="28" spans="1:15" ht="15.5" x14ac:dyDescent="0.35">
      <c r="A28" t="s">
        <v>33</v>
      </c>
      <c r="B28" s="12"/>
      <c r="C28">
        <v>3</v>
      </c>
      <c r="D28">
        <v>4</v>
      </c>
      <c r="E28">
        <v>5</v>
      </c>
      <c r="F28">
        <v>2</v>
      </c>
      <c r="G28">
        <v>3</v>
      </c>
      <c r="H28">
        <v>5</v>
      </c>
      <c r="I28" s="53">
        <f>AVERAGE(C28:H28)</f>
        <v>3.6666666666666665</v>
      </c>
    </row>
    <row r="29" spans="1:15" ht="15.5" x14ac:dyDescent="0.35">
      <c r="A29" t="s">
        <v>34</v>
      </c>
      <c r="B29" s="12"/>
      <c r="C29">
        <v>3</v>
      </c>
      <c r="D29">
        <v>5</v>
      </c>
      <c r="E29">
        <v>5</v>
      </c>
      <c r="F29">
        <v>2</v>
      </c>
      <c r="G29">
        <v>4</v>
      </c>
      <c r="H29">
        <v>5</v>
      </c>
      <c r="I29" s="53">
        <f t="shared" ref="I29:I32" si="2">AVERAGE(C29:H29)</f>
        <v>4</v>
      </c>
    </row>
    <row r="30" spans="1:15" ht="15.5" x14ac:dyDescent="0.35">
      <c r="A30" t="s">
        <v>35</v>
      </c>
      <c r="B30" s="12"/>
      <c r="C30">
        <v>4</v>
      </c>
      <c r="D30">
        <v>4</v>
      </c>
      <c r="E30">
        <v>5</v>
      </c>
      <c r="F30">
        <v>4</v>
      </c>
      <c r="G30">
        <v>4</v>
      </c>
      <c r="H30">
        <v>5</v>
      </c>
      <c r="I30" s="53">
        <f t="shared" si="2"/>
        <v>4.333333333333333</v>
      </c>
    </row>
    <row r="31" spans="1:15" ht="15.5" x14ac:dyDescent="0.35">
      <c r="A31" t="s">
        <v>36</v>
      </c>
      <c r="B31" s="12"/>
      <c r="C31">
        <v>3</v>
      </c>
      <c r="D31">
        <v>5</v>
      </c>
      <c r="E31">
        <v>5</v>
      </c>
      <c r="F31">
        <v>5</v>
      </c>
      <c r="G31">
        <v>4</v>
      </c>
      <c r="H31">
        <v>5</v>
      </c>
      <c r="I31" s="53">
        <f t="shared" si="2"/>
        <v>4.5</v>
      </c>
    </row>
    <row r="32" spans="1:15" ht="15.5" x14ac:dyDescent="0.35">
      <c r="A32" t="s">
        <v>37</v>
      </c>
      <c r="B32" s="12"/>
      <c r="C32">
        <v>4</v>
      </c>
      <c r="D32">
        <v>4</v>
      </c>
      <c r="E32">
        <v>5</v>
      </c>
      <c r="F32">
        <v>4</v>
      </c>
      <c r="G32">
        <v>4</v>
      </c>
      <c r="H32">
        <v>4</v>
      </c>
      <c r="I32" s="53">
        <f t="shared" si="2"/>
        <v>4.166666666666667</v>
      </c>
    </row>
    <row r="33" spans="1:15" ht="15.5" x14ac:dyDescent="0.35">
      <c r="B33" s="12"/>
    </row>
    <row r="34" spans="1:15" s="1" customFormat="1" ht="16" thickBot="1" x14ac:dyDescent="0.4">
      <c r="A34" s="2" t="s">
        <v>6</v>
      </c>
      <c r="B34" s="16"/>
    </row>
    <row r="35" spans="1:15" s="1" customFormat="1" ht="16" thickBot="1" x14ac:dyDescent="0.4">
      <c r="A35" s="1" t="s">
        <v>4</v>
      </c>
      <c r="B35" s="16"/>
      <c r="C35" s="76" t="s">
        <v>1</v>
      </c>
      <c r="D35" s="76"/>
      <c r="E35" s="76"/>
      <c r="F35" s="76"/>
      <c r="G35" s="76"/>
      <c r="H35" s="76"/>
      <c r="I35" s="77" t="s">
        <v>24</v>
      </c>
      <c r="J35" s="77"/>
      <c r="K35" s="77"/>
      <c r="L35" s="77"/>
      <c r="M35" s="77"/>
      <c r="N35" s="78"/>
      <c r="O35" s="23" t="s">
        <v>25</v>
      </c>
    </row>
    <row r="36" spans="1:15" ht="102" thickBot="1" x14ac:dyDescent="0.4">
      <c r="A36" s="13">
        <v>1</v>
      </c>
      <c r="B36" s="17" t="s">
        <v>18</v>
      </c>
      <c r="C36" s="18">
        <v>3</v>
      </c>
      <c r="D36" s="18">
        <v>3</v>
      </c>
      <c r="E36" s="18">
        <v>1</v>
      </c>
      <c r="F36" s="18">
        <v>8</v>
      </c>
      <c r="G36" s="18">
        <v>3</v>
      </c>
      <c r="H36" s="24">
        <v>2</v>
      </c>
      <c r="I36" s="19" cm="1">
        <f t="array" aca="1" ref="I36" ca="1" xml:space="preserve"> INDIRECT(ADDRESS(ROW(),(COLUMN()-$D$5)))*5</f>
        <v>15</v>
      </c>
      <c r="J36" s="19" cm="1">
        <f t="array" aca="1" ref="J36" ca="1" xml:space="preserve"> INDIRECT(ADDRESS(ROW(),(COLUMN()-$D$5)))*5</f>
        <v>15</v>
      </c>
      <c r="K36" s="19" cm="1">
        <f t="array" aca="1" ref="K36" ca="1" xml:space="preserve"> INDIRECT(ADDRESS(ROW(),(COLUMN()-$D$5)))*5</f>
        <v>5</v>
      </c>
      <c r="L36" s="19" cm="1">
        <f t="array" aca="1" ref="L36" ca="1" xml:space="preserve"> INDIRECT(ADDRESS(ROW(),(COLUMN()-$D$5)))*5</f>
        <v>40</v>
      </c>
      <c r="M36" s="19" cm="1">
        <f t="array" aca="1" ref="M36" ca="1" xml:space="preserve"> INDIRECT(ADDRESS(ROW(),(COLUMN()-$D$5)))*5</f>
        <v>15</v>
      </c>
      <c r="N36" s="29" cm="1">
        <f t="array" aca="1" ref="N36" ca="1" xml:space="preserve"> INDIRECT(ADDRESS(ROW(),(COLUMN()-$D$5)))*5</f>
        <v>10</v>
      </c>
      <c r="O36" s="62">
        <f t="shared" ref="O36:O41" ca="1" si="3">AVERAGE(I36:N36)</f>
        <v>16.666666666666668</v>
      </c>
    </row>
    <row r="37" spans="1:15" ht="102" thickBot="1" x14ac:dyDescent="0.4">
      <c r="A37" s="13">
        <v>2</v>
      </c>
      <c r="B37" s="17" t="s">
        <v>19</v>
      </c>
      <c r="C37" s="9">
        <v>7</v>
      </c>
      <c r="D37" s="9">
        <v>5</v>
      </c>
      <c r="E37" s="9">
        <v>1</v>
      </c>
      <c r="F37" s="9">
        <v>2</v>
      </c>
      <c r="G37" s="9">
        <v>1</v>
      </c>
      <c r="H37" s="25">
        <v>3</v>
      </c>
      <c r="I37" s="20" cm="1">
        <f t="array" aca="1" ref="I37" ca="1" xml:space="preserve"> INDIRECT(ADDRESS(ROW(),(COLUMN()-$D$5)))*5</f>
        <v>35</v>
      </c>
      <c r="J37" s="20" cm="1">
        <f t="array" aca="1" ref="J37" ca="1" xml:space="preserve"> INDIRECT(ADDRESS(ROW(),(COLUMN()-$D$5)))*5</f>
        <v>25</v>
      </c>
      <c r="K37" s="20" cm="1">
        <f t="array" aca="1" ref="K37" ca="1" xml:space="preserve"> INDIRECT(ADDRESS(ROW(),(COLUMN()-$D$5)))*5</f>
        <v>5</v>
      </c>
      <c r="L37" s="20" cm="1">
        <f t="array" aca="1" ref="L37" ca="1" xml:space="preserve"> INDIRECT(ADDRESS(ROW(),(COLUMN()-$D$5)))*5</f>
        <v>10</v>
      </c>
      <c r="M37" s="20" cm="1">
        <f t="array" aca="1" ref="M37" ca="1" xml:space="preserve"> INDIRECT(ADDRESS(ROW(),(COLUMN()-$D$5)))*5</f>
        <v>5</v>
      </c>
      <c r="N37" s="30" cm="1">
        <f t="array" aca="1" ref="N37" ca="1" xml:space="preserve"> INDIRECT(ADDRESS(ROW(),(COLUMN()-$D$5)))*5</f>
        <v>15</v>
      </c>
      <c r="O37" s="62">
        <f t="shared" ca="1" si="3"/>
        <v>15.833333333333334</v>
      </c>
    </row>
    <row r="38" spans="1:15" ht="116.5" thickBot="1" x14ac:dyDescent="0.4">
      <c r="A38" s="13">
        <v>3</v>
      </c>
      <c r="B38" s="17" t="s">
        <v>20</v>
      </c>
      <c r="C38" s="9">
        <v>6</v>
      </c>
      <c r="D38" s="9">
        <v>3</v>
      </c>
      <c r="E38" s="9">
        <v>1</v>
      </c>
      <c r="F38" s="9">
        <v>13</v>
      </c>
      <c r="G38" s="9">
        <v>3</v>
      </c>
      <c r="H38" s="25">
        <v>1</v>
      </c>
      <c r="I38" s="20" cm="1">
        <f t="array" aca="1" ref="I38" ca="1" xml:space="preserve"> INDIRECT(ADDRESS(ROW(),(COLUMN()-$D$5)))*5</f>
        <v>30</v>
      </c>
      <c r="J38" s="20" cm="1">
        <f t="array" aca="1" ref="J38" ca="1" xml:space="preserve"> INDIRECT(ADDRESS(ROW(),(COLUMN()-$D$5)))*5</f>
        <v>15</v>
      </c>
      <c r="K38" s="20" cm="1">
        <f t="array" aca="1" ref="K38" ca="1" xml:space="preserve"> INDIRECT(ADDRESS(ROW(),(COLUMN()-$D$5)))*5</f>
        <v>5</v>
      </c>
      <c r="L38" s="20" cm="1">
        <f t="array" aca="1" ref="L38" ca="1" xml:space="preserve"> INDIRECT(ADDRESS(ROW(),(COLUMN()-$D$5)))*5</f>
        <v>65</v>
      </c>
      <c r="M38" s="20" cm="1">
        <f t="array" aca="1" ref="M38" ca="1" xml:space="preserve"> INDIRECT(ADDRESS(ROW(),(COLUMN()-$D$5)))*5</f>
        <v>15</v>
      </c>
      <c r="N38" s="30" cm="1">
        <f t="array" aca="1" ref="N38" ca="1" xml:space="preserve"> INDIRECT(ADDRESS(ROW(),(COLUMN()-$D$5)))*5</f>
        <v>5</v>
      </c>
      <c r="O38" s="62">
        <f t="shared" ca="1" si="3"/>
        <v>22.5</v>
      </c>
    </row>
    <row r="39" spans="1:15" ht="174.5" thickBot="1" x14ac:dyDescent="0.4">
      <c r="A39" s="13">
        <v>4</v>
      </c>
      <c r="B39" s="17" t="s">
        <v>21</v>
      </c>
      <c r="C39" s="9">
        <v>4</v>
      </c>
      <c r="D39" s="9">
        <v>4</v>
      </c>
      <c r="E39" s="9">
        <v>2</v>
      </c>
      <c r="F39" s="9">
        <v>3</v>
      </c>
      <c r="G39" s="9">
        <v>3</v>
      </c>
      <c r="H39" s="25">
        <v>1</v>
      </c>
      <c r="I39" s="20" cm="1">
        <f t="array" aca="1" ref="I39" ca="1" xml:space="preserve"> INDIRECT(ADDRESS(ROW(),(COLUMN()-$D$5)))*5</f>
        <v>20</v>
      </c>
      <c r="J39" s="20" cm="1">
        <f t="array" aca="1" ref="J39" ca="1" xml:space="preserve"> INDIRECT(ADDRESS(ROW(),(COLUMN()-$D$5)))*5</f>
        <v>20</v>
      </c>
      <c r="K39" s="20" cm="1">
        <f t="array" aca="1" ref="K39" ca="1" xml:space="preserve"> INDIRECT(ADDRESS(ROW(),(COLUMN()-$D$5)))*5</f>
        <v>10</v>
      </c>
      <c r="L39" s="20" cm="1">
        <f t="array" aca="1" ref="L39" ca="1" xml:space="preserve"> INDIRECT(ADDRESS(ROW(),(COLUMN()-$D$5)))*5</f>
        <v>15</v>
      </c>
      <c r="M39" s="20" cm="1">
        <f t="array" aca="1" ref="M39" ca="1" xml:space="preserve"> INDIRECT(ADDRESS(ROW(),(COLUMN()-$D$5)))*5</f>
        <v>15</v>
      </c>
      <c r="N39" s="30" cm="1">
        <f t="array" aca="1" ref="N39" ca="1" xml:space="preserve"> INDIRECT(ADDRESS(ROW(),(COLUMN()-$D$5)))*5</f>
        <v>5</v>
      </c>
      <c r="O39" s="62">
        <f t="shared" ca="1" si="3"/>
        <v>14.166666666666666</v>
      </c>
    </row>
    <row r="40" spans="1:15" ht="160" thickBot="1" x14ac:dyDescent="0.4">
      <c r="A40" s="13">
        <v>5</v>
      </c>
      <c r="B40" s="17" t="s">
        <v>22</v>
      </c>
      <c r="C40" s="9">
        <v>5</v>
      </c>
      <c r="D40" s="9">
        <v>5</v>
      </c>
      <c r="E40" s="9">
        <v>4</v>
      </c>
      <c r="F40" s="9">
        <v>11</v>
      </c>
      <c r="G40" s="9">
        <v>3</v>
      </c>
      <c r="H40" s="25">
        <v>6</v>
      </c>
      <c r="I40" s="20" cm="1">
        <f t="array" aca="1" ref="I40" ca="1" xml:space="preserve"> INDIRECT(ADDRESS(ROW(),(COLUMN()-$D$5)))*5</f>
        <v>25</v>
      </c>
      <c r="J40" s="20" cm="1">
        <f t="array" aca="1" ref="J40" ca="1" xml:space="preserve"> INDIRECT(ADDRESS(ROW(),(COLUMN()-$D$5)))*5</f>
        <v>25</v>
      </c>
      <c r="K40" s="20" cm="1">
        <f t="array" aca="1" ref="K40" ca="1" xml:space="preserve"> INDIRECT(ADDRESS(ROW(),(COLUMN()-$D$5)))*5</f>
        <v>20</v>
      </c>
      <c r="L40" s="20" cm="1">
        <f t="array" aca="1" ref="L40" ca="1" xml:space="preserve"> INDIRECT(ADDRESS(ROW(),(COLUMN()-$D$5)))*5</f>
        <v>55</v>
      </c>
      <c r="M40" s="20" cm="1">
        <f t="array" aca="1" ref="M40" ca="1" xml:space="preserve"> INDIRECT(ADDRESS(ROW(),(COLUMN()-$D$5)))*5</f>
        <v>15</v>
      </c>
      <c r="N40" s="30" cm="1">
        <f t="array" aca="1" ref="N40" ca="1" xml:space="preserve"> INDIRECT(ADDRESS(ROW(),(COLUMN()-$D$5)))*5</f>
        <v>30</v>
      </c>
      <c r="O40" s="62">
        <f t="shared" ca="1" si="3"/>
        <v>28.333333333333332</v>
      </c>
    </row>
    <row r="41" spans="1:15" ht="174.5" thickBot="1" x14ac:dyDescent="0.4">
      <c r="A41" s="13">
        <v>6</v>
      </c>
      <c r="B41" s="17" t="s">
        <v>23</v>
      </c>
      <c r="C41" s="9">
        <v>9</v>
      </c>
      <c r="D41" s="9">
        <v>1</v>
      </c>
      <c r="E41" s="9">
        <v>1</v>
      </c>
      <c r="F41" s="9">
        <v>14</v>
      </c>
      <c r="G41" s="9">
        <v>1</v>
      </c>
      <c r="H41" s="25">
        <v>1</v>
      </c>
      <c r="I41" s="21" cm="1">
        <f t="array" aca="1" ref="I41" ca="1" xml:space="preserve"> INDIRECT(ADDRESS(ROW(),(COLUMN()-$D$5)))*5</f>
        <v>45</v>
      </c>
      <c r="J41" s="33" cm="1">
        <f t="array" aca="1" ref="J41" ca="1" xml:space="preserve"> INDIRECT(ADDRESS(ROW(),(COLUMN()-$D$5)))*5</f>
        <v>5</v>
      </c>
      <c r="K41" s="33" cm="1">
        <f t="array" aca="1" ref="K41" ca="1" xml:space="preserve"> INDIRECT(ADDRESS(ROW(),(COLUMN()-$D$5)))*5</f>
        <v>5</v>
      </c>
      <c r="L41" s="21" cm="1">
        <f t="array" aca="1" ref="L41" ca="1" xml:space="preserve"> INDIRECT(ADDRESS(ROW(),(COLUMN()-$D$5)))*5</f>
        <v>70</v>
      </c>
      <c r="M41" s="21" cm="1">
        <f t="array" aca="1" ref="M41" ca="1" xml:space="preserve"> INDIRECT(ADDRESS(ROW(),(COLUMN()-$D$5)))*5</f>
        <v>5</v>
      </c>
      <c r="N41" s="33" cm="1">
        <f t="array" aca="1" ref="N41" ca="1" xml:space="preserve"> INDIRECT(ADDRESS(ROW(),(COLUMN()-$D$5)))*5</f>
        <v>5</v>
      </c>
      <c r="O41" s="62">
        <f t="shared" ca="1" si="3"/>
        <v>22.5</v>
      </c>
    </row>
    <row r="42" spans="1:15" ht="15" thickBot="1" x14ac:dyDescent="0.4">
      <c r="A42" s="14" t="s">
        <v>3</v>
      </c>
      <c r="B42" s="3"/>
      <c r="C42" s="3"/>
      <c r="D42" s="3"/>
      <c r="E42" s="3"/>
      <c r="F42" s="3"/>
      <c r="G42" s="3"/>
      <c r="H42" s="3"/>
      <c r="I42" s="34">
        <f t="shared" ref="I42:N42" ca="1" si="4">AVERAGE(I36:I41)</f>
        <v>28.333333333333332</v>
      </c>
      <c r="J42" s="35">
        <f t="shared" ca="1" si="4"/>
        <v>17.5</v>
      </c>
      <c r="K42" s="35">
        <f t="shared" ca="1" si="4"/>
        <v>8.3333333333333339</v>
      </c>
      <c r="L42" s="35">
        <f t="shared" ca="1" si="4"/>
        <v>42.5</v>
      </c>
      <c r="M42" s="36">
        <f t="shared" ca="1" si="4"/>
        <v>11.666666666666666</v>
      </c>
      <c r="N42" s="22">
        <f t="shared" ca="1" si="4"/>
        <v>11.666666666666666</v>
      </c>
      <c r="O42" s="7">
        <f ca="1">AVERAGE(I42:N42)</f>
        <v>20</v>
      </c>
    </row>
    <row r="44" spans="1:15" s="53" customFormat="1" x14ac:dyDescent="0.35">
      <c r="A44" s="53" t="s">
        <v>81</v>
      </c>
      <c r="C44" s="53">
        <v>0</v>
      </c>
      <c r="D44" s="53">
        <v>1</v>
      </c>
      <c r="E44" s="53">
        <v>0</v>
      </c>
      <c r="F44" s="53">
        <v>1</v>
      </c>
      <c r="G44" s="53">
        <v>0</v>
      </c>
      <c r="H44" s="53">
        <v>0</v>
      </c>
    </row>
    <row r="45" spans="1:15" s="53" customFormat="1" x14ac:dyDescent="0.35">
      <c r="A45" s="53" t="s">
        <v>39</v>
      </c>
      <c r="C45" s="53">
        <v>2</v>
      </c>
      <c r="D45" s="53">
        <v>4</v>
      </c>
      <c r="E45" s="53">
        <v>3</v>
      </c>
      <c r="F45" s="53">
        <v>1</v>
      </c>
      <c r="G45" s="53">
        <v>1</v>
      </c>
      <c r="H45" s="53">
        <v>3</v>
      </c>
    </row>
    <row r="46" spans="1:15" x14ac:dyDescent="0.35">
      <c r="A46" t="s">
        <v>40</v>
      </c>
      <c r="C46" s="45">
        <v>1.4004629629629629E-3</v>
      </c>
      <c r="D46" s="46">
        <v>1.9675925925925928E-3</v>
      </c>
      <c r="E46" s="46">
        <v>1.0416666666666667E-3</v>
      </c>
      <c r="F46" s="46">
        <v>1.2731481481481483E-3</v>
      </c>
      <c r="G46" s="46">
        <v>1.0416666666666667E-3</v>
      </c>
      <c r="H46" s="45">
        <v>2.6620370370370374E-3</v>
      </c>
    </row>
    <row r="47" spans="1:15" x14ac:dyDescent="0.35">
      <c r="A47" t="s">
        <v>41</v>
      </c>
      <c r="C47" s="45">
        <v>5.3819444444444453E-3</v>
      </c>
      <c r="D47" s="45">
        <v>3.414351851851852E-3</v>
      </c>
      <c r="E47" s="45">
        <v>8.3333333333333339E-4</v>
      </c>
      <c r="F47" s="45">
        <v>1.1458333333333333E-3</v>
      </c>
      <c r="G47" s="45">
        <v>2.1527777777777778E-3</v>
      </c>
      <c r="H47" s="45">
        <v>4.2129629629629626E-3</v>
      </c>
    </row>
    <row r="48" spans="1:15" s="53" customFormat="1" x14ac:dyDescent="0.35">
      <c r="A48" s="53" t="s">
        <v>42</v>
      </c>
      <c r="C48" s="71">
        <v>7.3958333333333341E-3</v>
      </c>
      <c r="D48" s="71">
        <v>1.1805555555555555E-2</v>
      </c>
      <c r="E48" s="71">
        <v>3.0092592592592588E-3</v>
      </c>
      <c r="F48" s="71">
        <v>1.7118055555555556E-2</v>
      </c>
      <c r="G48" s="71">
        <v>2.7314814814814819E-3</v>
      </c>
      <c r="H48" s="71">
        <v>6.3773148148148148E-3</v>
      </c>
      <c r="I48" s="52">
        <f>AVERAGE(C48:H48)</f>
        <v>8.0729166666666675E-3</v>
      </c>
    </row>
    <row r="49" spans="1:9" s="61" customFormat="1" x14ac:dyDescent="0.35">
      <c r="A49" s="61" t="s">
        <v>56</v>
      </c>
      <c r="C49" s="55">
        <f>C48*86400</f>
        <v>639.00000000000011</v>
      </c>
      <c r="D49" s="55">
        <f t="shared" ref="D49:I49" si="5">D48*86400</f>
        <v>1020</v>
      </c>
      <c r="E49" s="55">
        <f t="shared" si="5"/>
        <v>259.99999999999994</v>
      </c>
      <c r="F49" s="55">
        <f t="shared" si="5"/>
        <v>1479</v>
      </c>
      <c r="G49" s="55">
        <f t="shared" si="5"/>
        <v>236.00000000000003</v>
      </c>
      <c r="H49" s="55">
        <f t="shared" si="5"/>
        <v>551</v>
      </c>
      <c r="I49" s="55">
        <f t="shared" si="5"/>
        <v>697.50000000000011</v>
      </c>
    </row>
    <row r="51" spans="1:9" x14ac:dyDescent="0.35">
      <c r="A51" t="s">
        <v>43</v>
      </c>
      <c r="C51" s="45">
        <f>C47-C46</f>
        <v>3.9814814814814825E-3</v>
      </c>
      <c r="D51" s="45">
        <v>3.414351851851852E-3</v>
      </c>
      <c r="E51" s="45">
        <v>8.3333333333333339E-4</v>
      </c>
      <c r="F51" s="45">
        <v>1.1458333333333333E-3</v>
      </c>
      <c r="G51" s="45">
        <v>2.1527777777777778E-3</v>
      </c>
      <c r="H51" s="45">
        <f t="shared" ref="H51" si="6">H47-H46</f>
        <v>1.5509259259259252E-3</v>
      </c>
    </row>
    <row r="52" spans="1:9" x14ac:dyDescent="0.35">
      <c r="A52" t="s">
        <v>44</v>
      </c>
      <c r="C52" s="45">
        <f>C48-C46</f>
        <v>5.9953703703703714E-3</v>
      </c>
      <c r="D52" s="45">
        <v>1.1805555555555555E-2</v>
      </c>
      <c r="E52" s="45">
        <v>3.0092592592592588E-3</v>
      </c>
      <c r="F52" s="45">
        <v>1.7118055555555556E-2</v>
      </c>
      <c r="G52" s="45">
        <v>2.7314814814814819E-3</v>
      </c>
      <c r="H52" s="45">
        <f t="shared" ref="H52" si="7">H48-H46</f>
        <v>3.7152777777777774E-3</v>
      </c>
    </row>
  </sheetData>
  <mergeCells count="4">
    <mergeCell ref="C15:H15"/>
    <mergeCell ref="I15:N15"/>
    <mergeCell ref="C35:H35"/>
    <mergeCell ref="I35:N3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C69F-C613-404B-879A-666A4EBD2001}">
  <dimension ref="A1:O56"/>
  <sheetViews>
    <sheetView workbookViewId="0"/>
  </sheetViews>
  <sheetFormatPr baseColWidth="10" defaultRowHeight="14.5" x14ac:dyDescent="0.35"/>
  <cols>
    <col min="1" max="1" width="11.54296875" customWidth="1"/>
    <col min="2" max="2" width="111.26953125" hidden="1" customWidth="1"/>
    <col min="15" max="15" width="12.90625" customWidth="1"/>
  </cols>
  <sheetData>
    <row r="1" spans="1:15" s="37" customFormat="1" ht="26.5" customHeight="1" x14ac:dyDescent="0.35">
      <c r="A1" s="38" t="s">
        <v>85</v>
      </c>
      <c r="B1" s="38"/>
      <c r="C1" s="38"/>
      <c r="D1" s="38"/>
    </row>
    <row r="2" spans="1:15" s="3" customFormat="1" x14ac:dyDescent="0.35">
      <c r="A2" s="3" t="s">
        <v>26</v>
      </c>
    </row>
    <row r="4" spans="1:15" ht="15" thickBot="1" x14ac:dyDescent="0.4">
      <c r="A4" s="27"/>
      <c r="B4" s="28"/>
      <c r="C4" s="28"/>
      <c r="D4" s="28"/>
      <c r="E4" s="29"/>
    </row>
    <row r="5" spans="1:15" ht="15" thickBot="1" x14ac:dyDescent="0.4">
      <c r="A5" s="47" t="s">
        <v>7</v>
      </c>
      <c r="B5" s="3"/>
      <c r="C5" s="48"/>
      <c r="D5" s="39">
        <v>6</v>
      </c>
      <c r="E5" s="30"/>
    </row>
    <row r="6" spans="1:15" x14ac:dyDescent="0.35">
      <c r="A6" s="31"/>
      <c r="B6" s="32"/>
      <c r="C6" s="32"/>
      <c r="D6" s="32"/>
      <c r="E6" s="33"/>
    </row>
    <row r="8" spans="1:15" x14ac:dyDescent="0.35">
      <c r="A8" t="s">
        <v>28</v>
      </c>
      <c r="C8">
        <v>25</v>
      </c>
      <c r="D8">
        <v>28</v>
      </c>
      <c r="E8">
        <v>26</v>
      </c>
      <c r="F8">
        <v>30</v>
      </c>
      <c r="G8">
        <v>23</v>
      </c>
      <c r="H8">
        <v>26</v>
      </c>
    </row>
    <row r="9" spans="1:15" x14ac:dyDescent="0.35">
      <c r="A9" t="s">
        <v>27</v>
      </c>
      <c r="C9" t="s">
        <v>32</v>
      </c>
      <c r="D9" t="s">
        <v>32</v>
      </c>
      <c r="E9" t="s">
        <v>45</v>
      </c>
      <c r="F9" t="s">
        <v>32</v>
      </c>
      <c r="G9" t="s">
        <v>32</v>
      </c>
      <c r="H9" t="s">
        <v>32</v>
      </c>
    </row>
    <row r="10" spans="1:15" x14ac:dyDescent="0.35">
      <c r="A10" t="s">
        <v>29</v>
      </c>
      <c r="C10">
        <v>5</v>
      </c>
      <c r="D10">
        <v>5</v>
      </c>
      <c r="E10">
        <v>4</v>
      </c>
      <c r="F10">
        <v>5</v>
      </c>
      <c r="G10">
        <v>5</v>
      </c>
      <c r="H10">
        <v>3</v>
      </c>
    </row>
    <row r="11" spans="1:15" x14ac:dyDescent="0.35">
      <c r="A11" t="s">
        <v>30</v>
      </c>
      <c r="C11">
        <v>3</v>
      </c>
      <c r="D11">
        <v>1</v>
      </c>
      <c r="E11">
        <v>1</v>
      </c>
      <c r="F11">
        <v>3</v>
      </c>
      <c r="G11">
        <v>1</v>
      </c>
      <c r="H11">
        <v>1</v>
      </c>
    </row>
    <row r="12" spans="1:15" x14ac:dyDescent="0.35">
      <c r="A12" t="s">
        <v>31</v>
      </c>
      <c r="C12">
        <v>3</v>
      </c>
      <c r="D12">
        <v>2</v>
      </c>
      <c r="E12">
        <v>4</v>
      </c>
      <c r="F12">
        <v>5</v>
      </c>
      <c r="G12">
        <v>2</v>
      </c>
      <c r="H12">
        <v>1</v>
      </c>
    </row>
    <row r="14" spans="1:15" s="1" customFormat="1" ht="15" thickBot="1" x14ac:dyDescent="0.4">
      <c r="A14" s="2" t="s">
        <v>0</v>
      </c>
      <c r="B14" s="2"/>
    </row>
    <row r="15" spans="1:15" s="1" customFormat="1" ht="15" thickBot="1" x14ac:dyDescent="0.4">
      <c r="A15" s="1" t="s">
        <v>4</v>
      </c>
      <c r="C15" s="73" t="s">
        <v>1</v>
      </c>
      <c r="D15" s="74"/>
      <c r="E15" s="74"/>
      <c r="F15" s="74"/>
      <c r="G15" s="74"/>
      <c r="H15" s="75"/>
      <c r="I15" s="73" t="s">
        <v>2</v>
      </c>
      <c r="J15" s="74"/>
      <c r="K15" s="74"/>
      <c r="L15" s="74"/>
      <c r="M15" s="74"/>
      <c r="N15" s="74"/>
      <c r="O15" s="8" t="s">
        <v>5</v>
      </c>
    </row>
    <row r="16" spans="1:15" ht="16" thickBot="1" x14ac:dyDescent="0.4">
      <c r="A16" s="13">
        <v>1</v>
      </c>
      <c r="B16" s="49" t="s">
        <v>8</v>
      </c>
      <c r="C16" s="9">
        <v>5</v>
      </c>
      <c r="D16" s="9">
        <v>4</v>
      </c>
      <c r="E16" s="9">
        <v>5</v>
      </c>
      <c r="F16" s="9">
        <v>5</v>
      </c>
      <c r="G16" s="9">
        <v>4</v>
      </c>
      <c r="H16" s="9">
        <v>5</v>
      </c>
      <c r="I16" s="11" cm="1">
        <f t="array" aca="1" ref="I16" ca="1">ABS( INDIRECT(ADDRESS(ROW(),(COLUMN()-$D$5))) - IF(MOD(INDIRECT(ADDRESS(ROW(),1)),2)=0, 5,1))</f>
        <v>4</v>
      </c>
      <c r="J16" s="11" cm="1">
        <f t="array" aca="1" ref="J16" ca="1">ABS( INDIRECT(ADDRESS(ROW(),(COLUMN()-$D$5))) - IF(MOD(INDIRECT(ADDRESS(ROW(),1)),2)=0, 5,1))</f>
        <v>3</v>
      </c>
      <c r="K16" s="11" cm="1">
        <f t="array" aca="1" ref="K16" ca="1">ABS( INDIRECT(ADDRESS(ROW(),(COLUMN()-$D$5))) - IF(MOD(INDIRECT(ADDRESS(ROW(),1)),2)=0, 5,1))</f>
        <v>4</v>
      </c>
      <c r="L16" s="11" cm="1">
        <f t="array" aca="1" ref="L16" ca="1">ABS( INDIRECT(ADDRESS(ROW(),(COLUMN()-$D$5))) - IF(MOD(INDIRECT(ADDRESS(ROW(),1)),2)=0, 5,1))</f>
        <v>4</v>
      </c>
      <c r="M16" s="11" cm="1">
        <f t="array" aca="1" ref="M16" ca="1">ABS( INDIRECT(ADDRESS(ROW(),(COLUMN()-$D$5))) - IF(MOD(INDIRECT(ADDRESS(ROW(),1)),2)=0, 5,1))</f>
        <v>3</v>
      </c>
      <c r="N16" s="11" cm="1">
        <f t="array" aca="1" ref="N16" ca="1">ABS( INDIRECT(ADDRESS(ROW(),(COLUMN()-$D$5))) - IF(MOD(INDIRECT(ADDRESS(ROW(),1)),2)=0, 5,1))</f>
        <v>4</v>
      </c>
      <c r="O16" s="60">
        <f t="shared" ref="O16:O25" ca="1" si="0">AVERAGE(I16:N16)</f>
        <v>3.6666666666666665</v>
      </c>
    </row>
    <row r="17" spans="1:15" ht="16" thickBot="1" x14ac:dyDescent="0.4">
      <c r="A17" s="13">
        <v>2</v>
      </c>
      <c r="B17" s="49" t="s">
        <v>9</v>
      </c>
      <c r="C17" s="9">
        <v>2</v>
      </c>
      <c r="D17" s="9">
        <v>1</v>
      </c>
      <c r="E17" s="9">
        <v>2</v>
      </c>
      <c r="F17" s="9">
        <v>2</v>
      </c>
      <c r="G17" s="9">
        <v>2</v>
      </c>
      <c r="H17" s="9">
        <v>1</v>
      </c>
      <c r="I17" s="11" cm="1">
        <f t="array" aca="1" ref="I17" ca="1">ABS( INDIRECT(ADDRESS(ROW(),(COLUMN()-$D$5))) - IF(MOD(INDIRECT(ADDRESS(ROW(),1)),2)=0, 5,1))</f>
        <v>3</v>
      </c>
      <c r="J17" s="11" cm="1">
        <f t="array" aca="1" ref="J17" ca="1">ABS( INDIRECT(ADDRESS(ROW(),(COLUMN()-$D$5))) - IF(MOD(INDIRECT(ADDRESS(ROW(),1)),2)=0, 5,1))</f>
        <v>4</v>
      </c>
      <c r="K17" s="11" cm="1">
        <f t="array" aca="1" ref="K17" ca="1">ABS( INDIRECT(ADDRESS(ROW(),(COLUMN()-$D$5))) - IF(MOD(INDIRECT(ADDRESS(ROW(),1)),2)=0, 5,1))</f>
        <v>3</v>
      </c>
      <c r="L17" s="11" cm="1">
        <f t="array" aca="1" ref="L17" ca="1">ABS( INDIRECT(ADDRESS(ROW(),(COLUMN()-$D$5))) - IF(MOD(INDIRECT(ADDRESS(ROW(),1)),2)=0, 5,1))</f>
        <v>3</v>
      </c>
      <c r="M17" s="11" cm="1">
        <f t="array" aca="1" ref="M17" ca="1">ABS( INDIRECT(ADDRESS(ROW(),(COLUMN()-$D$5))) - IF(MOD(INDIRECT(ADDRESS(ROW(),1)),2)=0, 5,1))</f>
        <v>3</v>
      </c>
      <c r="N17" s="11" cm="1">
        <f t="array" aca="1" ref="N17" ca="1">ABS( INDIRECT(ADDRESS(ROW(),(COLUMN()-$D$5))) - IF(MOD(INDIRECT(ADDRESS(ROW(),1)),2)=0, 5,1))</f>
        <v>4</v>
      </c>
      <c r="O17" s="60">
        <f t="shared" ca="1" si="0"/>
        <v>3.3333333333333335</v>
      </c>
    </row>
    <row r="18" spans="1:15" ht="16" thickBot="1" x14ac:dyDescent="0.4">
      <c r="A18" s="13">
        <v>3</v>
      </c>
      <c r="B18" s="49" t="s">
        <v>10</v>
      </c>
      <c r="C18" s="9">
        <v>5</v>
      </c>
      <c r="D18" s="9">
        <v>5</v>
      </c>
      <c r="E18" s="9">
        <v>4</v>
      </c>
      <c r="F18" s="9">
        <v>4</v>
      </c>
      <c r="G18" s="9">
        <v>5</v>
      </c>
      <c r="H18" s="9">
        <v>5</v>
      </c>
      <c r="I18" s="11" cm="1">
        <f t="array" aca="1" ref="I18" ca="1">ABS( INDIRECT(ADDRESS(ROW(),(COLUMN()-$D$5))) - IF(MOD(INDIRECT(ADDRESS(ROW(),1)),2)=0, 5,1))</f>
        <v>4</v>
      </c>
      <c r="J18" s="11" cm="1">
        <f t="array" aca="1" ref="J18" ca="1">ABS( INDIRECT(ADDRESS(ROW(),(COLUMN()-$D$5))) - IF(MOD(INDIRECT(ADDRESS(ROW(),1)),2)=0, 5,1))</f>
        <v>4</v>
      </c>
      <c r="K18" s="11" cm="1">
        <f t="array" aca="1" ref="K18" ca="1">ABS( INDIRECT(ADDRESS(ROW(),(COLUMN()-$D$5))) - IF(MOD(INDIRECT(ADDRESS(ROW(),1)),2)=0, 5,1))</f>
        <v>3</v>
      </c>
      <c r="L18" s="11" cm="1">
        <f t="array" aca="1" ref="L18" ca="1">ABS( INDIRECT(ADDRESS(ROW(),(COLUMN()-$D$5))) - IF(MOD(INDIRECT(ADDRESS(ROW(),1)),2)=0, 5,1))</f>
        <v>3</v>
      </c>
      <c r="M18" s="11" cm="1">
        <f t="array" aca="1" ref="M18" ca="1">ABS( INDIRECT(ADDRESS(ROW(),(COLUMN()-$D$5))) - IF(MOD(INDIRECT(ADDRESS(ROW(),1)),2)=0, 5,1))</f>
        <v>4</v>
      </c>
      <c r="N18" s="11" cm="1">
        <f t="array" aca="1" ref="N18" ca="1">ABS( INDIRECT(ADDRESS(ROW(),(COLUMN()-$D$5))) - IF(MOD(INDIRECT(ADDRESS(ROW(),1)),2)=0, 5,1))</f>
        <v>4</v>
      </c>
      <c r="O18" s="60">
        <f t="shared" ca="1" si="0"/>
        <v>3.6666666666666665</v>
      </c>
    </row>
    <row r="19" spans="1:15" ht="16" thickBot="1" x14ac:dyDescent="0.4">
      <c r="A19" s="13">
        <v>4</v>
      </c>
      <c r="B19" s="49" t="s">
        <v>11</v>
      </c>
      <c r="C19" s="9">
        <v>2</v>
      </c>
      <c r="D19" s="9">
        <v>2</v>
      </c>
      <c r="E19" s="9">
        <v>2</v>
      </c>
      <c r="F19" s="9">
        <v>2</v>
      </c>
      <c r="G19" s="9">
        <v>1</v>
      </c>
      <c r="H19" s="9">
        <v>4</v>
      </c>
      <c r="I19" s="11" cm="1">
        <f t="array" aca="1" ref="I19" ca="1">ABS( INDIRECT(ADDRESS(ROW(),(COLUMN()-$D$5))) - IF(MOD(INDIRECT(ADDRESS(ROW(),1)),2)=0, 5,1))</f>
        <v>3</v>
      </c>
      <c r="J19" s="11" cm="1">
        <f t="array" aca="1" ref="J19" ca="1">ABS( INDIRECT(ADDRESS(ROW(),(COLUMN()-$D$5))) - IF(MOD(INDIRECT(ADDRESS(ROW(),1)),2)=0, 5,1))</f>
        <v>3</v>
      </c>
      <c r="K19" s="11" cm="1">
        <f t="array" aca="1" ref="K19" ca="1">ABS( INDIRECT(ADDRESS(ROW(),(COLUMN()-$D$5))) - IF(MOD(INDIRECT(ADDRESS(ROW(),1)),2)=0, 5,1))</f>
        <v>3</v>
      </c>
      <c r="L19" s="11" cm="1">
        <f t="array" aca="1" ref="L19" ca="1">ABS( INDIRECT(ADDRESS(ROW(),(COLUMN()-$D$5))) - IF(MOD(INDIRECT(ADDRESS(ROW(),1)),2)=0, 5,1))</f>
        <v>3</v>
      </c>
      <c r="M19" s="11" cm="1">
        <f t="array" aca="1" ref="M19" ca="1">ABS( INDIRECT(ADDRESS(ROW(),(COLUMN()-$D$5))) - IF(MOD(INDIRECT(ADDRESS(ROW(),1)),2)=0, 5,1))</f>
        <v>4</v>
      </c>
      <c r="N19" s="11" cm="1">
        <f t="array" aca="1" ref="N19" ca="1">ABS( INDIRECT(ADDRESS(ROW(),(COLUMN()-$D$5))) - IF(MOD(INDIRECT(ADDRESS(ROW(),1)),2)=0, 5,1))</f>
        <v>1</v>
      </c>
      <c r="O19" s="60">
        <f t="shared" ca="1" si="0"/>
        <v>2.8333333333333335</v>
      </c>
    </row>
    <row r="20" spans="1:15" ht="16" thickBot="1" x14ac:dyDescent="0.4">
      <c r="A20" s="13">
        <v>5</v>
      </c>
      <c r="B20" s="49" t="s">
        <v>12</v>
      </c>
      <c r="C20" s="9">
        <v>4</v>
      </c>
      <c r="D20" s="9">
        <v>4</v>
      </c>
      <c r="E20" s="9">
        <v>5</v>
      </c>
      <c r="F20" s="9">
        <v>5</v>
      </c>
      <c r="G20" s="9">
        <v>4</v>
      </c>
      <c r="H20" s="9">
        <v>5</v>
      </c>
      <c r="I20" s="11" cm="1">
        <f t="array" aca="1" ref="I20" ca="1">ABS( INDIRECT(ADDRESS(ROW(),(COLUMN()-$D$5))) - IF(MOD(INDIRECT(ADDRESS(ROW(),1)),2)=0, 5,1))</f>
        <v>3</v>
      </c>
      <c r="J20" s="11" cm="1">
        <f t="array" aca="1" ref="J20" ca="1">ABS( INDIRECT(ADDRESS(ROW(),(COLUMN()-$D$5))) - IF(MOD(INDIRECT(ADDRESS(ROW(),1)),2)=0, 5,1))</f>
        <v>3</v>
      </c>
      <c r="K20" s="11" cm="1">
        <f t="array" aca="1" ref="K20" ca="1">ABS( INDIRECT(ADDRESS(ROW(),(COLUMN()-$D$5))) - IF(MOD(INDIRECT(ADDRESS(ROW(),1)),2)=0, 5,1))</f>
        <v>4</v>
      </c>
      <c r="L20" s="11" cm="1">
        <f t="array" aca="1" ref="L20" ca="1">ABS( INDIRECT(ADDRESS(ROW(),(COLUMN()-$D$5))) - IF(MOD(INDIRECT(ADDRESS(ROW(),1)),2)=0, 5,1))</f>
        <v>4</v>
      </c>
      <c r="M20" s="11" cm="1">
        <f t="array" aca="1" ref="M20" ca="1">ABS( INDIRECT(ADDRESS(ROW(),(COLUMN()-$D$5))) - IF(MOD(INDIRECT(ADDRESS(ROW(),1)),2)=0, 5,1))</f>
        <v>3</v>
      </c>
      <c r="N20" s="11" cm="1">
        <f t="array" aca="1" ref="N20" ca="1">ABS( INDIRECT(ADDRESS(ROW(),(COLUMN()-$D$5))) - IF(MOD(INDIRECT(ADDRESS(ROW(),1)),2)=0, 5,1))</f>
        <v>4</v>
      </c>
      <c r="O20" s="60">
        <f t="shared" ca="1" si="0"/>
        <v>3.5</v>
      </c>
    </row>
    <row r="21" spans="1:15" ht="16" thickBot="1" x14ac:dyDescent="0.4">
      <c r="A21" s="13">
        <v>6</v>
      </c>
      <c r="B21" s="49" t="s">
        <v>13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2</v>
      </c>
      <c r="I21" s="11" cm="1">
        <f t="array" aca="1" ref="I21" ca="1">ABS( INDIRECT(ADDRESS(ROW(),(COLUMN()-$D$5))) - IF(MOD(INDIRECT(ADDRESS(ROW(),1)),2)=0, 5,1))</f>
        <v>4</v>
      </c>
      <c r="J21" s="11" cm="1">
        <f t="array" aca="1" ref="J21" ca="1">ABS( INDIRECT(ADDRESS(ROW(),(COLUMN()-$D$5))) - IF(MOD(INDIRECT(ADDRESS(ROW(),1)),2)=0, 5,1))</f>
        <v>4</v>
      </c>
      <c r="K21" s="11" cm="1">
        <f t="array" aca="1" ref="K21" ca="1">ABS( INDIRECT(ADDRESS(ROW(),(COLUMN()-$D$5))) - IF(MOD(INDIRECT(ADDRESS(ROW(),1)),2)=0, 5,1))</f>
        <v>4</v>
      </c>
      <c r="L21" s="11" cm="1">
        <f t="array" aca="1" ref="L21" ca="1">ABS( INDIRECT(ADDRESS(ROW(),(COLUMN()-$D$5))) - IF(MOD(INDIRECT(ADDRESS(ROW(),1)),2)=0, 5,1))</f>
        <v>4</v>
      </c>
      <c r="M21" s="11" cm="1">
        <f t="array" aca="1" ref="M21" ca="1">ABS( INDIRECT(ADDRESS(ROW(),(COLUMN()-$D$5))) - IF(MOD(INDIRECT(ADDRESS(ROW(),1)),2)=0, 5,1))</f>
        <v>4</v>
      </c>
      <c r="N21" s="11" cm="1">
        <f t="array" aca="1" ref="N21" ca="1">ABS( INDIRECT(ADDRESS(ROW(),(COLUMN()-$D$5))) - IF(MOD(INDIRECT(ADDRESS(ROW(),1)),2)=0, 5,1))</f>
        <v>3</v>
      </c>
      <c r="O21" s="60">
        <f t="shared" ca="1" si="0"/>
        <v>3.8333333333333335</v>
      </c>
    </row>
    <row r="22" spans="1:15" ht="16" thickBot="1" x14ac:dyDescent="0.4">
      <c r="A22" s="13">
        <v>7</v>
      </c>
      <c r="B22" s="49" t="s">
        <v>14</v>
      </c>
      <c r="C22" s="9">
        <v>4</v>
      </c>
      <c r="D22" s="9">
        <v>5</v>
      </c>
      <c r="E22" s="9">
        <v>4</v>
      </c>
      <c r="F22" s="9">
        <v>5</v>
      </c>
      <c r="G22" s="9">
        <v>4</v>
      </c>
      <c r="H22" s="9">
        <v>5</v>
      </c>
      <c r="I22" s="11" cm="1">
        <f t="array" aca="1" ref="I22" ca="1">ABS( INDIRECT(ADDRESS(ROW(),(COLUMN()-$D$5))) - IF(MOD(INDIRECT(ADDRESS(ROW(),1)),2)=0, 5,1))</f>
        <v>3</v>
      </c>
      <c r="J22" s="11" cm="1">
        <f t="array" aca="1" ref="J22" ca="1">ABS( INDIRECT(ADDRESS(ROW(),(COLUMN()-$D$5))) - IF(MOD(INDIRECT(ADDRESS(ROW(),1)),2)=0, 5,1))</f>
        <v>4</v>
      </c>
      <c r="K22" s="11" cm="1">
        <f t="array" aca="1" ref="K22" ca="1">ABS( INDIRECT(ADDRESS(ROW(),(COLUMN()-$D$5))) - IF(MOD(INDIRECT(ADDRESS(ROW(),1)),2)=0, 5,1))</f>
        <v>3</v>
      </c>
      <c r="L22" s="11" cm="1">
        <f t="array" aca="1" ref="L22" ca="1">ABS( INDIRECT(ADDRESS(ROW(),(COLUMN()-$D$5))) - IF(MOD(INDIRECT(ADDRESS(ROW(),1)),2)=0, 5,1))</f>
        <v>4</v>
      </c>
      <c r="M22" s="11" cm="1">
        <f t="array" aca="1" ref="M22" ca="1">ABS( INDIRECT(ADDRESS(ROW(),(COLUMN()-$D$5))) - IF(MOD(INDIRECT(ADDRESS(ROW(),1)),2)=0, 5,1))</f>
        <v>3</v>
      </c>
      <c r="N22" s="11" cm="1">
        <f t="array" aca="1" ref="N22" ca="1">ABS( INDIRECT(ADDRESS(ROW(),(COLUMN()-$D$5))) - IF(MOD(INDIRECT(ADDRESS(ROW(),1)),2)=0, 5,1))</f>
        <v>4</v>
      </c>
      <c r="O22" s="60">
        <f t="shared" ca="1" si="0"/>
        <v>3.5</v>
      </c>
    </row>
    <row r="23" spans="1:15" ht="16" thickBot="1" x14ac:dyDescent="0.4">
      <c r="A23" s="13">
        <v>8</v>
      </c>
      <c r="B23" s="49" t="s">
        <v>15</v>
      </c>
      <c r="C23" s="9">
        <v>2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11" cm="1">
        <f t="array" aca="1" ref="I23" ca="1">ABS( INDIRECT(ADDRESS(ROW(),(COLUMN()-$D$5))) - IF(MOD(INDIRECT(ADDRESS(ROW(),1)),2)=0, 5,1))</f>
        <v>3</v>
      </c>
      <c r="J23" s="11" cm="1">
        <f t="array" aca="1" ref="J23" ca="1">ABS( INDIRECT(ADDRESS(ROW(),(COLUMN()-$D$5))) - IF(MOD(INDIRECT(ADDRESS(ROW(),1)),2)=0, 5,1))</f>
        <v>4</v>
      </c>
      <c r="K23" s="11" cm="1">
        <f t="array" aca="1" ref="K23" ca="1">ABS( INDIRECT(ADDRESS(ROW(),(COLUMN()-$D$5))) - IF(MOD(INDIRECT(ADDRESS(ROW(),1)),2)=0, 5,1))</f>
        <v>4</v>
      </c>
      <c r="L23" s="11" cm="1">
        <f t="array" aca="1" ref="L23" ca="1">ABS( INDIRECT(ADDRESS(ROW(),(COLUMN()-$D$5))) - IF(MOD(INDIRECT(ADDRESS(ROW(),1)),2)=0, 5,1))</f>
        <v>4</v>
      </c>
      <c r="M23" s="11" cm="1">
        <f t="array" aca="1" ref="M23" ca="1">ABS( INDIRECT(ADDRESS(ROW(),(COLUMN()-$D$5))) - IF(MOD(INDIRECT(ADDRESS(ROW(),1)),2)=0, 5,1))</f>
        <v>4</v>
      </c>
      <c r="N23" s="11" cm="1">
        <f t="array" aca="1" ref="N23" ca="1">ABS( INDIRECT(ADDRESS(ROW(),(COLUMN()-$D$5))) - IF(MOD(INDIRECT(ADDRESS(ROW(),1)),2)=0, 5,1))</f>
        <v>4</v>
      </c>
      <c r="O23" s="60">
        <f t="shared" ca="1" si="0"/>
        <v>3.8333333333333335</v>
      </c>
    </row>
    <row r="24" spans="1:15" ht="16" thickBot="1" x14ac:dyDescent="0.4">
      <c r="A24" s="13">
        <v>9</v>
      </c>
      <c r="B24" s="49" t="s">
        <v>16</v>
      </c>
      <c r="C24" s="9">
        <v>3</v>
      </c>
      <c r="D24" s="9">
        <v>5</v>
      </c>
      <c r="E24" s="9">
        <v>5</v>
      </c>
      <c r="F24" s="9">
        <v>4</v>
      </c>
      <c r="G24" s="9">
        <v>5</v>
      </c>
      <c r="H24" s="9">
        <v>5</v>
      </c>
      <c r="I24" s="11" cm="1">
        <f t="array" aca="1" ref="I24" ca="1">ABS( INDIRECT(ADDRESS(ROW(),(COLUMN()-$D$5))) - IF(MOD(INDIRECT(ADDRESS(ROW(),1)),2)=0, 5,1))</f>
        <v>2</v>
      </c>
      <c r="J24" s="11" cm="1">
        <f t="array" aca="1" ref="J24" ca="1">ABS( INDIRECT(ADDRESS(ROW(),(COLUMN()-$D$5))) - IF(MOD(INDIRECT(ADDRESS(ROW(),1)),2)=0, 5,1))</f>
        <v>4</v>
      </c>
      <c r="K24" s="11" cm="1">
        <f t="array" aca="1" ref="K24" ca="1">ABS( INDIRECT(ADDRESS(ROW(),(COLUMN()-$D$5))) - IF(MOD(INDIRECT(ADDRESS(ROW(),1)),2)=0, 5,1))</f>
        <v>4</v>
      </c>
      <c r="L24" s="11" cm="1">
        <f t="array" aca="1" ref="L24" ca="1">ABS( INDIRECT(ADDRESS(ROW(),(COLUMN()-$D$5))) - IF(MOD(INDIRECT(ADDRESS(ROW(),1)),2)=0, 5,1))</f>
        <v>3</v>
      </c>
      <c r="M24" s="11" cm="1">
        <f t="array" aca="1" ref="M24" ca="1">ABS( INDIRECT(ADDRESS(ROW(),(COLUMN()-$D$5))) - IF(MOD(INDIRECT(ADDRESS(ROW(),1)),2)=0, 5,1))</f>
        <v>4</v>
      </c>
      <c r="N24" s="11" cm="1">
        <f t="array" aca="1" ref="N24" ca="1">ABS( INDIRECT(ADDRESS(ROW(),(COLUMN()-$D$5))) - IF(MOD(INDIRECT(ADDRESS(ROW(),1)),2)=0, 5,1))</f>
        <v>4</v>
      </c>
      <c r="O24" s="60">
        <f t="shared" ca="1" si="0"/>
        <v>3.5</v>
      </c>
    </row>
    <row r="25" spans="1:15" ht="16" thickBot="1" x14ac:dyDescent="0.4">
      <c r="A25" s="13">
        <v>10</v>
      </c>
      <c r="B25" s="49" t="s">
        <v>17</v>
      </c>
      <c r="C25" s="9">
        <v>1</v>
      </c>
      <c r="D25" s="9">
        <v>2</v>
      </c>
      <c r="E25" s="9">
        <v>3</v>
      </c>
      <c r="F25" s="9">
        <v>2</v>
      </c>
      <c r="G25" s="9">
        <v>1</v>
      </c>
      <c r="H25" s="9">
        <v>2</v>
      </c>
      <c r="I25" s="11" cm="1">
        <f t="array" aca="1" ref="I25" ca="1">ABS( INDIRECT(ADDRESS(ROW(),(COLUMN()-$D$5))) - IF(MOD(INDIRECT(ADDRESS(ROW(),1)),2)=0, 5,1))</f>
        <v>4</v>
      </c>
      <c r="J25" s="11" cm="1">
        <f t="array" aca="1" ref="J25" ca="1">ABS( INDIRECT(ADDRESS(ROW(),(COLUMN()-$D$5))) - IF(MOD(INDIRECT(ADDRESS(ROW(),1)),2)=0, 5,1))</f>
        <v>3</v>
      </c>
      <c r="K25" s="11" cm="1">
        <f t="array" aca="1" ref="K25" ca="1">ABS( INDIRECT(ADDRESS(ROW(),(COLUMN()-$D$5))) - IF(MOD(INDIRECT(ADDRESS(ROW(),1)),2)=0, 5,1))</f>
        <v>2</v>
      </c>
      <c r="L25" s="11" cm="1">
        <f t="array" aca="1" ref="L25" ca="1">ABS( INDIRECT(ADDRESS(ROW(),(COLUMN()-$D$5))) - IF(MOD(INDIRECT(ADDRESS(ROW(),1)),2)=0, 5,1))</f>
        <v>3</v>
      </c>
      <c r="M25" s="11" cm="1">
        <f t="array" aca="1" ref="M25" ca="1">ABS( INDIRECT(ADDRESS(ROW(),(COLUMN()-$D$5))) - IF(MOD(INDIRECT(ADDRESS(ROW(),1)),2)=0, 5,1))</f>
        <v>4</v>
      </c>
      <c r="N25" s="11" cm="1">
        <f t="array" aca="1" ref="N25" ca="1">ABS( INDIRECT(ADDRESS(ROW(),(COLUMN()-$D$5))) - IF(MOD(INDIRECT(ADDRESS(ROW(),1)),2)=0, 5,1))</f>
        <v>3</v>
      </c>
      <c r="O25" s="60">
        <f t="shared" ca="1" si="0"/>
        <v>3.1666666666666665</v>
      </c>
    </row>
    <row r="26" spans="1:15" ht="16" thickBot="1" x14ac:dyDescent="0.4">
      <c r="A26" s="14" t="s">
        <v>3</v>
      </c>
      <c r="B26" s="12"/>
      <c r="C26" s="3"/>
      <c r="D26" s="3"/>
      <c r="E26" s="3"/>
      <c r="F26" s="3"/>
      <c r="G26" s="3"/>
      <c r="H26" s="3"/>
      <c r="I26" s="4">
        <f t="shared" ref="I26:N26" ca="1" si="1">SUM(I16:I25)*2.5</f>
        <v>82.5</v>
      </c>
      <c r="J26" s="4">
        <f t="shared" ca="1" si="1"/>
        <v>90</v>
      </c>
      <c r="K26" s="4">
        <f t="shared" ca="1" si="1"/>
        <v>85</v>
      </c>
      <c r="L26" s="4">
        <f t="shared" ca="1" si="1"/>
        <v>87.5</v>
      </c>
      <c r="M26" s="4">
        <f t="shared" ca="1" si="1"/>
        <v>90</v>
      </c>
      <c r="N26" s="6">
        <f t="shared" ca="1" si="1"/>
        <v>87.5</v>
      </c>
      <c r="O26" s="7">
        <f ca="1">AVERAGE(I26:N26)</f>
        <v>87.083333333333329</v>
      </c>
    </row>
    <row r="27" spans="1:15" ht="15.5" x14ac:dyDescent="0.35">
      <c r="B27" s="12"/>
    </row>
    <row r="28" spans="1:15" ht="15.5" x14ac:dyDescent="0.35">
      <c r="A28" t="s">
        <v>33</v>
      </c>
      <c r="B28" s="12"/>
      <c r="C28">
        <v>5</v>
      </c>
      <c r="D28">
        <v>4</v>
      </c>
      <c r="E28">
        <v>4</v>
      </c>
      <c r="F28">
        <v>5</v>
      </c>
      <c r="G28">
        <v>4</v>
      </c>
      <c r="H28">
        <v>5</v>
      </c>
      <c r="I28" s="53">
        <f>AVERAGE(C28:H28)</f>
        <v>4.5</v>
      </c>
    </row>
    <row r="29" spans="1:15" ht="15.5" x14ac:dyDescent="0.35">
      <c r="A29" t="s">
        <v>34</v>
      </c>
      <c r="B29" s="12"/>
      <c r="C29">
        <v>4</v>
      </c>
      <c r="D29">
        <v>5</v>
      </c>
      <c r="E29">
        <v>4</v>
      </c>
      <c r="F29">
        <v>5</v>
      </c>
      <c r="G29">
        <v>4</v>
      </c>
      <c r="H29">
        <v>5</v>
      </c>
      <c r="I29" s="53">
        <f t="shared" ref="I29:I32" si="2">AVERAGE(C29:H29)</f>
        <v>4.5</v>
      </c>
    </row>
    <row r="30" spans="1:15" ht="15.5" x14ac:dyDescent="0.35">
      <c r="A30" t="s">
        <v>35</v>
      </c>
      <c r="B30" s="12"/>
      <c r="C30">
        <v>3</v>
      </c>
      <c r="D30">
        <v>4</v>
      </c>
      <c r="E30">
        <v>5</v>
      </c>
      <c r="F30">
        <v>5</v>
      </c>
      <c r="G30">
        <v>4</v>
      </c>
      <c r="H30">
        <v>5</v>
      </c>
      <c r="I30" s="53">
        <f t="shared" si="2"/>
        <v>4.333333333333333</v>
      </c>
    </row>
    <row r="31" spans="1:15" ht="15.5" x14ac:dyDescent="0.35">
      <c r="A31" t="s">
        <v>36</v>
      </c>
      <c r="B31" s="12"/>
      <c r="C31">
        <v>4</v>
      </c>
      <c r="D31">
        <v>4</v>
      </c>
      <c r="E31">
        <v>5</v>
      </c>
      <c r="F31">
        <v>5</v>
      </c>
      <c r="G31">
        <v>5</v>
      </c>
      <c r="H31">
        <v>5</v>
      </c>
      <c r="I31" s="53">
        <f t="shared" si="2"/>
        <v>4.666666666666667</v>
      </c>
    </row>
    <row r="32" spans="1:15" ht="15.5" x14ac:dyDescent="0.35">
      <c r="A32" t="s">
        <v>37</v>
      </c>
      <c r="B32" s="12"/>
      <c r="C32">
        <v>4</v>
      </c>
      <c r="D32">
        <v>5</v>
      </c>
      <c r="E32">
        <v>5</v>
      </c>
      <c r="F32">
        <v>4</v>
      </c>
      <c r="G32">
        <v>4</v>
      </c>
      <c r="H32">
        <v>5</v>
      </c>
      <c r="I32" s="53">
        <f t="shared" si="2"/>
        <v>4.5</v>
      </c>
    </row>
    <row r="33" spans="1:15" ht="15.5" x14ac:dyDescent="0.35">
      <c r="B33" s="12"/>
    </row>
    <row r="34" spans="1:15" s="1" customFormat="1" ht="16" thickBot="1" x14ac:dyDescent="0.4">
      <c r="A34" s="2" t="s">
        <v>6</v>
      </c>
      <c r="B34" s="16"/>
    </row>
    <row r="35" spans="1:15" s="1" customFormat="1" ht="16" thickBot="1" x14ac:dyDescent="0.4">
      <c r="A35" s="1" t="s">
        <v>4</v>
      </c>
      <c r="B35" s="16"/>
      <c r="C35" s="76" t="s">
        <v>1</v>
      </c>
      <c r="D35" s="76"/>
      <c r="E35" s="76"/>
      <c r="F35" s="76"/>
      <c r="G35" s="76"/>
      <c r="H35" s="76"/>
      <c r="I35" s="77" t="s">
        <v>24</v>
      </c>
      <c r="J35" s="77"/>
      <c r="K35" s="77"/>
      <c r="L35" s="77"/>
      <c r="M35" s="77"/>
      <c r="N35" s="78"/>
      <c r="O35" s="23" t="s">
        <v>25</v>
      </c>
    </row>
    <row r="36" spans="1:15" ht="15" thickBot="1" x14ac:dyDescent="0.4">
      <c r="A36" s="13">
        <v>1</v>
      </c>
      <c r="B36" s="17" t="s">
        <v>18</v>
      </c>
      <c r="C36" s="18">
        <v>5</v>
      </c>
      <c r="D36" s="18">
        <v>13</v>
      </c>
      <c r="E36" s="18">
        <v>18</v>
      </c>
      <c r="F36" s="18">
        <v>6</v>
      </c>
      <c r="G36" s="18">
        <v>5</v>
      </c>
      <c r="H36" s="24">
        <v>2</v>
      </c>
      <c r="I36" s="19" cm="1">
        <f t="array" aca="1" ref="I36" ca="1" xml:space="preserve"> INDIRECT(ADDRESS(ROW(),(COLUMN()-$D$5)))*5</f>
        <v>25</v>
      </c>
      <c r="J36" s="19" cm="1">
        <f t="array" aca="1" ref="J36" ca="1" xml:space="preserve"> INDIRECT(ADDRESS(ROW(),(COLUMN()-$D$5)))*5</f>
        <v>65</v>
      </c>
      <c r="K36" s="19" cm="1">
        <f t="array" aca="1" ref="K36" ca="1" xml:space="preserve"> INDIRECT(ADDRESS(ROW(),(COLUMN()-$D$5)))*5</f>
        <v>90</v>
      </c>
      <c r="L36" s="19" cm="1">
        <f t="array" aca="1" ref="L36" ca="1" xml:space="preserve"> INDIRECT(ADDRESS(ROW(),(COLUMN()-$D$5)))*5</f>
        <v>30</v>
      </c>
      <c r="M36" s="19" cm="1">
        <f t="array" aca="1" ref="M36" ca="1" xml:space="preserve"> INDIRECT(ADDRESS(ROW(),(COLUMN()-$D$5)))*5</f>
        <v>25</v>
      </c>
      <c r="N36" s="29" cm="1">
        <f t="array" aca="1" ref="N36" ca="1" xml:space="preserve"> INDIRECT(ADDRESS(ROW(),(COLUMN()-$D$5)))*5</f>
        <v>10</v>
      </c>
      <c r="O36" s="62">
        <f t="shared" ref="O36:O41" ca="1" si="3">AVERAGE(I36:N36)</f>
        <v>40.833333333333336</v>
      </c>
    </row>
    <row r="37" spans="1:15" ht="15" thickBot="1" x14ac:dyDescent="0.4">
      <c r="A37" s="13">
        <v>2</v>
      </c>
      <c r="B37" s="17" t="s">
        <v>19</v>
      </c>
      <c r="C37" s="9">
        <v>4</v>
      </c>
      <c r="D37" s="9">
        <v>11</v>
      </c>
      <c r="E37" s="9">
        <v>7</v>
      </c>
      <c r="F37" s="9">
        <v>9</v>
      </c>
      <c r="G37" s="9">
        <v>5</v>
      </c>
      <c r="H37" s="25">
        <v>2</v>
      </c>
      <c r="I37" s="20" cm="1">
        <f t="array" aca="1" ref="I37" ca="1" xml:space="preserve"> INDIRECT(ADDRESS(ROW(),(COLUMN()-$D$5)))*5</f>
        <v>20</v>
      </c>
      <c r="J37" s="20" cm="1">
        <f t="array" aca="1" ref="J37" ca="1" xml:space="preserve"> INDIRECT(ADDRESS(ROW(),(COLUMN()-$D$5)))*5</f>
        <v>55</v>
      </c>
      <c r="K37" s="20" cm="1">
        <f t="array" aca="1" ref="K37" ca="1" xml:space="preserve"> INDIRECT(ADDRESS(ROW(),(COLUMN()-$D$5)))*5</f>
        <v>35</v>
      </c>
      <c r="L37" s="20" cm="1">
        <f t="array" aca="1" ref="L37" ca="1" xml:space="preserve"> INDIRECT(ADDRESS(ROW(),(COLUMN()-$D$5)))*5</f>
        <v>45</v>
      </c>
      <c r="M37" s="20" cm="1">
        <f t="array" aca="1" ref="M37" ca="1" xml:space="preserve"> INDIRECT(ADDRESS(ROW(),(COLUMN()-$D$5)))*5</f>
        <v>25</v>
      </c>
      <c r="N37" s="30" cm="1">
        <f t="array" aca="1" ref="N37" ca="1" xml:space="preserve"> INDIRECT(ADDRESS(ROW(),(COLUMN()-$D$5)))*5</f>
        <v>10</v>
      </c>
      <c r="O37" s="62">
        <f t="shared" ca="1" si="3"/>
        <v>31.666666666666668</v>
      </c>
    </row>
    <row r="38" spans="1:15" ht="15" thickBot="1" x14ac:dyDescent="0.4">
      <c r="A38" s="13">
        <v>3</v>
      </c>
      <c r="B38" s="17" t="s">
        <v>20</v>
      </c>
      <c r="C38" s="9">
        <v>4</v>
      </c>
      <c r="D38" s="9">
        <v>7</v>
      </c>
      <c r="E38" s="9">
        <v>9</v>
      </c>
      <c r="F38" s="9">
        <v>6</v>
      </c>
      <c r="G38" s="9">
        <v>5</v>
      </c>
      <c r="H38" s="25">
        <v>11</v>
      </c>
      <c r="I38" s="20" cm="1">
        <f t="array" aca="1" ref="I38" ca="1" xml:space="preserve"> INDIRECT(ADDRESS(ROW(),(COLUMN()-$D$5)))*5</f>
        <v>20</v>
      </c>
      <c r="J38" s="20" cm="1">
        <f t="array" aca="1" ref="J38" ca="1" xml:space="preserve"> INDIRECT(ADDRESS(ROW(),(COLUMN()-$D$5)))*5</f>
        <v>35</v>
      </c>
      <c r="K38" s="20" cm="1">
        <f t="array" aca="1" ref="K38" ca="1" xml:space="preserve"> INDIRECT(ADDRESS(ROW(),(COLUMN()-$D$5)))*5</f>
        <v>45</v>
      </c>
      <c r="L38" s="20" cm="1">
        <f t="array" aca="1" ref="L38" ca="1" xml:space="preserve"> INDIRECT(ADDRESS(ROW(),(COLUMN()-$D$5)))*5</f>
        <v>30</v>
      </c>
      <c r="M38" s="20" cm="1">
        <f t="array" aca="1" ref="M38" ca="1" xml:space="preserve"> INDIRECT(ADDRESS(ROW(),(COLUMN()-$D$5)))*5</f>
        <v>25</v>
      </c>
      <c r="N38" s="30" cm="1">
        <f t="array" aca="1" ref="N38" ca="1" xml:space="preserve"> INDIRECT(ADDRESS(ROW(),(COLUMN()-$D$5)))*5</f>
        <v>55</v>
      </c>
      <c r="O38" s="62">
        <f t="shared" ca="1" si="3"/>
        <v>35</v>
      </c>
    </row>
    <row r="39" spans="1:15" ht="15" thickBot="1" x14ac:dyDescent="0.4">
      <c r="A39" s="13">
        <v>4</v>
      </c>
      <c r="B39" s="17" t="s">
        <v>21</v>
      </c>
      <c r="C39" s="9">
        <v>6</v>
      </c>
      <c r="D39" s="9">
        <v>3</v>
      </c>
      <c r="E39" s="9">
        <v>1</v>
      </c>
      <c r="F39" s="9">
        <v>4</v>
      </c>
      <c r="G39" s="9">
        <v>3</v>
      </c>
      <c r="H39" s="25">
        <v>1</v>
      </c>
      <c r="I39" s="20" cm="1">
        <f t="array" aca="1" ref="I39" ca="1" xml:space="preserve"> INDIRECT(ADDRESS(ROW(),(COLUMN()-$D$5)))*5</f>
        <v>30</v>
      </c>
      <c r="J39" s="20" cm="1">
        <f t="array" aca="1" ref="J39" ca="1" xml:space="preserve"> INDIRECT(ADDRESS(ROW(),(COLUMN()-$D$5)))*5</f>
        <v>15</v>
      </c>
      <c r="K39" s="20" cm="1">
        <f t="array" aca="1" ref="K39" ca="1" xml:space="preserve"> INDIRECT(ADDRESS(ROW(),(COLUMN()-$D$5)))*5</f>
        <v>5</v>
      </c>
      <c r="L39" s="20" cm="1">
        <f t="array" aca="1" ref="L39" ca="1" xml:space="preserve"> INDIRECT(ADDRESS(ROW(),(COLUMN()-$D$5)))*5</f>
        <v>20</v>
      </c>
      <c r="M39" s="20" cm="1">
        <f t="array" aca="1" ref="M39" ca="1" xml:space="preserve"> INDIRECT(ADDRESS(ROW(),(COLUMN()-$D$5)))*5</f>
        <v>15</v>
      </c>
      <c r="N39" s="30" cm="1">
        <f t="array" aca="1" ref="N39" ca="1" xml:space="preserve"> INDIRECT(ADDRESS(ROW(),(COLUMN()-$D$5)))*5</f>
        <v>5</v>
      </c>
      <c r="O39" s="62">
        <f t="shared" ca="1" si="3"/>
        <v>15</v>
      </c>
    </row>
    <row r="40" spans="1:15" ht="15" thickBot="1" x14ac:dyDescent="0.4">
      <c r="A40" s="13">
        <v>5</v>
      </c>
      <c r="B40" s="17" t="s">
        <v>22</v>
      </c>
      <c r="C40" s="9">
        <v>3</v>
      </c>
      <c r="D40" s="9">
        <v>7</v>
      </c>
      <c r="E40" s="9">
        <v>13</v>
      </c>
      <c r="F40" s="9">
        <v>6</v>
      </c>
      <c r="G40" s="9">
        <v>7</v>
      </c>
      <c r="H40" s="25">
        <v>3</v>
      </c>
      <c r="I40" s="20" cm="1">
        <f t="array" aca="1" ref="I40" ca="1" xml:space="preserve"> INDIRECT(ADDRESS(ROW(),(COLUMN()-$D$5)))*5</f>
        <v>15</v>
      </c>
      <c r="J40" s="20" cm="1">
        <f t="array" aca="1" ref="J40" ca="1" xml:space="preserve"> INDIRECT(ADDRESS(ROW(),(COLUMN()-$D$5)))*5</f>
        <v>35</v>
      </c>
      <c r="K40" s="20" cm="1">
        <f t="array" aca="1" ref="K40" ca="1" xml:space="preserve"> INDIRECT(ADDRESS(ROW(),(COLUMN()-$D$5)))*5</f>
        <v>65</v>
      </c>
      <c r="L40" s="20" cm="1">
        <f t="array" aca="1" ref="L40" ca="1" xml:space="preserve"> INDIRECT(ADDRESS(ROW(),(COLUMN()-$D$5)))*5</f>
        <v>30</v>
      </c>
      <c r="M40" s="20" cm="1">
        <f t="array" aca="1" ref="M40" ca="1" xml:space="preserve"> INDIRECT(ADDRESS(ROW(),(COLUMN()-$D$5)))*5</f>
        <v>35</v>
      </c>
      <c r="N40" s="30" cm="1">
        <f t="array" aca="1" ref="N40" ca="1" xml:space="preserve"> INDIRECT(ADDRESS(ROW(),(COLUMN()-$D$5)))*5</f>
        <v>15</v>
      </c>
      <c r="O40" s="62">
        <f t="shared" ca="1" si="3"/>
        <v>32.5</v>
      </c>
    </row>
    <row r="41" spans="1:15" ht="15" thickBot="1" x14ac:dyDescent="0.4">
      <c r="A41" s="13">
        <v>6</v>
      </c>
      <c r="B41" s="17" t="s">
        <v>23</v>
      </c>
      <c r="C41" s="9">
        <v>2</v>
      </c>
      <c r="D41" s="9">
        <v>3</v>
      </c>
      <c r="E41" s="9">
        <v>1</v>
      </c>
      <c r="F41" s="9">
        <v>3</v>
      </c>
      <c r="G41" s="9">
        <v>2</v>
      </c>
      <c r="H41" s="25">
        <v>1</v>
      </c>
      <c r="I41" s="21" cm="1">
        <f t="array" aca="1" ref="I41" ca="1" xml:space="preserve"> INDIRECT(ADDRESS(ROW(),(COLUMN()-$D$5)))*5</f>
        <v>10</v>
      </c>
      <c r="J41" s="33" cm="1">
        <f t="array" aca="1" ref="J41" ca="1" xml:space="preserve"> INDIRECT(ADDRESS(ROW(),(COLUMN()-$D$5)))*5</f>
        <v>15</v>
      </c>
      <c r="K41" s="33" cm="1">
        <f t="array" aca="1" ref="K41" ca="1" xml:space="preserve"> INDIRECT(ADDRESS(ROW(),(COLUMN()-$D$5)))*5</f>
        <v>5</v>
      </c>
      <c r="L41" s="21" cm="1">
        <f t="array" aca="1" ref="L41" ca="1" xml:space="preserve"> INDIRECT(ADDRESS(ROW(),(COLUMN()-$D$5)))*5</f>
        <v>15</v>
      </c>
      <c r="M41" s="21" cm="1">
        <f t="array" aca="1" ref="M41" ca="1" xml:space="preserve"> INDIRECT(ADDRESS(ROW(),(COLUMN()-$D$5)))*5</f>
        <v>10</v>
      </c>
      <c r="N41" s="33" cm="1">
        <f t="array" aca="1" ref="N41" ca="1" xml:space="preserve"> INDIRECT(ADDRESS(ROW(),(COLUMN()-$D$5)))*5</f>
        <v>5</v>
      </c>
      <c r="O41" s="62">
        <f t="shared" ca="1" si="3"/>
        <v>10</v>
      </c>
    </row>
    <row r="42" spans="1:15" ht="15" thickBot="1" x14ac:dyDescent="0.4">
      <c r="A42" s="14" t="s">
        <v>3</v>
      </c>
      <c r="B42" s="3"/>
      <c r="C42" s="3"/>
      <c r="D42" s="3"/>
      <c r="E42" s="3"/>
      <c r="F42" s="3"/>
      <c r="G42" s="3"/>
      <c r="H42" s="3"/>
      <c r="I42" s="34">
        <f t="shared" ref="I42:N42" ca="1" si="4">AVERAGE(I36:I41)</f>
        <v>20</v>
      </c>
      <c r="J42" s="35">
        <f t="shared" ca="1" si="4"/>
        <v>36.666666666666664</v>
      </c>
      <c r="K42" s="35">
        <f t="shared" ca="1" si="4"/>
        <v>40.833333333333336</v>
      </c>
      <c r="L42" s="35">
        <f t="shared" ca="1" si="4"/>
        <v>28.333333333333332</v>
      </c>
      <c r="M42" s="36">
        <f t="shared" ca="1" si="4"/>
        <v>22.5</v>
      </c>
      <c r="N42" s="22">
        <f t="shared" ca="1" si="4"/>
        <v>16.666666666666668</v>
      </c>
      <c r="O42" s="7">
        <f ca="1">AVERAGE(I42:N42)</f>
        <v>27.499999999999996</v>
      </c>
    </row>
    <row r="44" spans="1:15" s="53" customFormat="1" x14ac:dyDescent="0.35">
      <c r="A44" s="53" t="s">
        <v>81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</row>
    <row r="45" spans="1:15" s="53" customFormat="1" x14ac:dyDescent="0.35">
      <c r="A45" s="53" t="s">
        <v>39</v>
      </c>
      <c r="C45" s="53">
        <v>4</v>
      </c>
      <c r="D45" s="53">
        <v>3</v>
      </c>
      <c r="E45" s="53">
        <v>2</v>
      </c>
      <c r="F45" s="53">
        <v>1</v>
      </c>
      <c r="G45" s="53">
        <v>1</v>
      </c>
      <c r="H45" s="53">
        <v>3</v>
      </c>
    </row>
    <row r="46" spans="1:15" hidden="1" x14ac:dyDescent="0.35">
      <c r="A46" t="s">
        <v>40</v>
      </c>
      <c r="C46" s="45">
        <v>2.2106481481481478E-3</v>
      </c>
      <c r="D46" s="45">
        <v>1.5509259259259261E-3</v>
      </c>
      <c r="E46" s="45">
        <v>4.6180555555555558E-3</v>
      </c>
      <c r="F46" s="45">
        <v>6.9444444444444447E-4</v>
      </c>
      <c r="G46" s="45">
        <v>1.0416666666666667E-3</v>
      </c>
      <c r="H46" s="46">
        <v>2.2222222222222222E-3</v>
      </c>
    </row>
    <row r="47" spans="1:15" hidden="1" x14ac:dyDescent="0.35">
      <c r="A47" t="s">
        <v>41</v>
      </c>
      <c r="C47" s="45">
        <v>1.0729166666666666E-2</v>
      </c>
      <c r="D47" s="45">
        <v>4.4444444444444453E-3</v>
      </c>
      <c r="E47" s="45">
        <v>1.2256944444444445E-2</v>
      </c>
      <c r="F47" s="45">
        <v>9.2476851851851852E-3</v>
      </c>
      <c r="G47" s="45">
        <v>4.7685185185185183E-3</v>
      </c>
      <c r="H47" s="45">
        <v>1.2685185185185183E-2</v>
      </c>
      <c r="I47" s="50"/>
      <c r="J47" s="45"/>
    </row>
    <row r="48" spans="1:15" s="53" customFormat="1" x14ac:dyDescent="0.35">
      <c r="A48" s="53" t="s">
        <v>42</v>
      </c>
      <c r="C48" s="71">
        <v>1.3819444444444443E-2</v>
      </c>
      <c r="D48" s="71">
        <v>6.4236111111111117E-3</v>
      </c>
      <c r="E48" s="71">
        <v>1.4386574074074074E-2</v>
      </c>
      <c r="F48" s="71">
        <v>9.2476851851851852E-3</v>
      </c>
      <c r="G48" s="71">
        <v>4.7685185185185183E-3</v>
      </c>
      <c r="H48" s="71">
        <v>1.5162037037037036E-2</v>
      </c>
      <c r="I48" s="52">
        <f>AVERAGE(C48:H48)</f>
        <v>1.0634645061728393E-2</v>
      </c>
    </row>
    <row r="49" spans="1:9" s="61" customFormat="1" x14ac:dyDescent="0.35">
      <c r="A49" s="61" t="s">
        <v>56</v>
      </c>
      <c r="C49" s="55">
        <f>C48*86400</f>
        <v>1194</v>
      </c>
      <c r="D49" s="55">
        <f t="shared" ref="D49:I49" si="5">D48*86400</f>
        <v>555</v>
      </c>
      <c r="E49" s="55">
        <f t="shared" si="5"/>
        <v>1243</v>
      </c>
      <c r="F49" s="55">
        <f t="shared" si="5"/>
        <v>799</v>
      </c>
      <c r="G49" s="55">
        <f t="shared" si="5"/>
        <v>412</v>
      </c>
      <c r="H49" s="55">
        <f t="shared" si="5"/>
        <v>1310</v>
      </c>
      <c r="I49" s="63">
        <f t="shared" si="5"/>
        <v>918.83333333333314</v>
      </c>
    </row>
    <row r="50" spans="1:9" x14ac:dyDescent="0.35">
      <c r="C50" s="45"/>
      <c r="D50" s="45"/>
      <c r="E50" s="45"/>
      <c r="F50" s="45"/>
      <c r="G50" s="45"/>
      <c r="H50" s="45"/>
    </row>
    <row r="51" spans="1:9" hidden="1" x14ac:dyDescent="0.35">
      <c r="A51" t="s">
        <v>43</v>
      </c>
      <c r="C51" s="45">
        <f>C47-C46</f>
        <v>8.518518518518519E-3</v>
      </c>
      <c r="D51" s="45">
        <f t="shared" ref="D51:H51" si="6">D47-D46</f>
        <v>2.8935185185185192E-3</v>
      </c>
      <c r="E51" s="45">
        <f t="shared" si="6"/>
        <v>7.6388888888888895E-3</v>
      </c>
      <c r="F51" s="45">
        <f t="shared" si="6"/>
        <v>8.5532407407407415E-3</v>
      </c>
      <c r="G51" s="45">
        <f t="shared" si="6"/>
        <v>3.7268518518518519E-3</v>
      </c>
      <c r="H51" s="45">
        <f t="shared" si="6"/>
        <v>1.046296296296296E-2</v>
      </c>
    </row>
    <row r="52" spans="1:9" hidden="1" x14ac:dyDescent="0.35">
      <c r="A52" t="s">
        <v>44</v>
      </c>
      <c r="C52" s="45">
        <f>C48-C46</f>
        <v>1.1608796296296296E-2</v>
      </c>
      <c r="D52" s="45">
        <f t="shared" ref="D52:H52" si="7">D48-D46</f>
        <v>4.8726851851851856E-3</v>
      </c>
      <c r="E52" s="45">
        <f t="shared" si="7"/>
        <v>9.7685185185185184E-3</v>
      </c>
      <c r="F52" s="45">
        <f t="shared" si="7"/>
        <v>8.5532407407407415E-3</v>
      </c>
      <c r="G52" s="45">
        <f t="shared" si="7"/>
        <v>3.7268518518518519E-3</v>
      </c>
      <c r="H52" s="45">
        <f t="shared" si="7"/>
        <v>1.2939814814814814E-2</v>
      </c>
    </row>
    <row r="53" spans="1:9" x14ac:dyDescent="0.35">
      <c r="C53" s="45"/>
      <c r="D53" s="55"/>
      <c r="E53" s="55"/>
      <c r="F53" s="55"/>
      <c r="G53" s="55"/>
      <c r="H53" s="55"/>
    </row>
    <row r="55" spans="1:9" x14ac:dyDescent="0.35">
      <c r="D55" s="45"/>
      <c r="E55" s="45"/>
      <c r="F55" s="45"/>
      <c r="G55" s="45"/>
    </row>
    <row r="56" spans="1:9" x14ac:dyDescent="0.35">
      <c r="D56" s="45"/>
      <c r="E56" s="45"/>
      <c r="F56" s="45"/>
      <c r="G56" s="45"/>
    </row>
  </sheetData>
  <mergeCells count="4">
    <mergeCell ref="C15:H15"/>
    <mergeCell ref="I15:N15"/>
    <mergeCell ref="C35:H35"/>
    <mergeCell ref="I35:N3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DF92-47F8-418C-971D-B4D7E96C44DC}">
  <dimension ref="A1:O52"/>
  <sheetViews>
    <sheetView tabSelected="1" workbookViewId="0"/>
  </sheetViews>
  <sheetFormatPr baseColWidth="10" defaultRowHeight="14.5" x14ac:dyDescent="0.35"/>
  <cols>
    <col min="1" max="1" width="11.54296875" customWidth="1"/>
    <col min="2" max="2" width="111.26953125" hidden="1" customWidth="1"/>
    <col min="15" max="15" width="12.90625" customWidth="1"/>
  </cols>
  <sheetData>
    <row r="1" spans="1:15" s="37" customFormat="1" ht="26.5" customHeight="1" x14ac:dyDescent="0.35">
      <c r="A1" s="38" t="s">
        <v>86</v>
      </c>
      <c r="B1" s="38"/>
      <c r="C1" s="38"/>
      <c r="D1" s="38"/>
    </row>
    <row r="2" spans="1:15" s="3" customFormat="1" x14ac:dyDescent="0.35">
      <c r="A2" s="3" t="s">
        <v>26</v>
      </c>
    </row>
    <row r="4" spans="1:15" ht="15" thickBot="1" x14ac:dyDescent="0.4">
      <c r="A4" s="27"/>
      <c r="B4" s="28"/>
      <c r="C4" s="28"/>
      <c r="D4" s="28"/>
      <c r="E4" s="29"/>
    </row>
    <row r="5" spans="1:15" ht="15" thickBot="1" x14ac:dyDescent="0.4">
      <c r="A5" s="47" t="s">
        <v>7</v>
      </c>
      <c r="B5" s="3"/>
      <c r="C5" s="48"/>
      <c r="D5" s="39">
        <v>6</v>
      </c>
      <c r="E5" s="30"/>
    </row>
    <row r="6" spans="1:15" x14ac:dyDescent="0.35">
      <c r="A6" s="31"/>
      <c r="B6" s="32"/>
      <c r="C6" s="32"/>
      <c r="D6" s="32"/>
      <c r="E6" s="33"/>
    </row>
    <row r="8" spans="1:15" x14ac:dyDescent="0.35">
      <c r="A8" t="s">
        <v>28</v>
      </c>
      <c r="C8">
        <v>26</v>
      </c>
      <c r="D8">
        <v>25</v>
      </c>
      <c r="E8">
        <v>30</v>
      </c>
      <c r="F8">
        <v>24</v>
      </c>
      <c r="G8">
        <v>23</v>
      </c>
      <c r="H8">
        <v>25</v>
      </c>
    </row>
    <row r="9" spans="1:15" x14ac:dyDescent="0.35">
      <c r="A9" t="s">
        <v>27</v>
      </c>
      <c r="C9" t="s">
        <v>45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</row>
    <row r="10" spans="1:15" x14ac:dyDescent="0.35">
      <c r="A10" t="s">
        <v>29</v>
      </c>
      <c r="C10">
        <v>4</v>
      </c>
      <c r="D10">
        <v>4</v>
      </c>
      <c r="E10">
        <v>5</v>
      </c>
      <c r="F10">
        <v>3</v>
      </c>
      <c r="G10">
        <v>4</v>
      </c>
      <c r="H10">
        <v>3</v>
      </c>
    </row>
    <row r="11" spans="1:15" x14ac:dyDescent="0.35">
      <c r="A11" t="s">
        <v>30</v>
      </c>
      <c r="C11">
        <v>5</v>
      </c>
      <c r="D11">
        <v>1</v>
      </c>
      <c r="E11">
        <v>2</v>
      </c>
      <c r="F11">
        <v>2</v>
      </c>
      <c r="G11">
        <v>3</v>
      </c>
      <c r="H11">
        <v>1</v>
      </c>
    </row>
    <row r="12" spans="1:15" x14ac:dyDescent="0.35">
      <c r="A12" t="s">
        <v>31</v>
      </c>
      <c r="C12">
        <v>1</v>
      </c>
      <c r="D12">
        <v>1</v>
      </c>
      <c r="E12">
        <v>5</v>
      </c>
      <c r="F12">
        <v>3</v>
      </c>
      <c r="G12">
        <v>3</v>
      </c>
      <c r="H12">
        <v>2</v>
      </c>
    </row>
    <row r="14" spans="1:15" s="1" customFormat="1" ht="15" thickBot="1" x14ac:dyDescent="0.4">
      <c r="A14" s="2" t="s">
        <v>0</v>
      </c>
      <c r="B14" s="2"/>
    </row>
    <row r="15" spans="1:15" s="1" customFormat="1" ht="15" thickBot="1" x14ac:dyDescent="0.4">
      <c r="A15" s="1" t="s">
        <v>4</v>
      </c>
      <c r="C15" s="73" t="s">
        <v>1</v>
      </c>
      <c r="D15" s="74"/>
      <c r="E15" s="74"/>
      <c r="F15" s="74"/>
      <c r="G15" s="74"/>
      <c r="H15" s="75"/>
      <c r="I15" s="73" t="s">
        <v>2</v>
      </c>
      <c r="J15" s="74"/>
      <c r="K15" s="74"/>
      <c r="L15" s="74"/>
      <c r="M15" s="74"/>
      <c r="N15" s="74"/>
      <c r="O15" s="8" t="s">
        <v>5</v>
      </c>
    </row>
    <row r="16" spans="1:15" ht="16" thickBot="1" x14ac:dyDescent="0.4">
      <c r="A16" s="13">
        <v>1</v>
      </c>
      <c r="B16" s="49" t="s">
        <v>8</v>
      </c>
      <c r="C16" s="9">
        <v>3</v>
      </c>
      <c r="D16" s="9">
        <v>1</v>
      </c>
      <c r="E16" s="9">
        <v>2</v>
      </c>
      <c r="F16" s="9">
        <v>3</v>
      </c>
      <c r="G16" s="9">
        <v>3</v>
      </c>
      <c r="H16" s="9">
        <v>3</v>
      </c>
      <c r="I16" s="11" cm="1">
        <f t="array" aca="1" ref="I16" ca="1">ABS( INDIRECT(ADDRESS(ROW(),(COLUMN()-$D$5))) - IF(MOD(INDIRECT(ADDRESS(ROW(),1)),2)=0, 5,1))</f>
        <v>2</v>
      </c>
      <c r="J16" s="11" cm="1">
        <f t="array" aca="1" ref="J16" ca="1">ABS( INDIRECT(ADDRESS(ROW(),(COLUMN()-$D$5))) - IF(MOD(INDIRECT(ADDRESS(ROW(),1)),2)=0, 5,1))</f>
        <v>0</v>
      </c>
      <c r="K16" s="11" cm="1">
        <f t="array" aca="1" ref="K16" ca="1">ABS( INDIRECT(ADDRESS(ROW(),(COLUMN()-$D$5))) - IF(MOD(INDIRECT(ADDRESS(ROW(),1)),2)=0, 5,1))</f>
        <v>1</v>
      </c>
      <c r="L16" s="11" cm="1">
        <f t="array" aca="1" ref="L16" ca="1">ABS( INDIRECT(ADDRESS(ROW(),(COLUMN()-$D$5))) - IF(MOD(INDIRECT(ADDRESS(ROW(),1)),2)=0, 5,1))</f>
        <v>2</v>
      </c>
      <c r="M16" s="11" cm="1">
        <f t="array" aca="1" ref="M16" ca="1">ABS( INDIRECT(ADDRESS(ROW(),(COLUMN()-$D$5))) - IF(MOD(INDIRECT(ADDRESS(ROW(),1)),2)=0, 5,1))</f>
        <v>2</v>
      </c>
      <c r="N16" s="11" cm="1">
        <f t="array" aca="1" ref="N16" ca="1">ABS( INDIRECT(ADDRESS(ROW(),(COLUMN()-$D$5))) - IF(MOD(INDIRECT(ADDRESS(ROW(),1)),2)=0, 5,1))</f>
        <v>2</v>
      </c>
      <c r="O16" s="60">
        <f t="shared" ref="O16:O25" ca="1" si="0">AVERAGE(I16:N16)</f>
        <v>1.5</v>
      </c>
    </row>
    <row r="17" spans="1:15" ht="16" thickBot="1" x14ac:dyDescent="0.4">
      <c r="A17" s="13">
        <v>2</v>
      </c>
      <c r="B17" s="49" t="s">
        <v>9</v>
      </c>
      <c r="C17" s="9">
        <v>4</v>
      </c>
      <c r="D17" s="9">
        <v>4</v>
      </c>
      <c r="E17" s="9">
        <v>5</v>
      </c>
      <c r="F17" s="9">
        <v>4</v>
      </c>
      <c r="G17" s="9">
        <v>4</v>
      </c>
      <c r="H17" s="9">
        <v>5</v>
      </c>
      <c r="I17" s="11" cm="1">
        <f t="array" aca="1" ref="I17" ca="1">ABS( INDIRECT(ADDRESS(ROW(),(COLUMN()-$D$5))) - IF(MOD(INDIRECT(ADDRESS(ROW(),1)),2)=0, 5,1))</f>
        <v>1</v>
      </c>
      <c r="J17" s="11" cm="1">
        <f t="array" aca="1" ref="J17" ca="1">ABS( INDIRECT(ADDRESS(ROW(),(COLUMN()-$D$5))) - IF(MOD(INDIRECT(ADDRESS(ROW(),1)),2)=0, 5,1))</f>
        <v>1</v>
      </c>
      <c r="K17" s="11" cm="1">
        <f t="array" aca="1" ref="K17" ca="1">ABS( INDIRECT(ADDRESS(ROW(),(COLUMN()-$D$5))) - IF(MOD(INDIRECT(ADDRESS(ROW(),1)),2)=0, 5,1))</f>
        <v>0</v>
      </c>
      <c r="L17" s="11" cm="1">
        <f t="array" aca="1" ref="L17" ca="1">ABS( INDIRECT(ADDRESS(ROW(),(COLUMN()-$D$5))) - IF(MOD(INDIRECT(ADDRESS(ROW(),1)),2)=0, 5,1))</f>
        <v>1</v>
      </c>
      <c r="M17" s="11" cm="1">
        <f t="array" aca="1" ref="M17" ca="1">ABS( INDIRECT(ADDRESS(ROW(),(COLUMN()-$D$5))) - IF(MOD(INDIRECT(ADDRESS(ROW(),1)),2)=0, 5,1))</f>
        <v>1</v>
      </c>
      <c r="N17" s="11" cm="1">
        <f t="array" aca="1" ref="N17" ca="1">ABS( INDIRECT(ADDRESS(ROW(),(COLUMN()-$D$5))) - IF(MOD(INDIRECT(ADDRESS(ROW(),1)),2)=0, 5,1))</f>
        <v>0</v>
      </c>
      <c r="O17" s="60">
        <f t="shared" ca="1" si="0"/>
        <v>0.66666666666666663</v>
      </c>
    </row>
    <row r="18" spans="1:15" ht="16" thickBot="1" x14ac:dyDescent="0.4">
      <c r="A18" s="13">
        <v>3</v>
      </c>
      <c r="B18" s="49" t="s">
        <v>10</v>
      </c>
      <c r="C18" s="9">
        <v>1</v>
      </c>
      <c r="D18" s="9">
        <v>1</v>
      </c>
      <c r="E18" s="9">
        <v>2</v>
      </c>
      <c r="F18" s="9">
        <v>3</v>
      </c>
      <c r="G18" s="9">
        <v>2</v>
      </c>
      <c r="H18" s="9">
        <v>1</v>
      </c>
      <c r="I18" s="11" cm="1">
        <f t="array" aca="1" ref="I18" ca="1">ABS( INDIRECT(ADDRESS(ROW(),(COLUMN()-$D$5))) - IF(MOD(INDIRECT(ADDRESS(ROW(),1)),2)=0, 5,1))</f>
        <v>0</v>
      </c>
      <c r="J18" s="11" cm="1">
        <f t="array" aca="1" ref="J18" ca="1">ABS( INDIRECT(ADDRESS(ROW(),(COLUMN()-$D$5))) - IF(MOD(INDIRECT(ADDRESS(ROW(),1)),2)=0, 5,1))</f>
        <v>0</v>
      </c>
      <c r="K18" s="11" cm="1">
        <f t="array" aca="1" ref="K18" ca="1">ABS( INDIRECT(ADDRESS(ROW(),(COLUMN()-$D$5))) - IF(MOD(INDIRECT(ADDRESS(ROW(),1)),2)=0, 5,1))</f>
        <v>1</v>
      </c>
      <c r="L18" s="11" cm="1">
        <f t="array" aca="1" ref="L18" ca="1">ABS( INDIRECT(ADDRESS(ROW(),(COLUMN()-$D$5))) - IF(MOD(INDIRECT(ADDRESS(ROW(),1)),2)=0, 5,1))</f>
        <v>2</v>
      </c>
      <c r="M18" s="11" cm="1">
        <f t="array" aca="1" ref="M18" ca="1">ABS( INDIRECT(ADDRESS(ROW(),(COLUMN()-$D$5))) - IF(MOD(INDIRECT(ADDRESS(ROW(),1)),2)=0, 5,1))</f>
        <v>1</v>
      </c>
      <c r="N18" s="11" cm="1">
        <f t="array" aca="1" ref="N18" ca="1">ABS( INDIRECT(ADDRESS(ROW(),(COLUMN()-$D$5))) - IF(MOD(INDIRECT(ADDRESS(ROW(),1)),2)=0, 5,1))</f>
        <v>0</v>
      </c>
      <c r="O18" s="60">
        <f t="shared" ca="1" si="0"/>
        <v>0.66666666666666663</v>
      </c>
    </row>
    <row r="19" spans="1:15" ht="16" thickBot="1" x14ac:dyDescent="0.4">
      <c r="A19" s="13">
        <v>4</v>
      </c>
      <c r="B19" s="49" t="s">
        <v>11</v>
      </c>
      <c r="C19" s="9">
        <v>2</v>
      </c>
      <c r="D19" s="9">
        <v>3</v>
      </c>
      <c r="E19" s="9">
        <v>2</v>
      </c>
      <c r="F19" s="9">
        <v>2</v>
      </c>
      <c r="G19" s="9">
        <v>2</v>
      </c>
      <c r="H19" s="9">
        <v>1</v>
      </c>
      <c r="I19" s="11" cm="1">
        <f t="array" aca="1" ref="I19" ca="1">ABS( INDIRECT(ADDRESS(ROW(),(COLUMN()-$D$5))) - IF(MOD(INDIRECT(ADDRESS(ROW(),1)),2)=0, 5,1))</f>
        <v>3</v>
      </c>
      <c r="J19" s="11" cm="1">
        <f t="array" aca="1" ref="J19" ca="1">ABS( INDIRECT(ADDRESS(ROW(),(COLUMN()-$D$5))) - IF(MOD(INDIRECT(ADDRESS(ROW(),1)),2)=0, 5,1))</f>
        <v>2</v>
      </c>
      <c r="K19" s="11" cm="1">
        <f t="array" aca="1" ref="K19" ca="1">ABS( INDIRECT(ADDRESS(ROW(),(COLUMN()-$D$5))) - IF(MOD(INDIRECT(ADDRESS(ROW(),1)),2)=0, 5,1))</f>
        <v>3</v>
      </c>
      <c r="L19" s="11" cm="1">
        <f t="array" aca="1" ref="L19" ca="1">ABS( INDIRECT(ADDRESS(ROW(),(COLUMN()-$D$5))) - IF(MOD(INDIRECT(ADDRESS(ROW(),1)),2)=0, 5,1))</f>
        <v>3</v>
      </c>
      <c r="M19" s="11" cm="1">
        <f t="array" aca="1" ref="M19" ca="1">ABS( INDIRECT(ADDRESS(ROW(),(COLUMN()-$D$5))) - IF(MOD(INDIRECT(ADDRESS(ROW(),1)),2)=0, 5,1))</f>
        <v>3</v>
      </c>
      <c r="N19" s="11" cm="1">
        <f t="array" aca="1" ref="N19" ca="1">ABS( INDIRECT(ADDRESS(ROW(),(COLUMN()-$D$5))) - IF(MOD(INDIRECT(ADDRESS(ROW(),1)),2)=0, 5,1))</f>
        <v>4</v>
      </c>
      <c r="O19" s="60">
        <f t="shared" ca="1" si="0"/>
        <v>3</v>
      </c>
    </row>
    <row r="20" spans="1:15" ht="16" thickBot="1" x14ac:dyDescent="0.4">
      <c r="A20" s="13">
        <v>5</v>
      </c>
      <c r="B20" s="49" t="s">
        <v>12</v>
      </c>
      <c r="C20" s="9">
        <v>1</v>
      </c>
      <c r="D20" s="9">
        <v>2</v>
      </c>
      <c r="E20" s="9">
        <v>3</v>
      </c>
      <c r="F20" s="9">
        <v>3</v>
      </c>
      <c r="G20" s="9">
        <v>2</v>
      </c>
      <c r="H20" s="9">
        <v>2</v>
      </c>
      <c r="I20" s="11" cm="1">
        <f t="array" aca="1" ref="I20" ca="1">ABS( INDIRECT(ADDRESS(ROW(),(COLUMN()-$D$5))) - IF(MOD(INDIRECT(ADDRESS(ROW(),1)),2)=0, 5,1))</f>
        <v>0</v>
      </c>
      <c r="J20" s="11" cm="1">
        <f t="array" aca="1" ref="J20" ca="1">ABS( INDIRECT(ADDRESS(ROW(),(COLUMN()-$D$5))) - IF(MOD(INDIRECT(ADDRESS(ROW(),1)),2)=0, 5,1))</f>
        <v>1</v>
      </c>
      <c r="K20" s="11" cm="1">
        <f t="array" aca="1" ref="K20" ca="1">ABS( INDIRECT(ADDRESS(ROW(),(COLUMN()-$D$5))) - IF(MOD(INDIRECT(ADDRESS(ROW(),1)),2)=0, 5,1))</f>
        <v>2</v>
      </c>
      <c r="L20" s="11" cm="1">
        <f t="array" aca="1" ref="L20" ca="1">ABS( INDIRECT(ADDRESS(ROW(),(COLUMN()-$D$5))) - IF(MOD(INDIRECT(ADDRESS(ROW(),1)),2)=0, 5,1))</f>
        <v>2</v>
      </c>
      <c r="M20" s="11" cm="1">
        <f t="array" aca="1" ref="M20" ca="1">ABS( INDIRECT(ADDRESS(ROW(),(COLUMN()-$D$5))) - IF(MOD(INDIRECT(ADDRESS(ROW(),1)),2)=0, 5,1))</f>
        <v>1</v>
      </c>
      <c r="N20" s="11" cm="1">
        <f t="array" aca="1" ref="N20" ca="1">ABS( INDIRECT(ADDRESS(ROW(),(COLUMN()-$D$5))) - IF(MOD(INDIRECT(ADDRESS(ROW(),1)),2)=0, 5,1))</f>
        <v>1</v>
      </c>
      <c r="O20" s="60">
        <f t="shared" ca="1" si="0"/>
        <v>1.1666666666666667</v>
      </c>
    </row>
    <row r="21" spans="1:15" ht="16" thickBot="1" x14ac:dyDescent="0.4">
      <c r="A21" s="13">
        <v>6</v>
      </c>
      <c r="B21" s="49" t="s">
        <v>13</v>
      </c>
      <c r="C21" s="9">
        <v>1</v>
      </c>
      <c r="D21" s="9">
        <v>3</v>
      </c>
      <c r="E21" s="9">
        <v>3</v>
      </c>
      <c r="F21" s="9">
        <v>3</v>
      </c>
      <c r="G21" s="9">
        <v>3</v>
      </c>
      <c r="H21" s="9">
        <v>5</v>
      </c>
      <c r="I21" s="11" cm="1">
        <f t="array" aca="1" ref="I21" ca="1">ABS( INDIRECT(ADDRESS(ROW(),(COLUMN()-$D$5))) - IF(MOD(INDIRECT(ADDRESS(ROW(),1)),2)=0, 5,1))</f>
        <v>4</v>
      </c>
      <c r="J21" s="11" cm="1">
        <f t="array" aca="1" ref="J21" ca="1">ABS( INDIRECT(ADDRESS(ROW(),(COLUMN()-$D$5))) - IF(MOD(INDIRECT(ADDRESS(ROW(),1)),2)=0, 5,1))</f>
        <v>2</v>
      </c>
      <c r="K21" s="11" cm="1">
        <f t="array" aca="1" ref="K21" ca="1">ABS( INDIRECT(ADDRESS(ROW(),(COLUMN()-$D$5))) - IF(MOD(INDIRECT(ADDRESS(ROW(),1)),2)=0, 5,1))</f>
        <v>2</v>
      </c>
      <c r="L21" s="11" cm="1">
        <f t="array" aca="1" ref="L21" ca="1">ABS( INDIRECT(ADDRESS(ROW(),(COLUMN()-$D$5))) - IF(MOD(INDIRECT(ADDRESS(ROW(),1)),2)=0, 5,1))</f>
        <v>2</v>
      </c>
      <c r="M21" s="11" cm="1">
        <f t="array" aca="1" ref="M21" ca="1">ABS( INDIRECT(ADDRESS(ROW(),(COLUMN()-$D$5))) - IF(MOD(INDIRECT(ADDRESS(ROW(),1)),2)=0, 5,1))</f>
        <v>2</v>
      </c>
      <c r="N21" s="11" cm="1">
        <f t="array" aca="1" ref="N21" ca="1">ABS( INDIRECT(ADDRESS(ROW(),(COLUMN()-$D$5))) - IF(MOD(INDIRECT(ADDRESS(ROW(),1)),2)=0, 5,1))</f>
        <v>0</v>
      </c>
      <c r="O21" s="60">
        <f t="shared" ca="1" si="0"/>
        <v>2</v>
      </c>
    </row>
    <row r="22" spans="1:15" ht="16" thickBot="1" x14ac:dyDescent="0.4">
      <c r="A22" s="13">
        <v>7</v>
      </c>
      <c r="B22" s="49" t="s">
        <v>14</v>
      </c>
      <c r="C22" s="9">
        <v>1</v>
      </c>
      <c r="D22" s="9">
        <v>1</v>
      </c>
      <c r="E22" s="9">
        <v>3</v>
      </c>
      <c r="F22" s="9">
        <v>2</v>
      </c>
      <c r="G22" s="9">
        <v>1</v>
      </c>
      <c r="H22" s="9">
        <v>5</v>
      </c>
      <c r="I22" s="11" cm="1">
        <f t="array" aca="1" ref="I22" ca="1">ABS( INDIRECT(ADDRESS(ROW(),(COLUMN()-$D$5))) - IF(MOD(INDIRECT(ADDRESS(ROW(),1)),2)=0, 5,1))</f>
        <v>0</v>
      </c>
      <c r="J22" s="11" cm="1">
        <f t="array" aca="1" ref="J22" ca="1">ABS( INDIRECT(ADDRESS(ROW(),(COLUMN()-$D$5))) - IF(MOD(INDIRECT(ADDRESS(ROW(),1)),2)=0, 5,1))</f>
        <v>0</v>
      </c>
      <c r="K22" s="11" cm="1">
        <f t="array" aca="1" ref="K22" ca="1">ABS( INDIRECT(ADDRESS(ROW(),(COLUMN()-$D$5))) - IF(MOD(INDIRECT(ADDRESS(ROW(),1)),2)=0, 5,1))</f>
        <v>2</v>
      </c>
      <c r="L22" s="11" cm="1">
        <f t="array" aca="1" ref="L22" ca="1">ABS( INDIRECT(ADDRESS(ROW(),(COLUMN()-$D$5))) - IF(MOD(INDIRECT(ADDRESS(ROW(),1)),2)=0, 5,1))</f>
        <v>1</v>
      </c>
      <c r="M22" s="11" cm="1">
        <f t="array" aca="1" ref="M22" ca="1">ABS( INDIRECT(ADDRESS(ROW(),(COLUMN()-$D$5))) - IF(MOD(INDIRECT(ADDRESS(ROW(),1)),2)=0, 5,1))</f>
        <v>0</v>
      </c>
      <c r="N22" s="11" cm="1">
        <f t="array" aca="1" ref="N22" ca="1">ABS( INDIRECT(ADDRESS(ROW(),(COLUMN()-$D$5))) - IF(MOD(INDIRECT(ADDRESS(ROW(),1)),2)=0, 5,1))</f>
        <v>4</v>
      </c>
      <c r="O22" s="60">
        <f t="shared" ca="1" si="0"/>
        <v>1.1666666666666667</v>
      </c>
    </row>
    <row r="23" spans="1:15" ht="16" thickBot="1" x14ac:dyDescent="0.4">
      <c r="A23" s="13">
        <v>8</v>
      </c>
      <c r="B23" s="49" t="s">
        <v>15</v>
      </c>
      <c r="C23" s="9">
        <v>1</v>
      </c>
      <c r="D23" s="9">
        <v>2</v>
      </c>
      <c r="E23" s="9">
        <v>5</v>
      </c>
      <c r="F23" s="9">
        <v>4</v>
      </c>
      <c r="G23" s="9">
        <v>5</v>
      </c>
      <c r="H23" s="9">
        <v>3</v>
      </c>
      <c r="I23" s="11" cm="1">
        <f t="array" aca="1" ref="I23" ca="1">ABS( INDIRECT(ADDRESS(ROW(),(COLUMN()-$D$5))) - IF(MOD(INDIRECT(ADDRESS(ROW(),1)),2)=0, 5,1))</f>
        <v>4</v>
      </c>
      <c r="J23" s="11" cm="1">
        <f t="array" aca="1" ref="J23" ca="1">ABS( INDIRECT(ADDRESS(ROW(),(COLUMN()-$D$5))) - IF(MOD(INDIRECT(ADDRESS(ROW(),1)),2)=0, 5,1))</f>
        <v>3</v>
      </c>
      <c r="K23" s="11" cm="1">
        <f t="array" aca="1" ref="K23" ca="1">ABS( INDIRECT(ADDRESS(ROW(),(COLUMN()-$D$5))) - IF(MOD(INDIRECT(ADDRESS(ROW(),1)),2)=0, 5,1))</f>
        <v>0</v>
      </c>
      <c r="L23" s="11" cm="1">
        <f t="array" aca="1" ref="L23" ca="1">ABS( INDIRECT(ADDRESS(ROW(),(COLUMN()-$D$5))) - IF(MOD(INDIRECT(ADDRESS(ROW(),1)),2)=0, 5,1))</f>
        <v>1</v>
      </c>
      <c r="M23" s="11" cm="1">
        <f t="array" aca="1" ref="M23" ca="1">ABS( INDIRECT(ADDRESS(ROW(),(COLUMN()-$D$5))) - IF(MOD(INDIRECT(ADDRESS(ROW(),1)),2)=0, 5,1))</f>
        <v>0</v>
      </c>
      <c r="N23" s="11" cm="1">
        <f t="array" aca="1" ref="N23" ca="1">ABS( INDIRECT(ADDRESS(ROW(),(COLUMN()-$D$5))) - IF(MOD(INDIRECT(ADDRESS(ROW(),1)),2)=0, 5,1))</f>
        <v>2</v>
      </c>
      <c r="O23" s="60">
        <f t="shared" ca="1" si="0"/>
        <v>1.6666666666666667</v>
      </c>
    </row>
    <row r="24" spans="1:15" ht="16" thickBot="1" x14ac:dyDescent="0.4">
      <c r="A24" s="13">
        <v>9</v>
      </c>
      <c r="B24" s="49" t="s">
        <v>16</v>
      </c>
      <c r="C24" s="9">
        <v>1</v>
      </c>
      <c r="D24" s="9">
        <v>2</v>
      </c>
      <c r="E24" s="9">
        <v>2</v>
      </c>
      <c r="F24" s="9">
        <v>2</v>
      </c>
      <c r="G24" s="9">
        <v>1</v>
      </c>
      <c r="H24" s="9">
        <v>4</v>
      </c>
      <c r="I24" s="11" cm="1">
        <f t="array" aca="1" ref="I24" ca="1">ABS( INDIRECT(ADDRESS(ROW(),(COLUMN()-$D$5))) - IF(MOD(INDIRECT(ADDRESS(ROW(),1)),2)=0, 5,1))</f>
        <v>0</v>
      </c>
      <c r="J24" s="11" cm="1">
        <f t="array" aca="1" ref="J24" ca="1">ABS( INDIRECT(ADDRESS(ROW(),(COLUMN()-$D$5))) - IF(MOD(INDIRECT(ADDRESS(ROW(),1)),2)=0, 5,1))</f>
        <v>1</v>
      </c>
      <c r="K24" s="11" cm="1">
        <f t="array" aca="1" ref="K24" ca="1">ABS( INDIRECT(ADDRESS(ROW(),(COLUMN()-$D$5))) - IF(MOD(INDIRECT(ADDRESS(ROW(),1)),2)=0, 5,1))</f>
        <v>1</v>
      </c>
      <c r="L24" s="11" cm="1">
        <f t="array" aca="1" ref="L24" ca="1">ABS( INDIRECT(ADDRESS(ROW(),(COLUMN()-$D$5))) - IF(MOD(INDIRECT(ADDRESS(ROW(),1)),2)=0, 5,1))</f>
        <v>1</v>
      </c>
      <c r="M24" s="11" cm="1">
        <f t="array" aca="1" ref="M24" ca="1">ABS( INDIRECT(ADDRESS(ROW(),(COLUMN()-$D$5))) - IF(MOD(INDIRECT(ADDRESS(ROW(),1)),2)=0, 5,1))</f>
        <v>0</v>
      </c>
      <c r="N24" s="11" cm="1">
        <f t="array" aca="1" ref="N24" ca="1">ABS( INDIRECT(ADDRESS(ROW(),(COLUMN()-$D$5))) - IF(MOD(INDIRECT(ADDRESS(ROW(),1)),2)=0, 5,1))</f>
        <v>3</v>
      </c>
      <c r="O24" s="60">
        <f t="shared" ca="1" si="0"/>
        <v>1</v>
      </c>
    </row>
    <row r="25" spans="1:15" ht="16" thickBot="1" x14ac:dyDescent="0.4">
      <c r="A25" s="13">
        <v>10</v>
      </c>
      <c r="B25" s="49" t="s">
        <v>17</v>
      </c>
      <c r="C25" s="9">
        <v>1</v>
      </c>
      <c r="D25" s="9">
        <v>2</v>
      </c>
      <c r="E25" s="9">
        <v>3</v>
      </c>
      <c r="F25" s="9">
        <v>3</v>
      </c>
      <c r="G25" s="9">
        <v>2</v>
      </c>
      <c r="H25" s="9">
        <v>1</v>
      </c>
      <c r="I25" s="11" cm="1">
        <f t="array" aca="1" ref="I25" ca="1">ABS( INDIRECT(ADDRESS(ROW(),(COLUMN()-$D$5))) - IF(MOD(INDIRECT(ADDRESS(ROW(),1)),2)=0, 5,1))</f>
        <v>4</v>
      </c>
      <c r="J25" s="11" cm="1">
        <f t="array" aca="1" ref="J25" ca="1">ABS( INDIRECT(ADDRESS(ROW(),(COLUMN()-$D$5))) - IF(MOD(INDIRECT(ADDRESS(ROW(),1)),2)=0, 5,1))</f>
        <v>3</v>
      </c>
      <c r="K25" s="11" cm="1">
        <f t="array" aca="1" ref="K25" ca="1">ABS( INDIRECT(ADDRESS(ROW(),(COLUMN()-$D$5))) - IF(MOD(INDIRECT(ADDRESS(ROW(),1)),2)=0, 5,1))</f>
        <v>2</v>
      </c>
      <c r="L25" s="11" cm="1">
        <f t="array" aca="1" ref="L25" ca="1">ABS( INDIRECT(ADDRESS(ROW(),(COLUMN()-$D$5))) - IF(MOD(INDIRECT(ADDRESS(ROW(),1)),2)=0, 5,1))</f>
        <v>2</v>
      </c>
      <c r="M25" s="11" cm="1">
        <f t="array" aca="1" ref="M25" ca="1">ABS( INDIRECT(ADDRESS(ROW(),(COLUMN()-$D$5))) - IF(MOD(INDIRECT(ADDRESS(ROW(),1)),2)=0, 5,1))</f>
        <v>3</v>
      </c>
      <c r="N25" s="11" cm="1">
        <f t="array" aca="1" ref="N25" ca="1">ABS( INDIRECT(ADDRESS(ROW(),(COLUMN()-$D$5))) - IF(MOD(INDIRECT(ADDRESS(ROW(),1)),2)=0, 5,1))</f>
        <v>4</v>
      </c>
      <c r="O25" s="60">
        <f t="shared" ca="1" si="0"/>
        <v>3</v>
      </c>
    </row>
    <row r="26" spans="1:15" ht="16" thickBot="1" x14ac:dyDescent="0.4">
      <c r="A26" s="14" t="s">
        <v>3</v>
      </c>
      <c r="B26" s="12"/>
      <c r="C26" s="3"/>
      <c r="D26" s="3"/>
      <c r="E26" s="3"/>
      <c r="F26" s="3"/>
      <c r="G26" s="3"/>
      <c r="H26" s="3"/>
      <c r="I26" s="4">
        <f t="shared" ref="I26:N26" ca="1" si="1">SUM(I16:I25)*2.5</f>
        <v>45</v>
      </c>
      <c r="J26" s="4">
        <f t="shared" ca="1" si="1"/>
        <v>32.5</v>
      </c>
      <c r="K26" s="4">
        <f t="shared" ca="1" si="1"/>
        <v>35</v>
      </c>
      <c r="L26" s="4">
        <f t="shared" ca="1" si="1"/>
        <v>42.5</v>
      </c>
      <c r="M26" s="4">
        <f ca="1">SUM(M16:M25)*2.5</f>
        <v>32.5</v>
      </c>
      <c r="N26" s="6">
        <f t="shared" ca="1" si="1"/>
        <v>50</v>
      </c>
      <c r="O26" s="7">
        <f ca="1">AVERAGE(I26:N26)</f>
        <v>39.583333333333336</v>
      </c>
    </row>
    <row r="27" spans="1:15" ht="15.5" x14ac:dyDescent="0.35">
      <c r="B27" s="12"/>
    </row>
    <row r="28" spans="1:15" ht="15.5" x14ac:dyDescent="0.35">
      <c r="A28" t="s">
        <v>33</v>
      </c>
      <c r="B28" s="12"/>
      <c r="C28">
        <v>6</v>
      </c>
      <c r="D28">
        <v>3</v>
      </c>
      <c r="E28">
        <v>1</v>
      </c>
      <c r="F28">
        <v>1</v>
      </c>
      <c r="G28">
        <v>1</v>
      </c>
      <c r="H28">
        <v>1</v>
      </c>
      <c r="I28" s="53">
        <f>AVERAGE(C28:H28)</f>
        <v>2.1666666666666665</v>
      </c>
    </row>
    <row r="29" spans="1:15" ht="15.5" x14ac:dyDescent="0.35">
      <c r="A29" t="s">
        <v>34</v>
      </c>
      <c r="B29" s="12"/>
      <c r="C29">
        <v>6</v>
      </c>
      <c r="D29">
        <v>4</v>
      </c>
      <c r="E29">
        <v>2</v>
      </c>
      <c r="F29">
        <v>3</v>
      </c>
      <c r="G29">
        <v>2</v>
      </c>
      <c r="H29">
        <v>1</v>
      </c>
      <c r="I29" s="53">
        <f t="shared" ref="I29:I32" si="2">AVERAGE(C29:H29)</f>
        <v>3</v>
      </c>
    </row>
    <row r="30" spans="1:15" ht="15.5" x14ac:dyDescent="0.35">
      <c r="A30" t="s">
        <v>35</v>
      </c>
      <c r="B30" s="12"/>
      <c r="C30">
        <v>1</v>
      </c>
      <c r="D30">
        <v>3</v>
      </c>
      <c r="E30">
        <v>1</v>
      </c>
      <c r="F30">
        <v>1</v>
      </c>
      <c r="G30">
        <v>1</v>
      </c>
      <c r="H30">
        <v>2</v>
      </c>
      <c r="I30" s="53">
        <f t="shared" si="2"/>
        <v>1.5</v>
      </c>
    </row>
    <row r="31" spans="1:15" ht="15.5" x14ac:dyDescent="0.35">
      <c r="A31" t="s">
        <v>36</v>
      </c>
      <c r="B31" s="12"/>
      <c r="C31">
        <v>1</v>
      </c>
      <c r="D31" s="44">
        <v>1</v>
      </c>
      <c r="E31">
        <v>1</v>
      </c>
      <c r="F31">
        <v>1</v>
      </c>
      <c r="G31">
        <v>1</v>
      </c>
      <c r="H31">
        <v>1</v>
      </c>
      <c r="I31" s="53">
        <f t="shared" si="2"/>
        <v>1</v>
      </c>
    </row>
    <row r="32" spans="1:15" ht="15.5" x14ac:dyDescent="0.35">
      <c r="A32" t="s">
        <v>37</v>
      </c>
      <c r="B32" s="12"/>
      <c r="C32">
        <v>2</v>
      </c>
      <c r="D32">
        <v>4</v>
      </c>
      <c r="E32">
        <v>2</v>
      </c>
      <c r="F32">
        <v>3</v>
      </c>
      <c r="G32">
        <v>2</v>
      </c>
      <c r="H32">
        <v>1</v>
      </c>
      <c r="I32" s="53">
        <f t="shared" si="2"/>
        <v>2.3333333333333335</v>
      </c>
    </row>
    <row r="33" spans="1:15" ht="15.5" x14ac:dyDescent="0.35">
      <c r="B33" s="12"/>
    </row>
    <row r="34" spans="1:15" s="1" customFormat="1" ht="16" thickBot="1" x14ac:dyDescent="0.4">
      <c r="A34" s="2" t="s">
        <v>6</v>
      </c>
      <c r="B34" s="16"/>
    </row>
    <row r="35" spans="1:15" s="1" customFormat="1" ht="16" thickBot="1" x14ac:dyDescent="0.4">
      <c r="A35" s="1" t="s">
        <v>4</v>
      </c>
      <c r="B35" s="16"/>
      <c r="C35" s="76" t="s">
        <v>1</v>
      </c>
      <c r="D35" s="76"/>
      <c r="E35" s="76"/>
      <c r="F35" s="76"/>
      <c r="G35" s="76"/>
      <c r="H35" s="76"/>
      <c r="I35" s="77" t="s">
        <v>24</v>
      </c>
      <c r="J35" s="77"/>
      <c r="K35" s="77"/>
      <c r="L35" s="77"/>
      <c r="M35" s="77"/>
      <c r="N35" s="78"/>
      <c r="O35" s="23" t="s">
        <v>25</v>
      </c>
    </row>
    <row r="36" spans="1:15" ht="15" thickBot="1" x14ac:dyDescent="0.4">
      <c r="A36" s="13">
        <v>1</v>
      </c>
      <c r="B36" s="17" t="s">
        <v>18</v>
      </c>
      <c r="C36" s="18">
        <v>16</v>
      </c>
      <c r="D36" s="18">
        <v>15</v>
      </c>
      <c r="E36" s="18">
        <v>11</v>
      </c>
      <c r="F36" s="18">
        <v>7</v>
      </c>
      <c r="G36" s="18">
        <v>12</v>
      </c>
      <c r="H36" s="24">
        <v>3</v>
      </c>
      <c r="I36" s="19" cm="1">
        <f t="array" aca="1" ref="I36" ca="1" xml:space="preserve"> INDIRECT(ADDRESS(ROW(),(COLUMN()-$D$5)))*5</f>
        <v>80</v>
      </c>
      <c r="J36" s="19" cm="1">
        <f t="array" aca="1" ref="J36" ca="1" xml:space="preserve"> INDIRECT(ADDRESS(ROW(),(COLUMN()-$D$5)))*5</f>
        <v>75</v>
      </c>
      <c r="K36" s="19" cm="1">
        <f t="array" aca="1" ref="K36" ca="1" xml:space="preserve"> INDIRECT(ADDRESS(ROW(),(COLUMN()-$D$5)))*5</f>
        <v>55</v>
      </c>
      <c r="L36" s="19" cm="1">
        <f t="array" aca="1" ref="L36" ca="1" xml:space="preserve"> INDIRECT(ADDRESS(ROW(),(COLUMN()-$D$5)))*5</f>
        <v>35</v>
      </c>
      <c r="M36" s="19" cm="1">
        <f t="array" aca="1" ref="M36" ca="1" xml:space="preserve"> INDIRECT(ADDRESS(ROW(),(COLUMN()-$D$5)))*5</f>
        <v>60</v>
      </c>
      <c r="N36" s="29" cm="1">
        <f t="array" aca="1" ref="N36" ca="1" xml:space="preserve"> INDIRECT(ADDRESS(ROW(),(COLUMN()-$D$5)))*5</f>
        <v>15</v>
      </c>
      <c r="O36" s="62">
        <f ca="1">AVERAGE(I36:N36)</f>
        <v>53.333333333333336</v>
      </c>
    </row>
    <row r="37" spans="1:15" ht="15" thickBot="1" x14ac:dyDescent="0.4">
      <c r="A37" s="13">
        <v>2</v>
      </c>
      <c r="B37" s="17" t="s">
        <v>19</v>
      </c>
      <c r="C37" s="9">
        <v>17</v>
      </c>
      <c r="D37" s="9">
        <v>6</v>
      </c>
      <c r="E37" s="9">
        <v>9</v>
      </c>
      <c r="F37" s="9">
        <v>4</v>
      </c>
      <c r="G37" s="9">
        <v>15</v>
      </c>
      <c r="H37" s="25">
        <v>11</v>
      </c>
      <c r="I37" s="20" cm="1">
        <f t="array" aca="1" ref="I37" ca="1" xml:space="preserve"> INDIRECT(ADDRESS(ROW(),(COLUMN()-$D$5)))*5</f>
        <v>85</v>
      </c>
      <c r="J37" s="20" cm="1">
        <f t="array" aca="1" ref="J37" ca="1" xml:space="preserve"> INDIRECT(ADDRESS(ROW(),(COLUMN()-$D$5)))*5</f>
        <v>30</v>
      </c>
      <c r="K37" s="20" cm="1">
        <f t="array" aca="1" ref="K37" ca="1" xml:space="preserve"> INDIRECT(ADDRESS(ROW(),(COLUMN()-$D$5)))*5</f>
        <v>45</v>
      </c>
      <c r="L37" s="20" cm="1">
        <f t="array" aca="1" ref="L37" ca="1" xml:space="preserve"> INDIRECT(ADDRESS(ROW(),(COLUMN()-$D$5)))*5</f>
        <v>20</v>
      </c>
      <c r="M37" s="20" cm="1">
        <f t="array" aca="1" ref="M37" ca="1" xml:space="preserve"> INDIRECT(ADDRESS(ROW(),(COLUMN()-$D$5)))*5</f>
        <v>75</v>
      </c>
      <c r="N37" s="30" cm="1">
        <f t="array" aca="1" ref="N37" ca="1" xml:space="preserve"> INDIRECT(ADDRESS(ROW(),(COLUMN()-$D$5)))*5</f>
        <v>55</v>
      </c>
      <c r="O37" s="62">
        <f t="shared" ref="O37:O41" ca="1" si="3">AVERAGE(I37:N37)</f>
        <v>51.666666666666664</v>
      </c>
    </row>
    <row r="38" spans="1:15" ht="15" thickBot="1" x14ac:dyDescent="0.4">
      <c r="A38" s="13">
        <v>3</v>
      </c>
      <c r="B38" s="17" t="s">
        <v>20</v>
      </c>
      <c r="C38" s="9">
        <v>17</v>
      </c>
      <c r="D38" s="9">
        <v>17</v>
      </c>
      <c r="E38" s="9">
        <v>6</v>
      </c>
      <c r="F38" s="9">
        <v>6</v>
      </c>
      <c r="G38" s="9">
        <v>11</v>
      </c>
      <c r="H38" s="25">
        <v>10</v>
      </c>
      <c r="I38" s="20" cm="1">
        <f t="array" aca="1" ref="I38" ca="1" xml:space="preserve"> INDIRECT(ADDRESS(ROW(),(COLUMN()-$D$5)))*5</f>
        <v>85</v>
      </c>
      <c r="J38" s="20" cm="1">
        <f t="array" aca="1" ref="J38" ca="1" xml:space="preserve"> INDIRECT(ADDRESS(ROW(),(COLUMN()-$D$5)))*5</f>
        <v>85</v>
      </c>
      <c r="K38" s="20" cm="1">
        <f t="array" aca="1" ref="K38" ca="1" xml:space="preserve"> INDIRECT(ADDRESS(ROW(),(COLUMN()-$D$5)))*5</f>
        <v>30</v>
      </c>
      <c r="L38" s="20" cm="1">
        <f t="array" aca="1" ref="L38" ca="1" xml:space="preserve"> INDIRECT(ADDRESS(ROW(),(COLUMN()-$D$5)))*5</f>
        <v>30</v>
      </c>
      <c r="M38" s="20" cm="1">
        <f t="array" aca="1" ref="M38" ca="1" xml:space="preserve"> INDIRECT(ADDRESS(ROW(),(COLUMN()-$D$5)))*5</f>
        <v>55</v>
      </c>
      <c r="N38" s="30" cm="1">
        <f t="array" aca="1" ref="N38" ca="1" xml:space="preserve"> INDIRECT(ADDRESS(ROW(),(COLUMN()-$D$5)))*5</f>
        <v>50</v>
      </c>
      <c r="O38" s="62">
        <f t="shared" ca="1" si="3"/>
        <v>55.833333333333336</v>
      </c>
    </row>
    <row r="39" spans="1:15" ht="15" thickBot="1" x14ac:dyDescent="0.4">
      <c r="A39" s="13">
        <v>4</v>
      </c>
      <c r="B39" s="17" t="s">
        <v>21</v>
      </c>
      <c r="C39" s="9">
        <v>2</v>
      </c>
      <c r="D39" s="9">
        <v>18</v>
      </c>
      <c r="E39" s="9">
        <v>2</v>
      </c>
      <c r="F39" s="9">
        <v>4</v>
      </c>
      <c r="G39" s="9">
        <v>6</v>
      </c>
      <c r="H39" s="25">
        <v>1</v>
      </c>
      <c r="I39" s="20" cm="1">
        <f t="array" aca="1" ref="I39" ca="1" xml:space="preserve"> INDIRECT(ADDRESS(ROW(),(COLUMN()-$D$5)))*5</f>
        <v>10</v>
      </c>
      <c r="J39" s="20" cm="1">
        <f t="array" aca="1" ref="J39" ca="1" xml:space="preserve"> INDIRECT(ADDRESS(ROW(),(COLUMN()-$D$5)))*5</f>
        <v>90</v>
      </c>
      <c r="K39" s="20" cm="1">
        <f t="array" aca="1" ref="K39" ca="1" xml:space="preserve"> INDIRECT(ADDRESS(ROW(),(COLUMN()-$D$5)))*5</f>
        <v>10</v>
      </c>
      <c r="L39" s="20" cm="1">
        <f t="array" aca="1" ref="L39" ca="1" xml:space="preserve"> INDIRECT(ADDRESS(ROW(),(COLUMN()-$D$5)))*5</f>
        <v>20</v>
      </c>
      <c r="M39" s="20" cm="1">
        <f t="array" aca="1" ref="M39" ca="1" xml:space="preserve"> INDIRECT(ADDRESS(ROW(),(COLUMN()-$D$5)))*5</f>
        <v>30</v>
      </c>
      <c r="N39" s="30" cm="1">
        <f t="array" aca="1" ref="N39" ca="1" xml:space="preserve"> INDIRECT(ADDRESS(ROW(),(COLUMN()-$D$5)))*5</f>
        <v>5</v>
      </c>
      <c r="O39" s="62">
        <f t="shared" ca="1" si="3"/>
        <v>27.5</v>
      </c>
    </row>
    <row r="40" spans="1:15" ht="15" thickBot="1" x14ac:dyDescent="0.4">
      <c r="A40" s="13">
        <v>5</v>
      </c>
      <c r="B40" s="17" t="s">
        <v>22</v>
      </c>
      <c r="C40" s="9">
        <v>20</v>
      </c>
      <c r="D40" s="9">
        <v>14</v>
      </c>
      <c r="E40" s="9">
        <v>13</v>
      </c>
      <c r="F40" s="9">
        <v>9</v>
      </c>
      <c r="G40" s="9">
        <v>17</v>
      </c>
      <c r="H40" s="25">
        <v>16</v>
      </c>
      <c r="I40" s="20" cm="1">
        <f t="array" aca="1" ref="I40" ca="1" xml:space="preserve"> INDIRECT(ADDRESS(ROW(),(COLUMN()-$D$5)))*5</f>
        <v>100</v>
      </c>
      <c r="J40" s="20" cm="1">
        <f t="array" aca="1" ref="J40" ca="1" xml:space="preserve"> INDIRECT(ADDRESS(ROW(),(COLUMN()-$D$5)))*5</f>
        <v>70</v>
      </c>
      <c r="K40" s="20" cm="1">
        <f t="array" aca="1" ref="K40" ca="1" xml:space="preserve"> INDIRECT(ADDRESS(ROW(),(COLUMN()-$D$5)))*5</f>
        <v>65</v>
      </c>
      <c r="L40" s="20" cm="1">
        <f t="array" aca="1" ref="L40" ca="1" xml:space="preserve"> INDIRECT(ADDRESS(ROW(),(COLUMN()-$D$5)))*5</f>
        <v>45</v>
      </c>
      <c r="M40" s="20" cm="1">
        <f t="array" aca="1" ref="M40" ca="1" xml:space="preserve"> INDIRECT(ADDRESS(ROW(),(COLUMN()-$D$5)))*5</f>
        <v>85</v>
      </c>
      <c r="N40" s="30" cm="1">
        <f t="array" aca="1" ref="N40" ca="1" xml:space="preserve"> INDIRECT(ADDRESS(ROW(),(COLUMN()-$D$5)))*5</f>
        <v>80</v>
      </c>
      <c r="O40" s="62">
        <f t="shared" ca="1" si="3"/>
        <v>74.166666666666671</v>
      </c>
    </row>
    <row r="41" spans="1:15" ht="15" thickBot="1" x14ac:dyDescent="0.4">
      <c r="A41" s="13">
        <v>6</v>
      </c>
      <c r="B41" s="17" t="s">
        <v>23</v>
      </c>
      <c r="C41" s="9">
        <v>10</v>
      </c>
      <c r="D41" s="9">
        <v>19</v>
      </c>
      <c r="E41" s="9">
        <v>14</v>
      </c>
      <c r="F41" s="9">
        <v>7</v>
      </c>
      <c r="G41" s="9">
        <v>17</v>
      </c>
      <c r="H41" s="25">
        <v>16</v>
      </c>
      <c r="I41" s="21" cm="1">
        <f t="array" aca="1" ref="I41" ca="1" xml:space="preserve"> INDIRECT(ADDRESS(ROW(),(COLUMN()-$D$5)))*5</f>
        <v>50</v>
      </c>
      <c r="J41" s="33" cm="1">
        <f t="array" aca="1" ref="J41" ca="1" xml:space="preserve"> INDIRECT(ADDRESS(ROW(),(COLUMN()-$D$5)))*5</f>
        <v>95</v>
      </c>
      <c r="K41" s="33" cm="1">
        <f t="array" aca="1" ref="K41" ca="1" xml:space="preserve"> INDIRECT(ADDRESS(ROW(),(COLUMN()-$D$5)))*5</f>
        <v>70</v>
      </c>
      <c r="L41" s="21" cm="1">
        <f t="array" aca="1" ref="L41" ca="1" xml:space="preserve"> INDIRECT(ADDRESS(ROW(),(COLUMN()-$D$5)))*5</f>
        <v>35</v>
      </c>
      <c r="M41" s="21" cm="1">
        <f t="array" aca="1" ref="M41" ca="1" xml:space="preserve"> INDIRECT(ADDRESS(ROW(),(COLUMN()-$D$5)))*5</f>
        <v>85</v>
      </c>
      <c r="N41" s="33" cm="1">
        <f t="array" aca="1" ref="N41" ca="1" xml:space="preserve"> INDIRECT(ADDRESS(ROW(),(COLUMN()-$D$5)))*5</f>
        <v>80</v>
      </c>
      <c r="O41" s="62">
        <f t="shared" ca="1" si="3"/>
        <v>69.166666666666671</v>
      </c>
    </row>
    <row r="42" spans="1:15" ht="15" thickBot="1" x14ac:dyDescent="0.4">
      <c r="A42" s="14" t="s">
        <v>3</v>
      </c>
      <c r="B42" s="3"/>
      <c r="C42" s="3"/>
      <c r="D42" s="3"/>
      <c r="E42" s="3"/>
      <c r="F42" s="3"/>
      <c r="G42" s="3"/>
      <c r="H42" s="3"/>
      <c r="I42" s="34">
        <f t="shared" ref="I42:N42" ca="1" si="4">AVERAGE(I36:I41)</f>
        <v>68.333333333333329</v>
      </c>
      <c r="J42" s="35">
        <f t="shared" ca="1" si="4"/>
        <v>74.166666666666671</v>
      </c>
      <c r="K42" s="35">
        <f t="shared" ca="1" si="4"/>
        <v>45.833333333333336</v>
      </c>
      <c r="L42" s="35">
        <f t="shared" ca="1" si="4"/>
        <v>30.833333333333332</v>
      </c>
      <c r="M42" s="36">
        <f t="shared" ca="1" si="4"/>
        <v>65</v>
      </c>
      <c r="N42" s="22">
        <f t="shared" ca="1" si="4"/>
        <v>47.5</v>
      </c>
      <c r="O42" s="7">
        <f ca="1">AVERAGE(I42:N42)</f>
        <v>55.277777777777779</v>
      </c>
    </row>
    <row r="44" spans="1:15" s="53" customFormat="1" x14ac:dyDescent="0.35">
      <c r="A44" s="53" t="s">
        <v>81</v>
      </c>
      <c r="C44" s="53">
        <v>12</v>
      </c>
      <c r="D44" s="53">
        <v>4</v>
      </c>
      <c r="E44" s="53">
        <v>1</v>
      </c>
      <c r="F44" s="53">
        <v>4</v>
      </c>
      <c r="G44" s="53">
        <v>2</v>
      </c>
      <c r="H44" s="53">
        <v>3</v>
      </c>
    </row>
    <row r="45" spans="1:15" s="53" customFormat="1" x14ac:dyDescent="0.35">
      <c r="A45" s="53" t="s">
        <v>39</v>
      </c>
      <c r="C45" s="53">
        <f>20+26</f>
        <v>46</v>
      </c>
      <c r="D45" s="53">
        <v>22</v>
      </c>
      <c r="E45" s="53">
        <f>13+10</f>
        <v>23</v>
      </c>
      <c r="F45" s="53">
        <f>27+1</f>
        <v>28</v>
      </c>
      <c r="G45" s="53">
        <v>11</v>
      </c>
      <c r="H45" s="53">
        <v>26</v>
      </c>
    </row>
    <row r="46" spans="1:15" hidden="1" x14ac:dyDescent="0.35">
      <c r="A46" t="s">
        <v>40</v>
      </c>
      <c r="C46" s="46">
        <v>1.736111111111111E-3</v>
      </c>
      <c r="D46" s="46">
        <v>1.2731481481481483E-3</v>
      </c>
      <c r="E46" s="46">
        <v>1.3888888888888889E-3</v>
      </c>
      <c r="F46" s="46">
        <v>1.736111111111111E-3</v>
      </c>
      <c r="G46" s="46">
        <v>1.3888888888888889E-3</v>
      </c>
      <c r="H46" s="46">
        <v>1.3888888888888889E-3</v>
      </c>
    </row>
    <row r="47" spans="1:15" hidden="1" x14ac:dyDescent="0.35">
      <c r="A47" t="s">
        <v>46</v>
      </c>
      <c r="C47" s="45">
        <v>7.5694444444444439E-2</v>
      </c>
      <c r="D47" s="46">
        <v>2.0833333333333332E-2</v>
      </c>
      <c r="E47" s="45">
        <v>1.8587962962962962E-2</v>
      </c>
      <c r="F47" s="45">
        <v>1.4293981481481482E-2</v>
      </c>
      <c r="G47" s="45">
        <v>8.4837962962962966E-3</v>
      </c>
      <c r="H47" s="45">
        <v>1.6331018518518519E-2</v>
      </c>
    </row>
    <row r="48" spans="1:15" s="53" customFormat="1" x14ac:dyDescent="0.35">
      <c r="A48" s="53" t="s">
        <v>42</v>
      </c>
      <c r="C48" s="45">
        <v>7.5694444444444439E-2</v>
      </c>
      <c r="D48" s="71">
        <v>2.6863425925925926E-2</v>
      </c>
      <c r="E48" s="72">
        <v>2.1296296296296299E-2</v>
      </c>
      <c r="F48" s="71">
        <v>2.0023148148148148E-2</v>
      </c>
      <c r="G48" s="71">
        <v>1.3182870370370371E-2</v>
      </c>
      <c r="H48" s="71">
        <v>2.3668981481481485E-2</v>
      </c>
      <c r="I48" s="52">
        <f>AVERAGE(D48:H48)</f>
        <v>2.1006944444444446E-2</v>
      </c>
    </row>
    <row r="49" spans="1:9" s="61" customFormat="1" x14ac:dyDescent="0.35">
      <c r="A49" s="61" t="s">
        <v>56</v>
      </c>
      <c r="C49" s="55">
        <f>C47*86400</f>
        <v>6540</v>
      </c>
      <c r="D49" s="55">
        <f t="shared" ref="D49:I49" si="5">D48*86400</f>
        <v>2321</v>
      </c>
      <c r="E49" s="55">
        <f t="shared" si="5"/>
        <v>1840.0000000000002</v>
      </c>
      <c r="F49" s="55">
        <f t="shared" si="5"/>
        <v>1730</v>
      </c>
      <c r="G49" s="55">
        <f t="shared" si="5"/>
        <v>1139</v>
      </c>
      <c r="H49" s="55">
        <f t="shared" si="5"/>
        <v>2045.0000000000002</v>
      </c>
      <c r="I49" s="55">
        <f t="shared" si="5"/>
        <v>1815.0000000000002</v>
      </c>
    </row>
    <row r="50" spans="1:9" hidden="1" x14ac:dyDescent="0.35"/>
    <row r="51" spans="1:9" hidden="1" x14ac:dyDescent="0.35">
      <c r="A51" t="s">
        <v>47</v>
      </c>
      <c r="C51" s="45">
        <f>C47-C46</f>
        <v>7.3958333333333334E-2</v>
      </c>
      <c r="D51" s="45">
        <f t="shared" ref="D51:H51" si="6">D47-D46</f>
        <v>1.9560185185185184E-2</v>
      </c>
      <c r="E51" s="45">
        <f t="shared" si="6"/>
        <v>1.7199074074074075E-2</v>
      </c>
      <c r="F51" s="45">
        <f t="shared" si="6"/>
        <v>1.2557870370370372E-2</v>
      </c>
      <c r="G51" s="45">
        <f t="shared" si="6"/>
        <v>7.0949074074074074E-3</v>
      </c>
      <c r="H51" s="45">
        <f t="shared" si="6"/>
        <v>1.494212962962963E-2</v>
      </c>
    </row>
    <row r="52" spans="1:9" hidden="1" x14ac:dyDescent="0.35">
      <c r="A52" t="s">
        <v>44</v>
      </c>
      <c r="C52" s="45">
        <f>C48-C47</f>
        <v>0</v>
      </c>
      <c r="D52" s="45">
        <f>D48-D46</f>
        <v>2.5590277777777778E-2</v>
      </c>
      <c r="E52" s="45">
        <f t="shared" ref="E52:H52" si="7">E48-E46</f>
        <v>1.9907407407407412E-2</v>
      </c>
      <c r="F52" s="45">
        <f t="shared" si="7"/>
        <v>1.8287037037037036E-2</v>
      </c>
      <c r="G52" s="45">
        <f t="shared" si="7"/>
        <v>1.1793981481481482E-2</v>
      </c>
      <c r="H52" s="45">
        <f t="shared" si="7"/>
        <v>2.2280092592592598E-2</v>
      </c>
    </row>
  </sheetData>
  <mergeCells count="4">
    <mergeCell ref="C15:H15"/>
    <mergeCell ref="I15:N15"/>
    <mergeCell ref="C35:H35"/>
    <mergeCell ref="I35:N3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59A8-8F87-4840-B55B-C88A63D5E1F1}">
  <dimension ref="A1:T77"/>
  <sheetViews>
    <sheetView topLeftCell="J52" zoomScaleNormal="100" workbookViewId="0">
      <selection activeCell="S67" sqref="S67"/>
    </sheetView>
  </sheetViews>
  <sheetFormatPr baseColWidth="10" defaultRowHeight="14.5" x14ac:dyDescent="0.35"/>
  <sheetData>
    <row r="1" spans="1:16" x14ac:dyDescent="0.35">
      <c r="A1" t="s">
        <v>48</v>
      </c>
      <c r="B1" s="53"/>
      <c r="N1" t="s">
        <v>50</v>
      </c>
      <c r="O1" t="s">
        <v>51</v>
      </c>
      <c r="P1" t="s">
        <v>52</v>
      </c>
    </row>
    <row r="2" spans="1:16" x14ac:dyDescent="0.35">
      <c r="B2" s="53"/>
      <c r="M2" s="59" t="s">
        <v>8</v>
      </c>
      <c r="N2">
        <v>3</v>
      </c>
      <c r="O2">
        <v>3.6666666666666665</v>
      </c>
      <c r="P2">
        <v>1.5</v>
      </c>
    </row>
    <row r="3" spans="1:16" x14ac:dyDescent="0.35">
      <c r="A3" s="53" t="s">
        <v>49</v>
      </c>
      <c r="B3" s="53"/>
      <c r="M3" s="59" t="s">
        <v>9</v>
      </c>
      <c r="N3">
        <v>3.5</v>
      </c>
      <c r="O3">
        <v>3.3333333333333335</v>
      </c>
      <c r="P3">
        <v>0.66666666666666663</v>
      </c>
    </row>
    <row r="4" spans="1:16" x14ac:dyDescent="0.35">
      <c r="A4" t="s">
        <v>50</v>
      </c>
      <c r="B4" s="57">
        <f ca="1">Drawing!O26</f>
        <v>81.25</v>
      </c>
      <c r="C4">
        <v>67.5</v>
      </c>
      <c r="D4">
        <v>92.5</v>
      </c>
      <c r="E4">
        <v>97.5</v>
      </c>
      <c r="F4">
        <v>40</v>
      </c>
      <c r="G4">
        <v>92.5</v>
      </c>
      <c r="H4">
        <v>97.5</v>
      </c>
      <c r="M4" s="59" t="s">
        <v>10</v>
      </c>
      <c r="N4">
        <v>3.5</v>
      </c>
      <c r="O4">
        <v>3.6666666666666665</v>
      </c>
      <c r="P4">
        <v>0.66666666666666663</v>
      </c>
    </row>
    <row r="5" spans="1:16" x14ac:dyDescent="0.35">
      <c r="A5" t="s">
        <v>51</v>
      </c>
      <c r="B5" s="57">
        <f ca="1">Waypoints!O26</f>
        <v>87.083333333333329</v>
      </c>
      <c r="C5">
        <v>82.5</v>
      </c>
      <c r="D5">
        <v>90</v>
      </c>
      <c r="E5">
        <v>85</v>
      </c>
      <c r="F5">
        <v>87.5</v>
      </c>
      <c r="G5">
        <v>90</v>
      </c>
      <c r="H5">
        <v>87.5</v>
      </c>
      <c r="M5" s="59" t="s">
        <v>11</v>
      </c>
      <c r="N5">
        <v>3.1666666666666665</v>
      </c>
      <c r="O5">
        <v>2.8333333333333335</v>
      </c>
      <c r="P5">
        <v>3</v>
      </c>
    </row>
    <row r="6" spans="1:16" x14ac:dyDescent="0.35">
      <c r="A6" t="s">
        <v>52</v>
      </c>
      <c r="B6" s="57">
        <f ca="1">Mindstorms!O26</f>
        <v>39.583333333333336</v>
      </c>
      <c r="C6">
        <v>45</v>
      </c>
      <c r="D6">
        <v>32.5</v>
      </c>
      <c r="E6">
        <v>35</v>
      </c>
      <c r="F6">
        <v>42.5</v>
      </c>
      <c r="G6">
        <v>32.5</v>
      </c>
      <c r="H6">
        <v>50</v>
      </c>
      <c r="M6" s="59" t="s">
        <v>12</v>
      </c>
      <c r="N6">
        <v>3.1666666666666665</v>
      </c>
      <c r="O6">
        <v>3.5</v>
      </c>
      <c r="P6">
        <v>1.1666666666666667</v>
      </c>
    </row>
    <row r="7" spans="1:16" x14ac:dyDescent="0.35">
      <c r="B7" s="57"/>
      <c r="M7" s="59" t="s">
        <v>13</v>
      </c>
      <c r="N7">
        <v>3.5</v>
      </c>
      <c r="O7">
        <v>3.8333333333333335</v>
      </c>
      <c r="P7">
        <v>2</v>
      </c>
    </row>
    <row r="8" spans="1:16" x14ac:dyDescent="0.35">
      <c r="A8" t="s">
        <v>62</v>
      </c>
      <c r="B8" s="57">
        <f>AVERAGE(C4:H5)</f>
        <v>84.166666666666671</v>
      </c>
      <c r="M8" s="59" t="s">
        <v>14</v>
      </c>
      <c r="N8">
        <v>3</v>
      </c>
      <c r="O8">
        <v>3.5</v>
      </c>
      <c r="P8">
        <v>1.1666666666666667</v>
      </c>
    </row>
    <row r="9" spans="1:16" x14ac:dyDescent="0.35">
      <c r="B9" s="57"/>
      <c r="M9" s="59" t="s">
        <v>15</v>
      </c>
      <c r="N9">
        <v>3.3333333333333335</v>
      </c>
      <c r="O9">
        <v>3.8333333333333335</v>
      </c>
      <c r="P9">
        <v>1.6666666666666667</v>
      </c>
    </row>
    <row r="10" spans="1:16" x14ac:dyDescent="0.35">
      <c r="B10" s="57"/>
      <c r="M10" s="59" t="s">
        <v>16</v>
      </c>
      <c r="N10">
        <v>2.8333333333333335</v>
      </c>
      <c r="O10">
        <v>3.5</v>
      </c>
      <c r="P10">
        <v>1</v>
      </c>
    </row>
    <row r="11" spans="1:16" x14ac:dyDescent="0.35">
      <c r="B11" s="57"/>
      <c r="M11" s="59" t="s">
        <v>17</v>
      </c>
      <c r="N11">
        <v>3.5</v>
      </c>
      <c r="O11">
        <v>3.1666666666666665</v>
      </c>
      <c r="P11">
        <v>3</v>
      </c>
    </row>
    <row r="12" spans="1:16" x14ac:dyDescent="0.35">
      <c r="B12" s="57"/>
      <c r="M12" t="s">
        <v>55</v>
      </c>
      <c r="N12">
        <f>AVERAGE(N2:N11)</f>
        <v>3.25</v>
      </c>
      <c r="O12" s="61">
        <f t="shared" ref="O12:P12" si="0">AVERAGE(O2:O11)</f>
        <v>3.4833333333333329</v>
      </c>
      <c r="P12" s="61">
        <f t="shared" si="0"/>
        <v>1.5833333333333333</v>
      </c>
    </row>
    <row r="13" spans="1:16" x14ac:dyDescent="0.35">
      <c r="B13" s="57"/>
      <c r="N13" s="59">
        <v>81.25</v>
      </c>
      <c r="O13" s="59">
        <v>87.083333333333329</v>
      </c>
      <c r="P13" s="59">
        <v>39.583333333333336</v>
      </c>
    </row>
    <row r="14" spans="1:16" x14ac:dyDescent="0.35">
      <c r="B14" s="57"/>
    </row>
    <row r="15" spans="1:16" x14ac:dyDescent="0.35">
      <c r="B15" s="57"/>
    </row>
    <row r="16" spans="1:16" x14ac:dyDescent="0.35">
      <c r="B16" s="57"/>
    </row>
    <row r="17" spans="1:16" x14ac:dyDescent="0.35">
      <c r="B17" s="57"/>
    </row>
    <row r="18" spans="1:16" x14ac:dyDescent="0.35">
      <c r="B18" s="53"/>
    </row>
    <row r="19" spans="1:16" x14ac:dyDescent="0.35">
      <c r="A19" s="53" t="s">
        <v>53</v>
      </c>
      <c r="B19" s="53"/>
      <c r="L19" s="59"/>
      <c r="N19" s="61" t="s">
        <v>50</v>
      </c>
      <c r="O19" s="61" t="s">
        <v>51</v>
      </c>
      <c r="P19" s="61" t="s">
        <v>52</v>
      </c>
    </row>
    <row r="20" spans="1:16" x14ac:dyDescent="0.35">
      <c r="A20" t="s">
        <v>50</v>
      </c>
      <c r="B20" s="57">
        <f ca="1">Drawing!O42</f>
        <v>20</v>
      </c>
      <c r="C20" s="54">
        <v>28.333333333333332</v>
      </c>
      <c r="D20" s="54">
        <v>17.5</v>
      </c>
      <c r="E20" s="54">
        <v>8.3333333333333339</v>
      </c>
      <c r="F20" s="54">
        <v>42.5</v>
      </c>
      <c r="G20" s="54">
        <v>11.666666666666666</v>
      </c>
      <c r="H20" s="54">
        <v>11.666666666666666</v>
      </c>
      <c r="L20" s="59"/>
      <c r="M20" s="61" t="s">
        <v>18</v>
      </c>
      <c r="N20">
        <v>16.666666666666668</v>
      </c>
      <c r="O20">
        <v>40.833333333333336</v>
      </c>
      <c r="P20">
        <v>53.333333333333336</v>
      </c>
    </row>
    <row r="21" spans="1:16" x14ac:dyDescent="0.35">
      <c r="A21" t="s">
        <v>51</v>
      </c>
      <c r="B21" s="57">
        <f ca="1">Waypoints!O42</f>
        <v>27.499999999999996</v>
      </c>
      <c r="C21" s="54">
        <v>20</v>
      </c>
      <c r="D21" s="54">
        <v>36.666666666666664</v>
      </c>
      <c r="E21" s="54">
        <v>40.833333333333336</v>
      </c>
      <c r="F21" s="54">
        <v>28.333333333333332</v>
      </c>
      <c r="G21" s="54">
        <v>22.5</v>
      </c>
      <c r="H21" s="54">
        <v>16.666666666666668</v>
      </c>
      <c r="L21" s="59"/>
      <c r="M21" s="61" t="s">
        <v>19</v>
      </c>
      <c r="N21">
        <v>15.833333333333334</v>
      </c>
      <c r="O21">
        <v>31.666666666666668</v>
      </c>
      <c r="P21">
        <v>51.666666666666664</v>
      </c>
    </row>
    <row r="22" spans="1:16" x14ac:dyDescent="0.35">
      <c r="A22" t="s">
        <v>52</v>
      </c>
      <c r="B22" s="57">
        <f ca="1">Mindstorms!O42</f>
        <v>55.277777777777779</v>
      </c>
      <c r="C22" s="54">
        <v>68.333333333333329</v>
      </c>
      <c r="D22" s="54">
        <v>74.166666666666671</v>
      </c>
      <c r="E22" s="54">
        <v>45.833333333333336</v>
      </c>
      <c r="F22" s="54">
        <v>30.833333333333332</v>
      </c>
      <c r="G22" s="54">
        <v>65</v>
      </c>
      <c r="H22" s="54">
        <v>47.5</v>
      </c>
      <c r="L22" s="59"/>
      <c r="M22" s="61" t="s">
        <v>20</v>
      </c>
      <c r="N22">
        <v>22.5</v>
      </c>
      <c r="O22">
        <v>35</v>
      </c>
      <c r="P22">
        <v>55.833333333333336</v>
      </c>
    </row>
    <row r="23" spans="1:16" x14ac:dyDescent="0.35">
      <c r="B23" s="57"/>
      <c r="C23" s="54"/>
      <c r="D23" s="54"/>
      <c r="E23" s="54"/>
      <c r="F23" s="54"/>
      <c r="G23" s="54"/>
      <c r="H23" s="54"/>
      <c r="L23" s="59"/>
      <c r="M23" s="61" t="s">
        <v>21</v>
      </c>
      <c r="N23">
        <v>14.166666666666666</v>
      </c>
      <c r="O23">
        <v>15</v>
      </c>
      <c r="P23">
        <v>27.5</v>
      </c>
    </row>
    <row r="24" spans="1:16" x14ac:dyDescent="0.35">
      <c r="B24" s="57">
        <f ca="1">AVERAGE(B20:B21)</f>
        <v>23.75</v>
      </c>
      <c r="C24" s="54"/>
      <c r="D24" s="54"/>
      <c r="E24" s="54"/>
      <c r="F24" s="54"/>
      <c r="G24" s="54"/>
      <c r="H24" s="54"/>
      <c r="L24" s="59"/>
      <c r="M24" s="61" t="s">
        <v>22</v>
      </c>
      <c r="N24">
        <v>28.333333333333332</v>
      </c>
      <c r="O24">
        <v>32.5</v>
      </c>
      <c r="P24">
        <v>74.166666666666671</v>
      </c>
    </row>
    <row r="25" spans="1:16" x14ac:dyDescent="0.35">
      <c r="B25" s="57"/>
      <c r="C25" s="54"/>
      <c r="D25" s="54"/>
      <c r="E25" s="54"/>
      <c r="F25" s="54"/>
      <c r="G25" s="54"/>
      <c r="H25" s="54"/>
      <c r="M25" s="61" t="s">
        <v>23</v>
      </c>
      <c r="N25">
        <v>22.5</v>
      </c>
      <c r="O25">
        <v>10</v>
      </c>
      <c r="P25">
        <v>69.166666666666671</v>
      </c>
    </row>
    <row r="26" spans="1:16" x14ac:dyDescent="0.35">
      <c r="B26" s="57"/>
      <c r="C26" s="54"/>
      <c r="D26" s="54"/>
      <c r="E26" s="54"/>
      <c r="F26" s="54"/>
      <c r="G26" s="54"/>
      <c r="H26" s="54"/>
      <c r="M26" t="s">
        <v>55</v>
      </c>
      <c r="N26">
        <v>20</v>
      </c>
      <c r="O26">
        <v>27.499999999999996</v>
      </c>
      <c r="P26">
        <v>55.277777777777779</v>
      </c>
    </row>
    <row r="27" spans="1:16" x14ac:dyDescent="0.35">
      <c r="B27" s="57"/>
      <c r="C27" s="54"/>
      <c r="D27" s="54"/>
      <c r="E27" s="54"/>
      <c r="F27" s="54"/>
      <c r="G27" s="54"/>
      <c r="H27" s="54"/>
    </row>
    <row r="28" spans="1:16" x14ac:dyDescent="0.35">
      <c r="B28" s="57"/>
      <c r="C28" s="54"/>
      <c r="D28" s="54"/>
      <c r="E28" s="54"/>
      <c r="F28" s="54"/>
      <c r="G28" s="54"/>
      <c r="H28" s="54"/>
    </row>
    <row r="29" spans="1:16" x14ac:dyDescent="0.35">
      <c r="B29" s="57"/>
      <c r="C29" s="54"/>
      <c r="D29" s="54"/>
      <c r="E29" s="54"/>
      <c r="F29" s="54"/>
      <c r="G29" s="54"/>
      <c r="H29" s="54"/>
    </row>
    <row r="30" spans="1:16" x14ac:dyDescent="0.35">
      <c r="B30" s="57"/>
      <c r="C30" s="54"/>
      <c r="D30" s="54"/>
      <c r="E30" s="54"/>
      <c r="F30" s="54"/>
      <c r="G30" s="54"/>
      <c r="H30" s="54"/>
    </row>
    <row r="31" spans="1:16" x14ac:dyDescent="0.35">
      <c r="B31" s="57"/>
      <c r="C31" s="54"/>
      <c r="D31" s="54"/>
      <c r="E31" s="54"/>
      <c r="F31" s="54"/>
      <c r="G31" s="54"/>
      <c r="H31" s="54"/>
    </row>
    <row r="32" spans="1:16" x14ac:dyDescent="0.35">
      <c r="B32" s="57"/>
      <c r="C32" s="54"/>
      <c r="D32" s="54"/>
      <c r="E32" s="54"/>
      <c r="F32" s="54"/>
      <c r="G32" s="54"/>
      <c r="H32" s="54"/>
    </row>
    <row r="33" spans="1:15" x14ac:dyDescent="0.35">
      <c r="B33" s="57"/>
      <c r="C33" s="54"/>
      <c r="D33" s="54"/>
      <c r="E33" s="54"/>
      <c r="F33" s="54"/>
      <c r="G33" s="54"/>
      <c r="H33" s="54"/>
    </row>
    <row r="34" spans="1:15" x14ac:dyDescent="0.35">
      <c r="B34" s="53"/>
    </row>
    <row r="35" spans="1:15" x14ac:dyDescent="0.35">
      <c r="A35" s="53" t="s">
        <v>54</v>
      </c>
      <c r="B35" s="53"/>
      <c r="L35" s="55"/>
    </row>
    <row r="36" spans="1:15" x14ac:dyDescent="0.35">
      <c r="A36" t="s">
        <v>50</v>
      </c>
      <c r="B36" s="58">
        <f>Drawing!I48</f>
        <v>8.0729166666666675E-3</v>
      </c>
      <c r="C36" s="45">
        <v>7.3958333333333341E-3</v>
      </c>
      <c r="D36" s="45">
        <v>1.1805555555555555E-2</v>
      </c>
      <c r="E36" s="45">
        <v>3.0092592592592588E-3</v>
      </c>
      <c r="F36" s="45">
        <v>1.7118055555555556E-2</v>
      </c>
      <c r="G36" s="45">
        <v>2.7314814814814819E-3</v>
      </c>
      <c r="H36" s="45">
        <v>6.3773148148148148E-3</v>
      </c>
    </row>
    <row r="37" spans="1:15" x14ac:dyDescent="0.35">
      <c r="A37" t="s">
        <v>51</v>
      </c>
      <c r="B37" s="58">
        <f>Waypoints!I48</f>
        <v>1.0634645061728393E-2</v>
      </c>
      <c r="C37" s="45">
        <v>1.3819444444444443E-2</v>
      </c>
      <c r="D37" s="45">
        <v>6.4236111111111117E-3</v>
      </c>
      <c r="E37" s="45">
        <v>1.4386574074074074E-2</v>
      </c>
      <c r="F37" s="45">
        <v>9.2476851851851852E-3</v>
      </c>
      <c r="G37" s="45">
        <v>4.7685185185185183E-3</v>
      </c>
      <c r="H37" s="45">
        <v>1.5162037037037036E-2</v>
      </c>
    </row>
    <row r="38" spans="1:15" x14ac:dyDescent="0.35">
      <c r="A38" t="s">
        <v>52</v>
      </c>
      <c r="B38" s="58">
        <f>Mindstorms!I48</f>
        <v>2.1006944444444446E-2</v>
      </c>
      <c r="C38" s="45">
        <v>7.5694444444444439E-2</v>
      </c>
      <c r="D38" s="45">
        <v>2.6863425925925926E-2</v>
      </c>
      <c r="E38" s="51">
        <v>2.1296296296296299E-2</v>
      </c>
      <c r="F38" s="45">
        <v>2.0023148148148148E-2</v>
      </c>
      <c r="G38" s="45">
        <v>1.3182870370370371E-2</v>
      </c>
      <c r="H38" s="45">
        <v>2.3668981481481485E-2</v>
      </c>
    </row>
    <row r="39" spans="1:15" x14ac:dyDescent="0.35">
      <c r="B39" s="53"/>
      <c r="C39" s="51"/>
      <c r="D39" s="45"/>
      <c r="E39" s="45"/>
      <c r="F39" s="45"/>
      <c r="G39" s="45"/>
      <c r="H39" s="45"/>
    </row>
    <row r="40" spans="1:15" x14ac:dyDescent="0.35">
      <c r="H40" s="56"/>
      <c r="O40" s="55"/>
    </row>
    <row r="41" spans="1:15" x14ac:dyDescent="0.35">
      <c r="H41" s="56"/>
    </row>
    <row r="42" spans="1:15" x14ac:dyDescent="0.35">
      <c r="B42" s="55">
        <v>8.3333333333333301E-2</v>
      </c>
      <c r="H42" s="56"/>
    </row>
    <row r="45" spans="1:15" x14ac:dyDescent="0.35">
      <c r="A45" s="45"/>
      <c r="B45" s="45"/>
      <c r="C45" s="45"/>
      <c r="D45" s="55"/>
      <c r="E45" s="45"/>
      <c r="F45" s="45"/>
    </row>
    <row r="46" spans="1:15" x14ac:dyDescent="0.35">
      <c r="A46" s="45"/>
      <c r="B46" s="45"/>
      <c r="C46" s="45"/>
      <c r="D46" s="55"/>
      <c r="E46" s="45"/>
      <c r="F46" s="45"/>
    </row>
    <row r="47" spans="1:15" x14ac:dyDescent="0.35">
      <c r="A47" s="45"/>
      <c r="B47" s="45"/>
      <c r="C47" s="51"/>
      <c r="D47" s="55"/>
      <c r="E47" s="45"/>
      <c r="F47" s="45"/>
    </row>
    <row r="48" spans="1:15" x14ac:dyDescent="0.35">
      <c r="A48" s="45"/>
      <c r="B48" s="45"/>
      <c r="C48" s="45"/>
      <c r="D48" s="55"/>
      <c r="E48" s="45"/>
      <c r="F48" s="45"/>
    </row>
    <row r="49" spans="1:20" x14ac:dyDescent="0.35">
      <c r="A49" s="45"/>
      <c r="B49" s="45"/>
      <c r="C49" s="45"/>
      <c r="D49" s="55"/>
      <c r="E49" s="45"/>
      <c r="F49" s="45"/>
    </row>
    <row r="50" spans="1:20" x14ac:dyDescent="0.35">
      <c r="A50" s="45"/>
      <c r="B50" s="45"/>
      <c r="C50" s="45"/>
      <c r="D50" s="55"/>
      <c r="E50" s="45"/>
      <c r="F50" s="45"/>
      <c r="G50" s="55"/>
    </row>
    <row r="52" spans="1:20" x14ac:dyDescent="0.35">
      <c r="A52" s="40" t="s">
        <v>28</v>
      </c>
      <c r="B52" s="40"/>
      <c r="C52" s="40">
        <v>27</v>
      </c>
      <c r="D52" s="40">
        <v>24</v>
      </c>
      <c r="E52" s="40">
        <v>30</v>
      </c>
      <c r="F52" s="40">
        <v>29</v>
      </c>
      <c r="G52" s="40">
        <v>32</v>
      </c>
      <c r="H52" s="40">
        <v>25</v>
      </c>
      <c r="I52" s="61">
        <v>25</v>
      </c>
      <c r="J52" s="61">
        <v>28</v>
      </c>
      <c r="K52" s="61">
        <v>26</v>
      </c>
      <c r="L52" s="61">
        <v>30</v>
      </c>
      <c r="M52" s="61">
        <v>23</v>
      </c>
      <c r="N52" s="61">
        <v>26</v>
      </c>
      <c r="O52" s="61">
        <v>26</v>
      </c>
      <c r="P52" s="61">
        <v>25</v>
      </c>
      <c r="Q52" s="61">
        <v>30</v>
      </c>
      <c r="R52" s="61">
        <v>24</v>
      </c>
      <c r="S52" s="61">
        <v>23</v>
      </c>
      <c r="T52" s="61">
        <v>25</v>
      </c>
    </row>
    <row r="53" spans="1:20" x14ac:dyDescent="0.35">
      <c r="A53" s="40" t="s">
        <v>27</v>
      </c>
      <c r="B53" s="40"/>
      <c r="C53" s="40" t="s">
        <v>32</v>
      </c>
      <c r="D53" s="40" t="s">
        <v>32</v>
      </c>
      <c r="E53" s="40" t="s">
        <v>32</v>
      </c>
      <c r="F53" s="40" t="s">
        <v>32</v>
      </c>
      <c r="G53" s="40" t="s">
        <v>32</v>
      </c>
      <c r="H53" s="40" t="s">
        <v>32</v>
      </c>
      <c r="I53" s="61" t="s">
        <v>32</v>
      </c>
      <c r="J53" s="61" t="s">
        <v>32</v>
      </c>
      <c r="K53" s="61" t="s">
        <v>45</v>
      </c>
      <c r="L53" s="61" t="s">
        <v>32</v>
      </c>
      <c r="M53" s="61" t="s">
        <v>32</v>
      </c>
      <c r="N53" s="61" t="s">
        <v>32</v>
      </c>
      <c r="O53" s="61" t="s">
        <v>45</v>
      </c>
      <c r="P53" s="61" t="s">
        <v>32</v>
      </c>
      <c r="Q53" s="61" t="s">
        <v>32</v>
      </c>
      <c r="R53" s="61" t="s">
        <v>32</v>
      </c>
      <c r="S53" s="61" t="s">
        <v>32</v>
      </c>
      <c r="T53" s="61" t="s">
        <v>32</v>
      </c>
    </row>
    <row r="54" spans="1:20" x14ac:dyDescent="0.35">
      <c r="A54" s="40" t="s">
        <v>29</v>
      </c>
      <c r="B54" s="40"/>
      <c r="C54" s="40">
        <v>5</v>
      </c>
      <c r="D54" s="40">
        <v>2</v>
      </c>
      <c r="E54" s="40">
        <v>5</v>
      </c>
      <c r="F54" s="40">
        <v>5</v>
      </c>
      <c r="G54" s="40">
        <v>4</v>
      </c>
      <c r="H54" s="40">
        <v>2</v>
      </c>
      <c r="I54" s="61">
        <v>5</v>
      </c>
      <c r="J54" s="61">
        <v>5</v>
      </c>
      <c r="K54" s="61">
        <v>4</v>
      </c>
      <c r="L54" s="61">
        <v>5</v>
      </c>
      <c r="M54" s="61">
        <v>5</v>
      </c>
      <c r="N54" s="61">
        <v>3</v>
      </c>
      <c r="O54" s="61">
        <v>4</v>
      </c>
      <c r="P54" s="61">
        <v>4</v>
      </c>
      <c r="Q54" s="61">
        <v>5</v>
      </c>
      <c r="R54" s="61">
        <v>3</v>
      </c>
      <c r="S54" s="61">
        <v>4</v>
      </c>
      <c r="T54" s="61">
        <v>3</v>
      </c>
    </row>
    <row r="55" spans="1:20" x14ac:dyDescent="0.35">
      <c r="A55" s="40" t="s">
        <v>30</v>
      </c>
      <c r="B55" s="40"/>
      <c r="C55" s="40">
        <v>2</v>
      </c>
      <c r="D55" s="40">
        <v>2</v>
      </c>
      <c r="E55" s="40">
        <v>1</v>
      </c>
      <c r="F55" s="40">
        <v>2</v>
      </c>
      <c r="G55" s="40">
        <v>1</v>
      </c>
      <c r="H55" s="40">
        <v>1</v>
      </c>
      <c r="I55" s="61">
        <v>3</v>
      </c>
      <c r="J55" s="61">
        <v>1</v>
      </c>
      <c r="K55" s="61">
        <v>1</v>
      </c>
      <c r="L55" s="61">
        <v>3</v>
      </c>
      <c r="M55" s="61">
        <v>1</v>
      </c>
      <c r="N55" s="61">
        <v>1</v>
      </c>
      <c r="O55" s="61">
        <v>5</v>
      </c>
      <c r="P55" s="61">
        <v>1</v>
      </c>
      <c r="Q55" s="61">
        <v>2</v>
      </c>
      <c r="R55" s="61">
        <v>2</v>
      </c>
      <c r="S55" s="61">
        <v>3</v>
      </c>
      <c r="T55" s="61">
        <v>1</v>
      </c>
    </row>
    <row r="56" spans="1:20" x14ac:dyDescent="0.35">
      <c r="A56" s="40" t="s">
        <v>31</v>
      </c>
      <c r="B56" s="40"/>
      <c r="C56" s="40">
        <v>1</v>
      </c>
      <c r="D56" s="40">
        <v>4</v>
      </c>
      <c r="E56" s="40">
        <v>3</v>
      </c>
      <c r="F56" s="40">
        <v>2</v>
      </c>
      <c r="G56" s="40">
        <v>3</v>
      </c>
      <c r="H56" s="40">
        <v>2</v>
      </c>
      <c r="I56" s="61">
        <v>3</v>
      </c>
      <c r="J56" s="61">
        <v>2</v>
      </c>
      <c r="K56" s="61">
        <v>4</v>
      </c>
      <c r="L56" s="61">
        <v>5</v>
      </c>
      <c r="M56" s="61">
        <v>2</v>
      </c>
      <c r="N56" s="61">
        <v>1</v>
      </c>
      <c r="O56" s="61">
        <v>1</v>
      </c>
      <c r="P56" s="61">
        <v>1</v>
      </c>
      <c r="Q56" s="61">
        <v>5</v>
      </c>
      <c r="R56" s="61">
        <v>3</v>
      </c>
      <c r="S56" s="61">
        <v>3</v>
      </c>
      <c r="T56" s="61">
        <v>2</v>
      </c>
    </row>
    <row r="57" spans="1:20" x14ac:dyDescent="0.35">
      <c r="A57" s="40"/>
    </row>
    <row r="58" spans="1:20" x14ac:dyDescent="0.35">
      <c r="A58" s="40"/>
    </row>
    <row r="59" spans="1:20" x14ac:dyDescent="0.35">
      <c r="A59" s="40"/>
    </row>
    <row r="60" spans="1:20" x14ac:dyDescent="0.35">
      <c r="A60" s="61"/>
    </row>
    <row r="61" spans="1:20" x14ac:dyDescent="0.35">
      <c r="A61" s="61"/>
    </row>
    <row r="62" spans="1:20" x14ac:dyDescent="0.35">
      <c r="A62" s="61"/>
      <c r="F62" s="40"/>
    </row>
    <row r="63" spans="1:20" x14ac:dyDescent="0.35">
      <c r="A63" s="61"/>
      <c r="F63" s="40"/>
    </row>
    <row r="64" spans="1:20" x14ac:dyDescent="0.35">
      <c r="A64" s="61"/>
      <c r="F64" s="40"/>
    </row>
    <row r="65" spans="1:6" x14ac:dyDescent="0.35">
      <c r="A65" s="61"/>
      <c r="F65" s="40"/>
    </row>
    <row r="66" spans="1:6" x14ac:dyDescent="0.35">
      <c r="A66" s="61"/>
      <c r="F66" s="40"/>
    </row>
    <row r="67" spans="1:6" x14ac:dyDescent="0.35">
      <c r="A67" s="61"/>
      <c r="F67" s="40"/>
    </row>
    <row r="68" spans="1:6" x14ac:dyDescent="0.35">
      <c r="A68" s="61"/>
      <c r="F68" s="61"/>
    </row>
    <row r="69" spans="1:6" x14ac:dyDescent="0.35">
      <c r="A69" s="61"/>
      <c r="F69" s="61"/>
    </row>
    <row r="70" spans="1:6" x14ac:dyDescent="0.35">
      <c r="A70" s="61"/>
      <c r="F70" s="61"/>
    </row>
    <row r="71" spans="1:6" x14ac:dyDescent="0.35">
      <c r="A71" s="61"/>
      <c r="E71" t="s">
        <v>27</v>
      </c>
    </row>
    <row r="72" spans="1:6" x14ac:dyDescent="0.35">
      <c r="E72" t="s">
        <v>32</v>
      </c>
      <c r="F72" s="61" t="s">
        <v>45</v>
      </c>
    </row>
    <row r="73" spans="1:6" x14ac:dyDescent="0.35">
      <c r="E73">
        <v>16</v>
      </c>
      <c r="F73" s="61">
        <v>2</v>
      </c>
    </row>
    <row r="75" spans="1:6" x14ac:dyDescent="0.35">
      <c r="F75" s="61"/>
    </row>
    <row r="76" spans="1:6" x14ac:dyDescent="0.35">
      <c r="F76" s="61"/>
    </row>
    <row r="77" spans="1:6" x14ac:dyDescent="0.35">
      <c r="F77" s="61"/>
    </row>
  </sheetData>
  <sortState xmlns:xlrd2="http://schemas.microsoft.com/office/spreadsheetml/2017/richdata2" ref="F60:F77">
    <sortCondition ref="F60:F77"/>
  </sortState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A50C-89FF-4895-BEBC-99F04C1B32AF}">
  <dimension ref="A2:U73"/>
  <sheetViews>
    <sheetView topLeftCell="B7" workbookViewId="0">
      <selection activeCell="H29" sqref="H29:N44"/>
    </sheetView>
  </sheetViews>
  <sheetFormatPr baseColWidth="10" defaultRowHeight="14.5" x14ac:dyDescent="0.35"/>
  <cols>
    <col min="8" max="8" width="16" customWidth="1"/>
  </cols>
  <sheetData>
    <row r="2" spans="1:21" x14ac:dyDescent="0.35">
      <c r="A2" s="61" t="s">
        <v>50</v>
      </c>
      <c r="B2" s="61"/>
      <c r="C2" s="61"/>
      <c r="D2" s="61"/>
      <c r="E2" s="61" t="s">
        <v>51</v>
      </c>
      <c r="F2" s="61"/>
      <c r="G2" s="61"/>
      <c r="H2" s="61"/>
      <c r="I2" s="61" t="s">
        <v>52</v>
      </c>
      <c r="J2" s="61"/>
      <c r="K2" s="61"/>
    </row>
    <row r="3" spans="1:21" x14ac:dyDescent="0.35">
      <c r="A3" t="s">
        <v>57</v>
      </c>
      <c r="B3" t="s">
        <v>38</v>
      </c>
      <c r="C3" t="s">
        <v>58</v>
      </c>
      <c r="E3" s="61" t="s">
        <v>57</v>
      </c>
      <c r="F3" s="61" t="s">
        <v>38</v>
      </c>
      <c r="G3" s="61" t="s">
        <v>58</v>
      </c>
      <c r="I3" s="61" t="s">
        <v>57</v>
      </c>
      <c r="J3" s="61" t="s">
        <v>38</v>
      </c>
      <c r="K3" s="61" t="s">
        <v>58</v>
      </c>
    </row>
    <row r="4" spans="1:21" x14ac:dyDescent="0.35">
      <c r="A4" s="61">
        <v>639.00000000000011</v>
      </c>
      <c r="B4" s="61">
        <v>0</v>
      </c>
      <c r="C4" s="61">
        <v>2</v>
      </c>
      <c r="D4" s="61"/>
      <c r="E4" s="55">
        <v>1194</v>
      </c>
      <c r="F4" s="61">
        <v>0</v>
      </c>
      <c r="G4" s="61">
        <v>4</v>
      </c>
      <c r="H4" s="61"/>
      <c r="I4" s="61">
        <v>6540</v>
      </c>
      <c r="J4" s="61">
        <v>12</v>
      </c>
      <c r="K4" s="61">
        <f>20+26</f>
        <v>46</v>
      </c>
    </row>
    <row r="5" spans="1:21" x14ac:dyDescent="0.35">
      <c r="A5" s="61">
        <v>1020</v>
      </c>
      <c r="B5" s="61">
        <v>1</v>
      </c>
      <c r="C5" s="61">
        <v>4</v>
      </c>
      <c r="D5" s="61"/>
      <c r="E5" s="55">
        <v>555</v>
      </c>
      <c r="F5" s="61">
        <v>0</v>
      </c>
      <c r="G5" s="61">
        <v>3</v>
      </c>
      <c r="H5" s="61"/>
      <c r="I5" s="61">
        <v>2321</v>
      </c>
      <c r="J5" s="61">
        <v>4</v>
      </c>
      <c r="K5" s="61">
        <v>22</v>
      </c>
    </row>
    <row r="6" spans="1:21" x14ac:dyDescent="0.35">
      <c r="A6" s="61">
        <v>259.99999999999994</v>
      </c>
      <c r="B6" s="61">
        <v>0</v>
      </c>
      <c r="C6" s="61">
        <v>3</v>
      </c>
      <c r="D6" s="61"/>
      <c r="E6" s="55">
        <v>1243</v>
      </c>
      <c r="F6" s="61">
        <v>0</v>
      </c>
      <c r="G6" s="61">
        <v>2</v>
      </c>
      <c r="H6" s="61"/>
      <c r="I6" s="61">
        <v>1840.0000000000002</v>
      </c>
      <c r="J6" s="61">
        <v>1</v>
      </c>
      <c r="K6" s="61">
        <f>13+10</f>
        <v>23</v>
      </c>
    </row>
    <row r="7" spans="1:21" x14ac:dyDescent="0.35">
      <c r="A7" s="61">
        <v>1479</v>
      </c>
      <c r="B7" s="61">
        <v>1</v>
      </c>
      <c r="C7" s="61">
        <v>1</v>
      </c>
      <c r="D7" s="61"/>
      <c r="E7" s="55">
        <v>799</v>
      </c>
      <c r="F7" s="61">
        <v>0</v>
      </c>
      <c r="G7" s="61">
        <v>1</v>
      </c>
      <c r="H7" s="61"/>
      <c r="I7" s="61">
        <v>1730</v>
      </c>
      <c r="J7" s="61">
        <v>4</v>
      </c>
      <c r="K7" s="61">
        <f>27+1</f>
        <v>28</v>
      </c>
    </row>
    <row r="8" spans="1:21" x14ac:dyDescent="0.35">
      <c r="A8" s="61">
        <v>236.00000000000003</v>
      </c>
      <c r="B8" s="61">
        <v>0</v>
      </c>
      <c r="C8" s="61">
        <v>1</v>
      </c>
      <c r="D8" s="61"/>
      <c r="E8" s="55">
        <v>412</v>
      </c>
      <c r="F8" s="61">
        <v>0</v>
      </c>
      <c r="G8" s="61">
        <v>1</v>
      </c>
      <c r="H8" s="61"/>
      <c r="I8" s="61">
        <v>1139</v>
      </c>
      <c r="J8" s="61">
        <v>2</v>
      </c>
      <c r="K8" s="61">
        <v>11</v>
      </c>
    </row>
    <row r="9" spans="1:21" x14ac:dyDescent="0.35">
      <c r="A9" s="61">
        <v>551</v>
      </c>
      <c r="B9" s="61">
        <v>0</v>
      </c>
      <c r="C9" s="61">
        <v>3</v>
      </c>
      <c r="D9" s="61"/>
      <c r="E9" s="55">
        <v>1310</v>
      </c>
      <c r="F9" s="61">
        <v>0</v>
      </c>
      <c r="G9" s="61">
        <v>3</v>
      </c>
      <c r="H9" s="61"/>
      <c r="I9" s="61">
        <v>2045.0000000000002</v>
      </c>
      <c r="J9" s="61">
        <v>3</v>
      </c>
      <c r="K9" s="61">
        <v>26</v>
      </c>
    </row>
    <row r="10" spans="1:21" s="61" customFormat="1" x14ac:dyDescent="0.35">
      <c r="A10" s="61">
        <f t="shared" ref="A10:B10" si="0">AVERAGE(A4:A9)</f>
        <v>697.5</v>
      </c>
      <c r="B10" s="61">
        <f t="shared" si="0"/>
        <v>0.33333333333333331</v>
      </c>
      <c r="C10" s="61">
        <f>AVERAGE(C4:C9)</f>
        <v>2.3333333333333335</v>
      </c>
      <c r="E10" s="61">
        <f t="shared" ref="E10:K10" si="1">AVERAGE(E4:E9)</f>
        <v>918.83333333333337</v>
      </c>
      <c r="F10" s="61">
        <f t="shared" si="1"/>
        <v>0</v>
      </c>
      <c r="G10" s="61">
        <f t="shared" si="1"/>
        <v>2.3333333333333335</v>
      </c>
      <c r="I10" s="61">
        <f t="shared" si="1"/>
        <v>2602.5</v>
      </c>
      <c r="J10" s="61">
        <f t="shared" si="1"/>
        <v>4.333333333333333</v>
      </c>
      <c r="K10" s="61">
        <f t="shared" si="1"/>
        <v>26</v>
      </c>
    </row>
    <row r="11" spans="1:21" x14ac:dyDescent="0.35">
      <c r="A11" t="s">
        <v>59</v>
      </c>
      <c r="B11" t="s">
        <v>60</v>
      </c>
      <c r="C11" t="s">
        <v>61</v>
      </c>
      <c r="D11" s="61"/>
      <c r="E11" s="61"/>
      <c r="F11" s="61">
        <f>AVERAGE(B4:B9,F4:F9)</f>
        <v>0.16666666666666666</v>
      </c>
    </row>
    <row r="12" spans="1:21" x14ac:dyDescent="0.35">
      <c r="A12" s="61">
        <v>0</v>
      </c>
      <c r="B12" s="61">
        <v>0</v>
      </c>
      <c r="C12" s="61">
        <v>12</v>
      </c>
      <c r="E12" t="s">
        <v>63</v>
      </c>
      <c r="F12" t="s">
        <v>64</v>
      </c>
      <c r="H12" t="s">
        <v>67</v>
      </c>
      <c r="Q12" t="s">
        <v>67</v>
      </c>
    </row>
    <row r="13" spans="1:21" ht="15" thickBot="1" x14ac:dyDescent="0.4">
      <c r="A13" s="61">
        <v>0</v>
      </c>
      <c r="B13" s="61">
        <v>1</v>
      </c>
      <c r="C13" s="61">
        <v>4</v>
      </c>
      <c r="D13" s="61"/>
      <c r="E13" s="61">
        <v>67.5</v>
      </c>
      <c r="F13" s="61">
        <v>45</v>
      </c>
      <c r="L13" t="s">
        <v>0</v>
      </c>
      <c r="O13" t="s">
        <v>6</v>
      </c>
    </row>
    <row r="14" spans="1:21" x14ac:dyDescent="0.35">
      <c r="A14" s="61">
        <v>0</v>
      </c>
      <c r="B14" s="61">
        <v>0</v>
      </c>
      <c r="C14" s="61">
        <v>1</v>
      </c>
      <c r="D14" s="61"/>
      <c r="E14" s="61">
        <v>92.5</v>
      </c>
      <c r="F14" s="61">
        <v>32.5</v>
      </c>
      <c r="G14" s="61"/>
      <c r="H14" s="66" t="s">
        <v>0</v>
      </c>
      <c r="I14" s="66" t="s">
        <v>78</v>
      </c>
      <c r="J14" s="66" t="s">
        <v>64</v>
      </c>
      <c r="K14" s="67"/>
      <c r="L14" s="61" t="s">
        <v>78</v>
      </c>
      <c r="M14" s="67"/>
      <c r="N14" s="67"/>
      <c r="O14" t="s">
        <v>63</v>
      </c>
      <c r="P14" t="s">
        <v>64</v>
      </c>
      <c r="R14" t="s">
        <v>64</v>
      </c>
      <c r="S14" t="s">
        <v>63</v>
      </c>
      <c r="T14" s="67"/>
      <c r="U14" s="67"/>
    </row>
    <row r="15" spans="1:21" x14ac:dyDescent="0.35">
      <c r="A15" s="61">
        <v>0</v>
      </c>
      <c r="B15" s="61">
        <v>1</v>
      </c>
      <c r="C15" s="61">
        <v>4</v>
      </c>
      <c r="E15" s="61">
        <v>97.5</v>
      </c>
      <c r="F15" s="61">
        <v>35</v>
      </c>
      <c r="H15" s="64" t="s">
        <v>68</v>
      </c>
      <c r="I15" s="64">
        <v>84.166666666666671</v>
      </c>
      <c r="J15" s="64">
        <v>39.583333333333336</v>
      </c>
      <c r="K15" s="67"/>
      <c r="L15">
        <v>40</v>
      </c>
      <c r="M15" s="67">
        <v>40</v>
      </c>
      <c r="N15" s="67"/>
      <c r="O15" s="61">
        <v>28.333333333333332</v>
      </c>
      <c r="P15" s="61">
        <v>68.333333333333329</v>
      </c>
      <c r="Q15" t="s">
        <v>68</v>
      </c>
      <c r="R15">
        <v>55.277777777777779</v>
      </c>
      <c r="S15">
        <v>23.750000000000004</v>
      </c>
      <c r="T15" s="67"/>
      <c r="U15" s="67"/>
    </row>
    <row r="16" spans="1:21" x14ac:dyDescent="0.35">
      <c r="A16" s="61">
        <v>0</v>
      </c>
      <c r="B16" s="61">
        <v>0</v>
      </c>
      <c r="C16" s="61">
        <v>2</v>
      </c>
      <c r="E16" s="61">
        <v>40</v>
      </c>
      <c r="F16" s="61">
        <v>42.5</v>
      </c>
      <c r="H16" s="64" t="s">
        <v>69</v>
      </c>
      <c r="I16" s="64">
        <v>256.06060606060652</v>
      </c>
      <c r="J16" s="64">
        <v>53.541666666666785</v>
      </c>
      <c r="K16" s="68"/>
      <c r="L16" s="61">
        <v>67.5</v>
      </c>
      <c r="M16" s="67">
        <v>50</v>
      </c>
      <c r="N16" s="67"/>
      <c r="O16" s="61">
        <v>17.5</v>
      </c>
      <c r="P16" s="61">
        <v>74.166666666666671</v>
      </c>
      <c r="Q16" t="s">
        <v>69</v>
      </c>
      <c r="R16">
        <v>273.79629629629562</v>
      </c>
      <c r="S16">
        <v>135.16414141414108</v>
      </c>
      <c r="T16" s="67"/>
      <c r="U16" s="67"/>
    </row>
    <row r="17" spans="1:21" x14ac:dyDescent="0.35">
      <c r="A17" s="61">
        <v>0</v>
      </c>
      <c r="B17" s="61">
        <v>0</v>
      </c>
      <c r="C17" s="61">
        <v>3</v>
      </c>
      <c r="E17" s="61">
        <v>92.5</v>
      </c>
      <c r="F17" s="61">
        <v>32.5</v>
      </c>
      <c r="H17" s="64" t="s">
        <v>70</v>
      </c>
      <c r="I17" s="64">
        <v>12</v>
      </c>
      <c r="J17" s="64">
        <v>6</v>
      </c>
      <c r="K17" s="67"/>
      <c r="L17" s="61">
        <v>82.5</v>
      </c>
      <c r="M17" s="67">
        <v>60</v>
      </c>
      <c r="N17" s="67"/>
      <c r="O17" s="61">
        <v>8.3333333333333339</v>
      </c>
      <c r="P17" s="61">
        <v>45.833333333333336</v>
      </c>
      <c r="Q17" t="s">
        <v>70</v>
      </c>
      <c r="R17">
        <v>6</v>
      </c>
      <c r="S17">
        <v>12</v>
      </c>
      <c r="T17" s="67"/>
      <c r="U17" s="67"/>
    </row>
    <row r="18" spans="1:21" x14ac:dyDescent="0.35">
      <c r="A18" s="61">
        <v>0</v>
      </c>
      <c r="E18" s="61">
        <v>97.5</v>
      </c>
      <c r="F18" s="61">
        <v>50</v>
      </c>
      <c r="H18" s="64" t="s">
        <v>71</v>
      </c>
      <c r="I18" s="64">
        <v>0</v>
      </c>
      <c r="J18" s="64"/>
      <c r="K18" s="67"/>
      <c r="L18" s="61">
        <v>85</v>
      </c>
      <c r="M18" s="67">
        <v>70</v>
      </c>
      <c r="N18" s="67"/>
      <c r="O18" s="61">
        <v>42.5</v>
      </c>
      <c r="P18" s="61">
        <v>30.833333333333332</v>
      </c>
      <c r="Q18" t="s">
        <v>71</v>
      </c>
      <c r="R18">
        <v>0</v>
      </c>
      <c r="T18" s="67"/>
      <c r="U18" s="67"/>
    </row>
    <row r="19" spans="1:21" x14ac:dyDescent="0.35">
      <c r="A19" s="61">
        <v>1</v>
      </c>
      <c r="E19" s="61">
        <v>82.5</v>
      </c>
      <c r="H19" s="64" t="s">
        <v>72</v>
      </c>
      <c r="I19" s="64">
        <v>16</v>
      </c>
      <c r="J19" s="64"/>
      <c r="K19" s="67"/>
      <c r="L19" s="61">
        <v>87.5</v>
      </c>
      <c r="M19" s="67">
        <v>80</v>
      </c>
      <c r="N19" s="67"/>
      <c r="O19" s="61">
        <v>11.666666666666666</v>
      </c>
      <c r="P19" s="61">
        <v>65</v>
      </c>
      <c r="Q19" t="s">
        <v>72</v>
      </c>
      <c r="R19">
        <v>8</v>
      </c>
      <c r="T19" s="67"/>
      <c r="U19" s="67"/>
    </row>
    <row r="20" spans="1:21" x14ac:dyDescent="0.35">
      <c r="A20" s="61">
        <v>0</v>
      </c>
      <c r="E20" s="61">
        <v>90</v>
      </c>
      <c r="H20" s="64" t="s">
        <v>73</v>
      </c>
      <c r="I20" s="64">
        <v>8.1044539468732602</v>
      </c>
      <c r="J20" s="64"/>
      <c r="K20" s="67"/>
      <c r="L20" s="61">
        <v>87.5</v>
      </c>
      <c r="M20" s="67">
        <v>90</v>
      </c>
      <c r="N20" s="69"/>
      <c r="O20" s="61">
        <v>11.666666666666666</v>
      </c>
      <c r="P20" s="61">
        <v>47.5</v>
      </c>
      <c r="Q20" t="s">
        <v>73</v>
      </c>
      <c r="R20">
        <v>4.1797565560823857</v>
      </c>
      <c r="T20" s="69"/>
      <c r="U20" s="67"/>
    </row>
    <row r="21" spans="1:21" x14ac:dyDescent="0.35">
      <c r="A21" s="61">
        <v>1</v>
      </c>
      <c r="E21" s="61">
        <v>85</v>
      </c>
      <c r="H21" s="64" t="s">
        <v>74</v>
      </c>
      <c r="I21" s="64">
        <v>2.3422807221974144E-7</v>
      </c>
      <c r="J21" s="64"/>
      <c r="K21" s="67"/>
      <c r="L21" s="61">
        <v>90</v>
      </c>
      <c r="M21" s="67">
        <v>100</v>
      </c>
      <c r="N21" s="69"/>
      <c r="O21" s="61">
        <v>20</v>
      </c>
      <c r="P21" s="69"/>
      <c r="Q21" t="s">
        <v>74</v>
      </c>
      <c r="R21">
        <v>1.5403229200329522E-3</v>
      </c>
      <c r="T21" s="69"/>
      <c r="U21" s="67"/>
    </row>
    <row r="22" spans="1:21" x14ac:dyDescent="0.35">
      <c r="A22" s="61">
        <v>0</v>
      </c>
      <c r="E22" s="61">
        <v>87.5</v>
      </c>
      <c r="H22" s="64" t="s">
        <v>75</v>
      </c>
      <c r="I22" s="64">
        <v>3.6861547926860139</v>
      </c>
      <c r="J22" s="64"/>
      <c r="K22" s="67"/>
      <c r="L22" s="61">
        <v>90</v>
      </c>
      <c r="M22" s="69"/>
      <c r="N22" s="69"/>
      <c r="O22" s="61">
        <v>36.666666666666664</v>
      </c>
      <c r="P22" s="69"/>
      <c r="Q22" t="s">
        <v>75</v>
      </c>
      <c r="R22">
        <v>4.5007909337237244</v>
      </c>
      <c r="T22" s="69"/>
      <c r="U22" s="67"/>
    </row>
    <row r="23" spans="1:21" x14ac:dyDescent="0.35">
      <c r="A23" s="61">
        <v>0</v>
      </c>
      <c r="E23" s="61">
        <v>90</v>
      </c>
      <c r="H23" s="64" t="s">
        <v>76</v>
      </c>
      <c r="I23" s="64">
        <v>4.6845614443948287E-7</v>
      </c>
      <c r="J23" s="64"/>
      <c r="K23" s="67"/>
      <c r="L23" s="61">
        <v>92.5</v>
      </c>
      <c r="M23" s="69"/>
      <c r="N23" s="69"/>
      <c r="O23" s="61">
        <v>40.833333333333336</v>
      </c>
      <c r="P23" s="69"/>
      <c r="Q23" t="s">
        <v>76</v>
      </c>
      <c r="R23">
        <v>3.0806458400659043E-3</v>
      </c>
      <c r="T23" s="69"/>
      <c r="U23" s="67"/>
    </row>
    <row r="24" spans="1:21" ht="15" thickBot="1" x14ac:dyDescent="0.4">
      <c r="E24" s="61">
        <v>87.5</v>
      </c>
      <c r="H24" s="65" t="s">
        <v>77</v>
      </c>
      <c r="I24" s="65">
        <v>4.0149963271840559</v>
      </c>
      <c r="J24" s="65"/>
      <c r="K24" s="67"/>
      <c r="L24" s="61">
        <v>92.5</v>
      </c>
      <c r="M24" s="69"/>
      <c r="N24" s="69"/>
      <c r="O24" s="61">
        <v>28.333333333333332</v>
      </c>
      <c r="P24" s="69"/>
      <c r="Q24" t="s">
        <v>77</v>
      </c>
      <c r="R24">
        <v>5.0413054333733669</v>
      </c>
      <c r="T24" s="69"/>
      <c r="U24" s="67"/>
    </row>
    <row r="25" spans="1:21" x14ac:dyDescent="0.35">
      <c r="D25" t="s">
        <v>65</v>
      </c>
      <c r="E25">
        <f>VARA(E13:E24)</f>
        <v>256.06060606060652</v>
      </c>
      <c r="F25">
        <f>VARA(F13:F18)</f>
        <v>53.541666666666785</v>
      </c>
      <c r="K25" s="67"/>
      <c r="L25" s="61">
        <v>97.5</v>
      </c>
      <c r="M25" s="69"/>
      <c r="N25" s="69"/>
      <c r="O25" s="61">
        <v>22.5</v>
      </c>
      <c r="P25" s="69"/>
      <c r="Q25" s="69"/>
      <c r="R25" s="69"/>
      <c r="S25" s="69"/>
      <c r="T25" s="69"/>
      <c r="U25" s="67"/>
    </row>
    <row r="26" spans="1:21" x14ac:dyDescent="0.35">
      <c r="D26" t="s">
        <v>66</v>
      </c>
      <c r="E26">
        <f>AVERAGE(E13:E24)</f>
        <v>84.166666666666671</v>
      </c>
      <c r="F26">
        <f>AVERAGE(F13:F18)</f>
        <v>39.583333333333336</v>
      </c>
      <c r="K26" s="67"/>
      <c r="L26" s="61">
        <v>97.5</v>
      </c>
      <c r="M26" s="69"/>
      <c r="N26" s="69"/>
      <c r="O26" s="61">
        <v>16.666666666666668</v>
      </c>
      <c r="P26" s="69"/>
      <c r="Q26" s="69"/>
      <c r="R26" s="69"/>
      <c r="S26" s="69"/>
      <c r="T26" s="69"/>
      <c r="U26" s="67"/>
    </row>
    <row r="27" spans="1:21" x14ac:dyDescent="0.35">
      <c r="K27" s="67"/>
      <c r="L27" s="69"/>
      <c r="M27" s="69"/>
      <c r="N27" s="69"/>
      <c r="O27" s="69"/>
      <c r="P27" s="69"/>
      <c r="Q27" s="69"/>
      <c r="R27" s="69"/>
      <c r="S27" s="69"/>
      <c r="T27" s="69"/>
      <c r="U27" s="67"/>
    </row>
    <row r="28" spans="1:21" x14ac:dyDescent="0.35">
      <c r="K28" s="67"/>
      <c r="L28" s="69"/>
      <c r="M28" s="69"/>
      <c r="N28" s="69"/>
      <c r="O28" s="69"/>
      <c r="P28" s="69"/>
      <c r="Q28" s="69"/>
      <c r="R28" s="69"/>
      <c r="S28" s="69"/>
      <c r="T28" s="69"/>
      <c r="U28" s="67"/>
    </row>
    <row r="29" spans="1:21" x14ac:dyDescent="0.35">
      <c r="K29" s="67"/>
      <c r="L29" s="69"/>
      <c r="M29" s="69"/>
      <c r="N29" s="69"/>
      <c r="O29" s="69"/>
      <c r="P29" s="69"/>
      <c r="Q29" s="69"/>
      <c r="R29" s="69"/>
      <c r="S29" s="69"/>
      <c r="T29" s="69"/>
      <c r="U29" s="67"/>
    </row>
    <row r="30" spans="1:21" x14ac:dyDescent="0.35">
      <c r="A30" t="s">
        <v>79</v>
      </c>
      <c r="K30" s="67"/>
      <c r="L30" s="69"/>
      <c r="M30" s="69"/>
      <c r="N30" s="69"/>
      <c r="O30" s="69"/>
      <c r="P30" s="69"/>
      <c r="Q30" s="69"/>
      <c r="R30" s="69"/>
      <c r="S30" s="69"/>
      <c r="T30" s="69"/>
      <c r="U30" s="67"/>
    </row>
    <row r="31" spans="1:21" x14ac:dyDescent="0.35">
      <c r="A31" t="s">
        <v>63</v>
      </c>
      <c r="B31" t="s">
        <v>64</v>
      </c>
      <c r="D31" t="s">
        <v>67</v>
      </c>
      <c r="J31" t="s">
        <v>63</v>
      </c>
      <c r="K31" s="67" t="s">
        <v>64</v>
      </c>
      <c r="L31" s="69"/>
      <c r="M31" s="69"/>
      <c r="N31" s="69"/>
      <c r="O31" s="69"/>
      <c r="P31" s="69"/>
      <c r="Q31" s="69"/>
      <c r="R31" s="69"/>
      <c r="S31" s="69"/>
      <c r="T31" s="69"/>
      <c r="U31" s="67"/>
    </row>
    <row r="32" spans="1:21" ht="15" thickBot="1" x14ac:dyDescent="0.4">
      <c r="A32" s="61">
        <v>639.00000000000011</v>
      </c>
      <c r="B32" s="61">
        <v>6540</v>
      </c>
      <c r="J32" s="61">
        <v>2</v>
      </c>
      <c r="K32" s="61">
        <f>20+26</f>
        <v>46</v>
      </c>
      <c r="L32" t="s">
        <v>67</v>
      </c>
      <c r="O32" s="69"/>
      <c r="P32" s="69"/>
      <c r="Q32" s="69"/>
      <c r="R32" s="69"/>
      <c r="S32" s="69"/>
      <c r="T32" s="69"/>
      <c r="U32" s="67"/>
    </row>
    <row r="33" spans="1:21" ht="15" thickBot="1" x14ac:dyDescent="0.4">
      <c r="A33" s="61">
        <v>1020</v>
      </c>
      <c r="B33" s="61">
        <v>2321</v>
      </c>
      <c r="D33" s="66"/>
      <c r="E33" s="66" t="s">
        <v>64</v>
      </c>
      <c r="F33" s="66" t="s">
        <v>63</v>
      </c>
      <c r="J33" s="61">
        <v>4</v>
      </c>
      <c r="K33" s="61">
        <v>22</v>
      </c>
      <c r="O33" s="69"/>
      <c r="P33" s="69"/>
      <c r="Q33" s="69"/>
      <c r="R33" s="69"/>
      <c r="S33" s="69"/>
      <c r="T33" s="69"/>
      <c r="U33" s="67"/>
    </row>
    <row r="34" spans="1:21" x14ac:dyDescent="0.35">
      <c r="A34" s="61">
        <v>259.99999999999994</v>
      </c>
      <c r="B34" s="61">
        <v>1840.0000000000002</v>
      </c>
      <c r="D34" s="64" t="s">
        <v>68</v>
      </c>
      <c r="E34" s="64">
        <v>2602.5</v>
      </c>
      <c r="F34" s="64">
        <v>808.16666666666663</v>
      </c>
      <c r="J34" s="61">
        <v>3</v>
      </c>
      <c r="K34" s="61">
        <f>13+10</f>
        <v>23</v>
      </c>
      <c r="L34" s="66"/>
      <c r="M34" s="66" t="s">
        <v>64</v>
      </c>
      <c r="N34" s="66" t="s">
        <v>63</v>
      </c>
      <c r="O34" s="69"/>
      <c r="P34" s="69"/>
      <c r="Q34" s="69"/>
      <c r="R34" s="69"/>
      <c r="S34" s="69"/>
      <c r="T34" s="69"/>
      <c r="U34" s="67"/>
    </row>
    <row r="35" spans="1:21" x14ac:dyDescent="0.35">
      <c r="A35" s="61">
        <v>1479</v>
      </c>
      <c r="B35" s="61">
        <v>1730</v>
      </c>
      <c r="D35" s="64" t="s">
        <v>69</v>
      </c>
      <c r="E35" s="64">
        <v>3875689.9</v>
      </c>
      <c r="F35" s="64">
        <v>184401.24242424246</v>
      </c>
      <c r="J35" s="61">
        <v>1</v>
      </c>
      <c r="K35" s="61">
        <f>27+1</f>
        <v>28</v>
      </c>
      <c r="L35" s="64" t="s">
        <v>68</v>
      </c>
      <c r="M35" s="64">
        <v>26</v>
      </c>
      <c r="N35" s="64">
        <v>2.3333333333333335</v>
      </c>
      <c r="O35" s="69"/>
      <c r="P35" s="69"/>
      <c r="Q35" s="69"/>
      <c r="R35" s="69"/>
      <c r="S35" s="69"/>
      <c r="T35" s="69"/>
      <c r="U35" s="67"/>
    </row>
    <row r="36" spans="1:21" x14ac:dyDescent="0.35">
      <c r="A36" s="61">
        <v>236.00000000000003</v>
      </c>
      <c r="B36" s="61">
        <v>1139</v>
      </c>
      <c r="D36" s="64" t="s">
        <v>70</v>
      </c>
      <c r="E36" s="64">
        <v>6</v>
      </c>
      <c r="F36" s="64">
        <v>12</v>
      </c>
      <c r="J36" s="61">
        <v>1</v>
      </c>
      <c r="K36" s="61">
        <v>11</v>
      </c>
      <c r="L36" s="64" t="s">
        <v>69</v>
      </c>
      <c r="M36" s="64">
        <v>130.80000000000001</v>
      </c>
      <c r="N36" s="64">
        <v>1.3333333333333337</v>
      </c>
      <c r="O36" s="69"/>
      <c r="P36" s="69"/>
      <c r="Q36" s="69"/>
      <c r="R36" s="69"/>
      <c r="S36" s="69"/>
      <c r="T36" s="69"/>
      <c r="U36" s="67"/>
    </row>
    <row r="37" spans="1:21" x14ac:dyDescent="0.35">
      <c r="A37" s="61">
        <v>551</v>
      </c>
      <c r="B37" s="61">
        <v>2045.0000000000002</v>
      </c>
      <c r="D37" s="64" t="s">
        <v>71</v>
      </c>
      <c r="E37" s="64">
        <v>0</v>
      </c>
      <c r="F37" s="64"/>
      <c r="J37" s="61">
        <v>3</v>
      </c>
      <c r="K37" s="61">
        <v>26</v>
      </c>
      <c r="L37" s="64" t="s">
        <v>70</v>
      </c>
      <c r="M37" s="64">
        <v>6</v>
      </c>
      <c r="N37" s="64">
        <v>12</v>
      </c>
      <c r="O37" s="69"/>
      <c r="P37" s="69"/>
      <c r="Q37" s="69"/>
      <c r="R37" s="69"/>
      <c r="S37" s="69"/>
      <c r="T37" s="69"/>
      <c r="U37" s="67"/>
    </row>
    <row r="38" spans="1:21" x14ac:dyDescent="0.35">
      <c r="A38" s="55">
        <v>1194</v>
      </c>
      <c r="D38" s="64" t="s">
        <v>72</v>
      </c>
      <c r="E38" s="64">
        <v>5</v>
      </c>
      <c r="F38" s="64"/>
      <c r="J38" s="61">
        <v>4</v>
      </c>
      <c r="K38" s="67"/>
      <c r="L38" s="64" t="s">
        <v>71</v>
      </c>
      <c r="M38" s="64">
        <v>0</v>
      </c>
      <c r="N38" s="64"/>
      <c r="O38" s="69"/>
      <c r="P38" s="69"/>
      <c r="Q38" s="69"/>
      <c r="R38" s="69"/>
      <c r="S38" s="69"/>
      <c r="T38" s="69"/>
      <c r="U38" s="67"/>
    </row>
    <row r="39" spans="1:21" x14ac:dyDescent="0.35">
      <c r="A39" s="55">
        <v>555</v>
      </c>
      <c r="D39" s="64" t="s">
        <v>73</v>
      </c>
      <c r="E39" s="64">
        <v>2.2064744852548448</v>
      </c>
      <c r="F39" s="64"/>
      <c r="J39" s="61">
        <v>3</v>
      </c>
      <c r="K39" s="67"/>
      <c r="L39" s="64" t="s">
        <v>72</v>
      </c>
      <c r="M39" s="64">
        <v>5</v>
      </c>
      <c r="N39" s="64"/>
      <c r="O39" s="69"/>
      <c r="P39" s="69"/>
      <c r="Q39" s="69"/>
      <c r="R39" s="69"/>
      <c r="S39" s="69"/>
      <c r="T39" s="69"/>
      <c r="U39" s="67"/>
    </row>
    <row r="40" spans="1:21" x14ac:dyDescent="0.35">
      <c r="A40" s="55">
        <v>1243</v>
      </c>
      <c r="D40" s="64" t="s">
        <v>74</v>
      </c>
      <c r="E40" s="64">
        <v>3.9225894148168183E-2</v>
      </c>
      <c r="F40" s="64"/>
      <c r="J40" s="61">
        <v>2</v>
      </c>
      <c r="K40" s="67"/>
      <c r="L40" s="64" t="s">
        <v>73</v>
      </c>
      <c r="M40" s="64">
        <v>5.0559747155759807</v>
      </c>
      <c r="N40" s="64"/>
      <c r="O40" s="69"/>
      <c r="P40" s="69"/>
      <c r="Q40" s="69"/>
      <c r="R40" s="69"/>
      <c r="S40" s="69"/>
      <c r="T40" s="69"/>
      <c r="U40" s="67"/>
    </row>
    <row r="41" spans="1:21" x14ac:dyDescent="0.35">
      <c r="A41" s="55">
        <v>799</v>
      </c>
      <c r="D41" s="64" t="s">
        <v>75</v>
      </c>
      <c r="E41" s="64">
        <v>2.0150483733330233</v>
      </c>
      <c r="F41" s="64"/>
      <c r="J41" s="61">
        <v>1</v>
      </c>
      <c r="L41" s="64" t="s">
        <v>74</v>
      </c>
      <c r="M41" s="64">
        <v>1.9566818404793788E-3</v>
      </c>
      <c r="N41" s="64"/>
    </row>
    <row r="42" spans="1:21" x14ac:dyDescent="0.35">
      <c r="A42" s="55">
        <v>412</v>
      </c>
      <c r="D42" s="64" t="s">
        <v>76</v>
      </c>
      <c r="E42" s="64">
        <v>7.8451788296336367E-2</v>
      </c>
      <c r="F42" s="64"/>
      <c r="J42" s="61">
        <v>1</v>
      </c>
      <c r="L42" s="64" t="s">
        <v>75</v>
      </c>
      <c r="M42" s="64">
        <v>2.0150483733330233</v>
      </c>
      <c r="N42" s="64"/>
    </row>
    <row r="43" spans="1:21" ht="15" thickBot="1" x14ac:dyDescent="0.4">
      <c r="A43" s="55">
        <v>1310</v>
      </c>
      <c r="D43" s="65" t="s">
        <v>77</v>
      </c>
      <c r="E43" s="65">
        <v>2.570581835636315</v>
      </c>
      <c r="F43" s="65"/>
      <c r="J43" s="61">
        <v>3</v>
      </c>
      <c r="L43" s="64" t="s">
        <v>76</v>
      </c>
      <c r="M43" s="64">
        <v>3.9133636809587577E-3</v>
      </c>
      <c r="N43" s="64"/>
    </row>
    <row r="44" spans="1:21" ht="15" thickBot="1" x14ac:dyDescent="0.4">
      <c r="A44">
        <f>AVERAGE(A32:A37)</f>
        <v>697.5</v>
      </c>
      <c r="L44" s="65" t="s">
        <v>77</v>
      </c>
      <c r="M44" s="65">
        <v>2.570581835636315</v>
      </c>
      <c r="N44" s="65"/>
    </row>
    <row r="45" spans="1:21" x14ac:dyDescent="0.35">
      <c r="A45">
        <f>AVERAGE(A38:A43)</f>
        <v>918.83333333333337</v>
      </c>
    </row>
    <row r="46" spans="1:21" x14ac:dyDescent="0.35">
      <c r="A46">
        <f>AVERAGE(A44:A45)</f>
        <v>808.16666666666674</v>
      </c>
      <c r="B46">
        <f>AVERAGE(B32:B37)</f>
        <v>2602.5</v>
      </c>
    </row>
    <row r="47" spans="1:21" x14ac:dyDescent="0.35">
      <c r="A47" s="45">
        <f>A44/86400</f>
        <v>8.0729166666666675E-3</v>
      </c>
      <c r="B47" s="45"/>
    </row>
    <row r="48" spans="1:21" x14ac:dyDescent="0.35">
      <c r="A48" s="45">
        <f t="shared" ref="A48:B49" si="2">A45/86400</f>
        <v>1.0634645061728395E-2</v>
      </c>
      <c r="B48" s="45"/>
    </row>
    <row r="49" spans="1:4" x14ac:dyDescent="0.35">
      <c r="A49" s="45">
        <f t="shared" si="2"/>
        <v>9.353780864197532E-3</v>
      </c>
      <c r="B49" s="45">
        <f t="shared" si="2"/>
        <v>3.0121527777777778E-2</v>
      </c>
    </row>
    <row r="54" spans="1:4" x14ac:dyDescent="0.35">
      <c r="A54" t="s">
        <v>83</v>
      </c>
    </row>
    <row r="55" spans="1:4" x14ac:dyDescent="0.35">
      <c r="B55" s="61" t="s">
        <v>50</v>
      </c>
      <c r="C55" s="61" t="s">
        <v>51</v>
      </c>
      <c r="D55" s="61" t="s">
        <v>52</v>
      </c>
    </row>
    <row r="56" spans="1:4" x14ac:dyDescent="0.35">
      <c r="B56" s="61">
        <v>0</v>
      </c>
      <c r="C56" s="61">
        <v>0</v>
      </c>
      <c r="D56" s="61">
        <v>12</v>
      </c>
    </row>
    <row r="57" spans="1:4" x14ac:dyDescent="0.35">
      <c r="B57" s="61">
        <v>1</v>
      </c>
      <c r="C57" s="61">
        <v>0</v>
      </c>
      <c r="D57" s="61">
        <v>4</v>
      </c>
    </row>
    <row r="58" spans="1:4" x14ac:dyDescent="0.35">
      <c r="B58" s="61">
        <v>0</v>
      </c>
      <c r="C58" s="61">
        <v>0</v>
      </c>
      <c r="D58" s="61">
        <v>1</v>
      </c>
    </row>
    <row r="59" spans="1:4" x14ac:dyDescent="0.35">
      <c r="B59" s="61">
        <v>1</v>
      </c>
      <c r="C59" s="61">
        <v>0</v>
      </c>
      <c r="D59" s="61">
        <v>4</v>
      </c>
    </row>
    <row r="60" spans="1:4" x14ac:dyDescent="0.35">
      <c r="B60" s="61">
        <v>0</v>
      </c>
      <c r="C60" s="61">
        <v>0</v>
      </c>
      <c r="D60" s="61">
        <v>2</v>
      </c>
    </row>
    <row r="61" spans="1:4" x14ac:dyDescent="0.35">
      <c r="B61" s="61">
        <v>0</v>
      </c>
      <c r="C61" s="61">
        <v>0</v>
      </c>
      <c r="D61" s="61">
        <v>3</v>
      </c>
    </row>
    <row r="66" spans="1:4" x14ac:dyDescent="0.35">
      <c r="A66" t="s">
        <v>82</v>
      </c>
    </row>
    <row r="67" spans="1:4" x14ac:dyDescent="0.35">
      <c r="B67" s="61" t="s">
        <v>50</v>
      </c>
      <c r="C67" s="61" t="s">
        <v>51</v>
      </c>
      <c r="D67" s="61" t="s">
        <v>52</v>
      </c>
    </row>
    <row r="68" spans="1:4" x14ac:dyDescent="0.35">
      <c r="B68" s="61">
        <v>2</v>
      </c>
      <c r="C68" s="61">
        <v>4</v>
      </c>
      <c r="D68" s="61">
        <v>46</v>
      </c>
    </row>
    <row r="69" spans="1:4" x14ac:dyDescent="0.35">
      <c r="B69" s="61">
        <v>4</v>
      </c>
      <c r="C69" s="61">
        <v>3</v>
      </c>
      <c r="D69" s="61">
        <v>22</v>
      </c>
    </row>
    <row r="70" spans="1:4" x14ac:dyDescent="0.35">
      <c r="B70" s="61">
        <v>3</v>
      </c>
      <c r="C70" s="61">
        <v>2</v>
      </c>
      <c r="D70" s="61">
        <v>23</v>
      </c>
    </row>
    <row r="71" spans="1:4" x14ac:dyDescent="0.35">
      <c r="B71" s="61">
        <v>1</v>
      </c>
      <c r="C71" s="61">
        <v>1</v>
      </c>
      <c r="D71" s="61">
        <v>28</v>
      </c>
    </row>
    <row r="72" spans="1:4" x14ac:dyDescent="0.35">
      <c r="B72" s="61">
        <v>1</v>
      </c>
      <c r="C72" s="61">
        <v>1</v>
      </c>
      <c r="D72" s="61">
        <v>11</v>
      </c>
    </row>
    <row r="73" spans="1:4" x14ac:dyDescent="0.35">
      <c r="B73" s="61">
        <v>3</v>
      </c>
      <c r="C73" s="61">
        <v>3</v>
      </c>
      <c r="D73" s="61">
        <v>26</v>
      </c>
    </row>
  </sheetData>
  <sortState xmlns:xlrd2="http://schemas.microsoft.com/office/spreadsheetml/2017/richdata2" ref="L15:L26">
    <sortCondition ref="L15:L26"/>
  </sortState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FE81-44C6-4A02-984C-23A7F377D0F4}">
  <dimension ref="A2:O35"/>
  <sheetViews>
    <sheetView workbookViewId="0">
      <selection activeCell="H29" sqref="H29:N44"/>
    </sheetView>
  </sheetViews>
  <sheetFormatPr baseColWidth="10" defaultRowHeight="14.5" x14ac:dyDescent="0.35"/>
  <sheetData>
    <row r="2" spans="1:15" x14ac:dyDescent="0.35">
      <c r="A2" s="61" t="s">
        <v>50</v>
      </c>
      <c r="B2" s="61"/>
      <c r="C2" s="61"/>
      <c r="D2" s="61"/>
      <c r="E2" s="61" t="s">
        <v>51</v>
      </c>
      <c r="F2" s="61"/>
      <c r="G2" s="61"/>
      <c r="H2" s="61"/>
      <c r="I2" s="70" t="s">
        <v>52</v>
      </c>
      <c r="J2" s="70"/>
      <c r="K2" s="70"/>
      <c r="M2" t="s">
        <v>67</v>
      </c>
    </row>
    <row r="3" spans="1:15" x14ac:dyDescent="0.35">
      <c r="A3" s="61" t="s">
        <v>57</v>
      </c>
      <c r="B3" s="61" t="s">
        <v>38</v>
      </c>
      <c r="C3" s="61" t="s">
        <v>58</v>
      </c>
      <c r="D3" s="61"/>
      <c r="E3" s="61" t="s">
        <v>57</v>
      </c>
      <c r="F3" s="61" t="s">
        <v>38</v>
      </c>
      <c r="G3" s="61" t="s">
        <v>58</v>
      </c>
      <c r="H3" s="61"/>
      <c r="I3" s="70" t="s">
        <v>57</v>
      </c>
      <c r="J3" s="70" t="s">
        <v>38</v>
      </c>
      <c r="K3" s="70" t="s">
        <v>58</v>
      </c>
      <c r="N3" t="s">
        <v>38</v>
      </c>
      <c r="O3" t="s">
        <v>38</v>
      </c>
    </row>
    <row r="4" spans="1:15" x14ac:dyDescent="0.35">
      <c r="A4" s="61">
        <v>639.00000000000011</v>
      </c>
      <c r="B4" s="61">
        <v>0</v>
      </c>
      <c r="C4" s="61">
        <v>2</v>
      </c>
      <c r="D4" s="61"/>
      <c r="E4" s="55">
        <v>1194</v>
      </c>
      <c r="F4" s="61">
        <v>0</v>
      </c>
      <c r="G4" s="61">
        <v>4</v>
      </c>
      <c r="H4" s="61"/>
      <c r="I4" s="70">
        <v>6540</v>
      </c>
      <c r="J4" s="70">
        <v>12</v>
      </c>
      <c r="K4" s="70">
        <f>20+26</f>
        <v>46</v>
      </c>
      <c r="M4" t="s">
        <v>68</v>
      </c>
      <c r="N4">
        <v>0.33333333333333331</v>
      </c>
      <c r="O4">
        <v>0</v>
      </c>
    </row>
    <row r="5" spans="1:15" x14ac:dyDescent="0.35">
      <c r="A5" s="61">
        <v>1020</v>
      </c>
      <c r="B5" s="61">
        <v>1</v>
      </c>
      <c r="C5" s="61">
        <v>4</v>
      </c>
      <c r="D5" s="61"/>
      <c r="E5" s="55">
        <v>555</v>
      </c>
      <c r="F5" s="61">
        <v>0</v>
      </c>
      <c r="G5" s="61">
        <v>3</v>
      </c>
      <c r="H5" s="61"/>
      <c r="I5" s="70">
        <v>2321</v>
      </c>
      <c r="J5" s="70">
        <v>4</v>
      </c>
      <c r="K5" s="70">
        <v>22</v>
      </c>
      <c r="M5" t="s">
        <v>69</v>
      </c>
      <c r="N5">
        <v>0.26666666666666672</v>
      </c>
      <c r="O5">
        <v>0</v>
      </c>
    </row>
    <row r="6" spans="1:15" x14ac:dyDescent="0.35">
      <c r="A6" s="61">
        <v>259.99999999999994</v>
      </c>
      <c r="B6" s="61">
        <v>0</v>
      </c>
      <c r="C6" s="61">
        <v>3</v>
      </c>
      <c r="D6" s="61"/>
      <c r="E6" s="55">
        <v>1243</v>
      </c>
      <c r="F6" s="61">
        <v>0</v>
      </c>
      <c r="G6" s="61">
        <v>2</v>
      </c>
      <c r="H6" s="61"/>
      <c r="I6" s="70">
        <v>1840.0000000000002</v>
      </c>
      <c r="J6" s="70">
        <v>1</v>
      </c>
      <c r="K6" s="70">
        <f>13+10</f>
        <v>23</v>
      </c>
      <c r="M6" t="s">
        <v>70</v>
      </c>
      <c r="N6">
        <v>6</v>
      </c>
      <c r="O6">
        <v>6</v>
      </c>
    </row>
    <row r="7" spans="1:15" x14ac:dyDescent="0.35">
      <c r="A7" s="61">
        <v>1479</v>
      </c>
      <c r="B7" s="61">
        <v>1</v>
      </c>
      <c r="C7" s="61">
        <v>1</v>
      </c>
      <c r="D7" s="61"/>
      <c r="E7" s="55">
        <v>799</v>
      </c>
      <c r="F7" s="61">
        <v>0</v>
      </c>
      <c r="G7" s="61">
        <v>1</v>
      </c>
      <c r="H7" s="61"/>
      <c r="I7" s="70">
        <v>1730</v>
      </c>
      <c r="J7" s="70">
        <v>4</v>
      </c>
      <c r="K7" s="70">
        <f>27+1</f>
        <v>28</v>
      </c>
      <c r="M7" t="s">
        <v>71</v>
      </c>
      <c r="N7">
        <v>0</v>
      </c>
    </row>
    <row r="8" spans="1:15" x14ac:dyDescent="0.35">
      <c r="A8" s="61">
        <v>236.00000000000003</v>
      </c>
      <c r="B8" s="61">
        <v>0</v>
      </c>
      <c r="C8" s="61">
        <v>1</v>
      </c>
      <c r="D8" s="61"/>
      <c r="E8" s="55">
        <v>412</v>
      </c>
      <c r="F8" s="61">
        <v>0</v>
      </c>
      <c r="G8" s="61">
        <v>1</v>
      </c>
      <c r="H8" s="61"/>
      <c r="I8" s="70">
        <v>1139</v>
      </c>
      <c r="J8" s="70">
        <v>2</v>
      </c>
      <c r="K8" s="70">
        <v>11</v>
      </c>
      <c r="M8" t="s">
        <v>72</v>
      </c>
      <c r="N8">
        <v>5</v>
      </c>
    </row>
    <row r="9" spans="1:15" x14ac:dyDescent="0.35">
      <c r="A9" s="61">
        <v>551</v>
      </c>
      <c r="B9" s="61">
        <v>0</v>
      </c>
      <c r="C9" s="61">
        <v>3</v>
      </c>
      <c r="D9" s="61"/>
      <c r="E9" s="55">
        <v>1310</v>
      </c>
      <c r="F9" s="61">
        <v>0</v>
      </c>
      <c r="G9" s="61">
        <v>3</v>
      </c>
      <c r="H9" s="61"/>
      <c r="I9" s="70">
        <v>2045.0000000000002</v>
      </c>
      <c r="J9" s="70">
        <v>3</v>
      </c>
      <c r="K9" s="70">
        <v>26</v>
      </c>
      <c r="M9" t="s">
        <v>73</v>
      </c>
      <c r="N9">
        <v>1.5811388300841893</v>
      </c>
    </row>
    <row r="10" spans="1:15" x14ac:dyDescent="0.35">
      <c r="A10" s="61">
        <f t="shared" ref="A10:B10" si="0">AVERAGE(A4:A9)</f>
        <v>697.5</v>
      </c>
      <c r="B10" s="61">
        <f t="shared" si="0"/>
        <v>0.33333333333333331</v>
      </c>
      <c r="C10" s="61">
        <f>AVERAGE(C4:C9)</f>
        <v>2.3333333333333335</v>
      </c>
      <c r="D10" s="61"/>
      <c r="E10" s="61">
        <f t="shared" ref="E10:K10" si="1">AVERAGE(E4:E9)</f>
        <v>918.83333333333337</v>
      </c>
      <c r="F10" s="61">
        <f t="shared" si="1"/>
        <v>0</v>
      </c>
      <c r="G10" s="61">
        <f t="shared" si="1"/>
        <v>2.3333333333333335</v>
      </c>
      <c r="H10" s="61"/>
      <c r="I10" s="70">
        <f t="shared" si="1"/>
        <v>2602.5</v>
      </c>
      <c r="J10" s="70">
        <f t="shared" si="1"/>
        <v>4.333333333333333</v>
      </c>
      <c r="K10" s="70">
        <f t="shared" si="1"/>
        <v>26</v>
      </c>
      <c r="M10" t="s">
        <v>74</v>
      </c>
      <c r="N10">
        <v>8.7343907132059806E-2</v>
      </c>
    </row>
    <row r="11" spans="1:15" s="61" customFormat="1" x14ac:dyDescent="0.35">
      <c r="M11" t="s">
        <v>75</v>
      </c>
      <c r="N11">
        <v>2.0150483733330233</v>
      </c>
      <c r="O11"/>
    </row>
    <row r="12" spans="1:15" x14ac:dyDescent="0.35">
      <c r="A12" t="s">
        <v>0</v>
      </c>
      <c r="E12" t="s">
        <v>6</v>
      </c>
      <c r="M12" t="s">
        <v>76</v>
      </c>
      <c r="N12">
        <v>0.17468781426411961</v>
      </c>
    </row>
    <row r="13" spans="1:15" x14ac:dyDescent="0.35">
      <c r="A13" s="61" t="s">
        <v>50</v>
      </c>
      <c r="B13" t="s">
        <v>51</v>
      </c>
      <c r="C13" s="70" t="s">
        <v>64</v>
      </c>
      <c r="E13" t="s">
        <v>50</v>
      </c>
      <c r="F13" t="s">
        <v>51</v>
      </c>
      <c r="G13" s="70" t="s">
        <v>64</v>
      </c>
      <c r="I13" t="s">
        <v>67</v>
      </c>
      <c r="M13" t="s">
        <v>77</v>
      </c>
      <c r="N13">
        <v>2.570581835636315</v>
      </c>
    </row>
    <row r="14" spans="1:15" ht="15" thickBot="1" x14ac:dyDescent="0.4">
      <c r="A14" s="61">
        <v>67.5</v>
      </c>
      <c r="B14" s="61">
        <v>82.5</v>
      </c>
      <c r="C14" s="70">
        <v>45</v>
      </c>
      <c r="E14" s="61">
        <v>28.333333333333332</v>
      </c>
      <c r="F14" s="61">
        <v>20</v>
      </c>
      <c r="G14" s="70">
        <v>68.333333333333329</v>
      </c>
    </row>
    <row r="15" spans="1:15" x14ac:dyDescent="0.35">
      <c r="A15" s="61">
        <v>92.5</v>
      </c>
      <c r="B15" s="61">
        <v>90</v>
      </c>
      <c r="C15" s="70">
        <v>32.5</v>
      </c>
      <c r="E15" s="61">
        <v>17.5</v>
      </c>
      <c r="F15" s="61">
        <v>36.666666666666664</v>
      </c>
      <c r="G15" s="70">
        <v>74.166666666666671</v>
      </c>
      <c r="I15" s="66" t="s">
        <v>54</v>
      </c>
      <c r="J15" s="66" t="s">
        <v>57</v>
      </c>
      <c r="K15" s="66" t="s">
        <v>57</v>
      </c>
      <c r="M15" t="s">
        <v>67</v>
      </c>
    </row>
    <row r="16" spans="1:15" ht="15" thickBot="1" x14ac:dyDescent="0.4">
      <c r="A16" s="61">
        <v>97.5</v>
      </c>
      <c r="B16" s="61">
        <v>85</v>
      </c>
      <c r="C16" s="70">
        <v>35</v>
      </c>
      <c r="E16" s="61">
        <v>8.3333333333333339</v>
      </c>
      <c r="F16" s="61">
        <v>40.833333333333336</v>
      </c>
      <c r="G16" s="70">
        <v>45.833333333333336</v>
      </c>
      <c r="I16" s="64" t="s">
        <v>68</v>
      </c>
      <c r="J16" s="64">
        <v>697.5</v>
      </c>
      <c r="K16" s="64">
        <v>918.83333333333337</v>
      </c>
    </row>
    <row r="17" spans="1:15" x14ac:dyDescent="0.35">
      <c r="A17">
        <v>40</v>
      </c>
      <c r="B17" s="61">
        <v>87.5</v>
      </c>
      <c r="C17" s="70">
        <v>42.5</v>
      </c>
      <c r="E17" s="61">
        <v>42.5</v>
      </c>
      <c r="F17" s="61">
        <v>28.333333333333332</v>
      </c>
      <c r="G17" s="70">
        <v>30.833333333333332</v>
      </c>
      <c r="I17" s="64" t="s">
        <v>69</v>
      </c>
      <c r="J17" s="64">
        <v>228804.3</v>
      </c>
      <c r="K17" s="64">
        <v>147485.36666666661</v>
      </c>
      <c r="M17" s="66"/>
      <c r="N17" s="66" t="s">
        <v>58</v>
      </c>
      <c r="O17" s="66" t="s">
        <v>58</v>
      </c>
    </row>
    <row r="18" spans="1:15" x14ac:dyDescent="0.35">
      <c r="A18" s="61">
        <v>92.5</v>
      </c>
      <c r="B18" s="61">
        <v>90</v>
      </c>
      <c r="C18" s="70">
        <v>32.5</v>
      </c>
      <c r="E18" s="61">
        <v>11.666666666666666</v>
      </c>
      <c r="F18" s="61">
        <v>22.5</v>
      </c>
      <c r="G18" s="70">
        <v>65</v>
      </c>
      <c r="I18" s="64" t="s">
        <v>70</v>
      </c>
      <c r="J18" s="64">
        <v>6</v>
      </c>
      <c r="K18" s="64">
        <v>6</v>
      </c>
      <c r="M18" s="64" t="s">
        <v>68</v>
      </c>
      <c r="N18" s="64">
        <v>2.3333333333333335</v>
      </c>
      <c r="O18" s="64">
        <v>2.3333333333333335</v>
      </c>
    </row>
    <row r="19" spans="1:15" x14ac:dyDescent="0.35">
      <c r="A19" s="61">
        <v>97.5</v>
      </c>
      <c r="B19" s="61">
        <v>87.5</v>
      </c>
      <c r="C19" s="70">
        <v>50</v>
      </c>
      <c r="E19" s="61">
        <v>11.666666666666666</v>
      </c>
      <c r="F19" s="61">
        <v>16.666666666666668</v>
      </c>
      <c r="G19" s="70">
        <v>47.5</v>
      </c>
      <c r="I19" s="64" t="s">
        <v>71</v>
      </c>
      <c r="J19" s="64">
        <v>0</v>
      </c>
      <c r="K19" s="64"/>
      <c r="M19" s="64" t="s">
        <v>69</v>
      </c>
      <c r="N19" s="64">
        <v>1.4666666666666672</v>
      </c>
      <c r="O19" s="64">
        <v>1.4666666666666672</v>
      </c>
    </row>
    <row r="20" spans="1:15" x14ac:dyDescent="0.35">
      <c r="B20" s="61"/>
      <c r="F20" s="69"/>
      <c r="I20" s="64" t="s">
        <v>72</v>
      </c>
      <c r="J20" s="64">
        <v>10</v>
      </c>
      <c r="K20" s="64"/>
      <c r="M20" s="64" t="s">
        <v>70</v>
      </c>
      <c r="N20" s="64">
        <v>6</v>
      </c>
      <c r="O20" s="64">
        <v>6</v>
      </c>
    </row>
    <row r="21" spans="1:15" x14ac:dyDescent="0.35">
      <c r="A21" t="s">
        <v>67</v>
      </c>
      <c r="F21" s="69"/>
      <c r="I21" s="64" t="s">
        <v>73</v>
      </c>
      <c r="J21" s="64">
        <v>-0.88381486898663675</v>
      </c>
      <c r="K21" s="64"/>
      <c r="M21" s="64" t="s">
        <v>71</v>
      </c>
      <c r="N21" s="64">
        <v>0</v>
      </c>
      <c r="O21" s="64"/>
    </row>
    <row r="22" spans="1:15" ht="15" thickBot="1" x14ac:dyDescent="0.4">
      <c r="F22" s="69"/>
      <c r="I22" s="64" t="s">
        <v>74</v>
      </c>
      <c r="J22" s="64">
        <v>0.19877345197850615</v>
      </c>
      <c r="K22" s="64"/>
      <c r="M22" s="64" t="s">
        <v>72</v>
      </c>
      <c r="N22" s="64">
        <v>10</v>
      </c>
      <c r="O22" s="64"/>
    </row>
    <row r="23" spans="1:15" x14ac:dyDescent="0.35">
      <c r="A23" s="66" t="s">
        <v>0</v>
      </c>
      <c r="B23" s="66" t="s">
        <v>51</v>
      </c>
      <c r="C23" s="66" t="s">
        <v>50</v>
      </c>
      <c r="E23" t="s">
        <v>67</v>
      </c>
      <c r="I23" s="64" t="s">
        <v>75</v>
      </c>
      <c r="J23" s="64">
        <v>1.812461122811676</v>
      </c>
      <c r="K23" s="64"/>
      <c r="M23" s="64" t="s">
        <v>73</v>
      </c>
      <c r="N23" s="64">
        <v>0</v>
      </c>
      <c r="O23" s="64"/>
    </row>
    <row r="24" spans="1:15" ht="15" thickBot="1" x14ac:dyDescent="0.4">
      <c r="A24" s="64" t="s">
        <v>68</v>
      </c>
      <c r="B24" s="64">
        <v>87.083333333333329</v>
      </c>
      <c r="C24" s="64">
        <v>81.25</v>
      </c>
      <c r="I24" s="64" t="s">
        <v>76</v>
      </c>
      <c r="J24" s="64">
        <v>0.39754690395701231</v>
      </c>
      <c r="K24" s="64"/>
      <c r="M24" s="64" t="s">
        <v>74</v>
      </c>
      <c r="N24" s="64">
        <v>0.5</v>
      </c>
      <c r="O24" s="64"/>
    </row>
    <row r="25" spans="1:15" ht="15" thickBot="1" x14ac:dyDescent="0.4">
      <c r="A25" s="64" t="s">
        <v>69</v>
      </c>
      <c r="B25" s="64">
        <v>8.5416666666666661</v>
      </c>
      <c r="C25" s="64">
        <v>534.375</v>
      </c>
      <c r="E25" s="66" t="s">
        <v>80</v>
      </c>
      <c r="F25" s="66" t="s">
        <v>50</v>
      </c>
      <c r="G25" s="66" t="s">
        <v>51</v>
      </c>
      <c r="I25" s="65" t="s">
        <v>77</v>
      </c>
      <c r="J25" s="65">
        <v>2.2281388519862744</v>
      </c>
      <c r="K25" s="65"/>
      <c r="M25" s="64" t="s">
        <v>75</v>
      </c>
      <c r="N25" s="64">
        <v>1.812461122811676</v>
      </c>
      <c r="O25" s="64"/>
    </row>
    <row r="26" spans="1:15" x14ac:dyDescent="0.35">
      <c r="A26" s="64" t="s">
        <v>70</v>
      </c>
      <c r="B26" s="64">
        <v>6</v>
      </c>
      <c r="C26" s="64">
        <v>6</v>
      </c>
      <c r="E26" s="64" t="s">
        <v>68</v>
      </c>
      <c r="F26" s="64">
        <v>20</v>
      </c>
      <c r="G26" s="64">
        <v>27.499999999999996</v>
      </c>
      <c r="M26" s="64" t="s">
        <v>76</v>
      </c>
      <c r="N26" s="64">
        <v>1</v>
      </c>
      <c r="O26" s="64"/>
    </row>
    <row r="27" spans="1:15" ht="15" thickBot="1" x14ac:dyDescent="0.4">
      <c r="A27" s="64" t="s">
        <v>71</v>
      </c>
      <c r="B27" s="64">
        <v>0</v>
      </c>
      <c r="C27" s="64"/>
      <c r="E27" s="64" t="s">
        <v>69</v>
      </c>
      <c r="F27" s="64">
        <v>171.38888888888886</v>
      </c>
      <c r="G27" s="64">
        <v>92.222222222222626</v>
      </c>
      <c r="M27" s="65" t="s">
        <v>77</v>
      </c>
      <c r="N27" s="65">
        <v>2.2281388519862744</v>
      </c>
      <c r="O27" s="65"/>
    </row>
    <row r="28" spans="1:15" x14ac:dyDescent="0.35">
      <c r="A28" s="64" t="s">
        <v>72</v>
      </c>
      <c r="B28" s="64">
        <v>5</v>
      </c>
      <c r="C28" s="64"/>
      <c r="E28" s="64" t="s">
        <v>70</v>
      </c>
      <c r="F28" s="64">
        <v>6</v>
      </c>
      <c r="G28" s="64">
        <v>6</v>
      </c>
    </row>
    <row r="29" spans="1:15" x14ac:dyDescent="0.35">
      <c r="A29" s="64" t="s">
        <v>73</v>
      </c>
      <c r="B29" s="64">
        <v>0.6132334442110946</v>
      </c>
      <c r="C29" s="64"/>
      <c r="E29" s="64" t="s">
        <v>71</v>
      </c>
      <c r="F29" s="64">
        <v>0</v>
      </c>
      <c r="G29" s="64"/>
    </row>
    <row r="30" spans="1:15" x14ac:dyDescent="0.35">
      <c r="A30" s="64" t="s">
        <v>74</v>
      </c>
      <c r="B30" s="64">
        <v>0.28327055942432022</v>
      </c>
      <c r="C30" s="64"/>
      <c r="E30" s="64" t="s">
        <v>72</v>
      </c>
      <c r="F30" s="64">
        <v>9</v>
      </c>
      <c r="G30" s="64"/>
    </row>
    <row r="31" spans="1:15" x14ac:dyDescent="0.35">
      <c r="A31" s="64" t="s">
        <v>75</v>
      </c>
      <c r="B31" s="64">
        <v>2.0150483733330233</v>
      </c>
      <c r="C31" s="64"/>
      <c r="E31" s="64" t="s">
        <v>73</v>
      </c>
      <c r="F31" s="64">
        <v>-1.1315012361541334</v>
      </c>
      <c r="G31" s="64"/>
    </row>
    <row r="32" spans="1:15" x14ac:dyDescent="0.35">
      <c r="A32" s="64" t="s">
        <v>76</v>
      </c>
      <c r="B32" s="64">
        <v>0.56654111884864045</v>
      </c>
      <c r="C32" s="64"/>
      <c r="E32" s="64" t="s">
        <v>74</v>
      </c>
      <c r="F32" s="64">
        <v>0.14354579304259202</v>
      </c>
      <c r="G32" s="64"/>
    </row>
    <row r="33" spans="1:7" ht="15" thickBot="1" x14ac:dyDescent="0.4">
      <c r="A33" s="65" t="s">
        <v>77</v>
      </c>
      <c r="B33" s="65">
        <v>2.570581835636315</v>
      </c>
      <c r="C33" s="65"/>
      <c r="E33" s="64" t="s">
        <v>75</v>
      </c>
      <c r="F33" s="64">
        <v>1.8331129326562374</v>
      </c>
      <c r="G33" s="64"/>
    </row>
    <row r="34" spans="1:7" x14ac:dyDescent="0.35">
      <c r="E34" s="64" t="s">
        <v>76</v>
      </c>
      <c r="F34" s="64">
        <v>0.28709158608518404</v>
      </c>
      <c r="G34" s="64"/>
    </row>
    <row r="35" spans="1:7" ht="15" thickBot="1" x14ac:dyDescent="0.4">
      <c r="E35" s="65" t="s">
        <v>77</v>
      </c>
      <c r="F35" s="65">
        <v>2.2621571627982053</v>
      </c>
      <c r="G35" s="6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Drawing</vt:lpstr>
      <vt:lpstr>Waypoints</vt:lpstr>
      <vt:lpstr>Mindstorms</vt:lpstr>
      <vt:lpstr>Combination</vt:lpstr>
      <vt:lpstr>Values for RQ1 Test</vt:lpstr>
      <vt:lpstr>Values for RQ2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</dc:creator>
  <cp:lastModifiedBy>Sarah K</cp:lastModifiedBy>
  <dcterms:created xsi:type="dcterms:W3CDTF">2021-10-22T16:27:52Z</dcterms:created>
  <dcterms:modified xsi:type="dcterms:W3CDTF">2022-02-18T22:16:59Z</dcterms:modified>
</cp:coreProperties>
</file>