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340" activeTab="10"/>
  </bookViews>
  <sheets>
    <sheet name="Prospects per Campaign" sheetId="12" r:id="rId1"/>
    <sheet name="Winning Campaign" sheetId="13" r:id="rId2"/>
    <sheet name="Prospects vs Accounts Booked" sheetId="2" r:id="rId3"/>
    <sheet name="Response Rate" sheetId="4" r:id="rId4"/>
    <sheet name="Sheet1" sheetId="21" r:id="rId5"/>
    <sheet name="Bar Graph Accounts Booked" sheetId="10" r:id="rId6"/>
    <sheet name="State Booked Distribution" sheetId="5" r:id="rId7"/>
    <sheet name="Income Distribution " sheetId="6" r:id="rId8"/>
    <sheet name="Age Distribution" sheetId="7" r:id="rId9"/>
    <sheet name="FICO Score Distribution" sheetId="8" r:id="rId10"/>
    <sheet name="Mod1 - DM test raw data" sheetId="1" r:id="rId11"/>
    <sheet name="P5 - C3" sheetId="14" r:id="rId12"/>
    <sheet name="P2 - C2" sheetId="16" r:id="rId13"/>
    <sheet name="Income" sheetId="18" r:id="rId14"/>
    <sheet name="FICO" sheetId="17" r:id="rId15"/>
    <sheet name="Age" sheetId="19" r:id="rId16"/>
    <sheet name="State" sheetId="20" r:id="rId17"/>
  </sheets>
  <definedNames>
    <definedName name="_xlcn.WorksheetConnection_Mod1DMtestrawdataA1I1160" hidden="1">'Mod1 - DM test raw data'!$A$1:$I$1160</definedName>
    <definedName name="_xlcn.WorksheetConnection_P2C2A1F56" hidden="1">'P2 - C2'!$A$1:$F$56</definedName>
  </definedNames>
  <calcPr calcId="144525"/>
  <pivotCaches>
    <pivotCache cacheId="0" r:id="rId21"/>
  </pivotCaches>
</workbook>
</file>

<file path=xl/sharedStrings.xml><?xml version="1.0" encoding="utf-8"?>
<sst xmlns="http://schemas.openxmlformats.org/spreadsheetml/2006/main" count="8210" uniqueCount="109">
  <si>
    <t>Sum of Num Prospects</t>
  </si>
  <si>
    <t>Total % of Prospects</t>
  </si>
  <si>
    <t>Prospect Distribution by Product</t>
  </si>
  <si>
    <t>Prospect Distribution by Product and Creative</t>
  </si>
  <si>
    <t>Fertilization, Seeding  and Weed Plan</t>
  </si>
  <si>
    <t>Direct Mail</t>
  </si>
  <si>
    <t>Door to Door Promotion</t>
  </si>
  <si>
    <t>Facebook/Instagram Paid Advertising</t>
  </si>
  <si>
    <t>Google Ads</t>
  </si>
  <si>
    <t>Lawn Mowing and Maintenance Plan</t>
  </si>
  <si>
    <r>
      <rPr>
        <b/>
        <sz val="10"/>
        <color rgb="FF000000"/>
        <rFont val="Arial"/>
        <charset val="134"/>
        <scheme val="minor"/>
      </rPr>
      <t>Product 2 - Creative 2</t>
    </r>
    <r>
      <rPr>
        <sz val="10"/>
        <color rgb="FF000000"/>
        <rFont val="Arial"/>
        <charset val="134"/>
        <scheme val="minor"/>
      </rPr>
      <t xml:space="preserve"> 
</t>
    </r>
  </si>
  <si>
    <t>Mosquito Control Plans</t>
  </si>
  <si>
    <t>Tick Control Plan</t>
  </si>
  <si>
    <r>
      <rPr>
        <b/>
        <sz val="10"/>
        <color rgb="FF000000"/>
        <rFont val="Arial"/>
        <charset val="134"/>
        <scheme val="minor"/>
      </rPr>
      <t>Product 5 - Creative 3</t>
    </r>
    <r>
      <rPr>
        <sz val="10"/>
        <color rgb="FF000000"/>
        <rFont val="Arial"/>
        <charset val="134"/>
        <scheme val="minor"/>
      </rPr>
      <t xml:space="preserve"> 
Highest response rate at 1.5%
 Lowest sample size 2%
Prospects % of Product sample 15%
</t>
    </r>
    <r>
      <rPr>
        <b/>
        <sz val="10"/>
        <color rgb="FF000000"/>
        <rFont val="Arial"/>
        <charset val="134"/>
        <scheme val="minor"/>
      </rPr>
      <t xml:space="preserve">Product 5
</t>
    </r>
    <r>
      <rPr>
        <sz val="10"/>
        <color rgb="FF000000"/>
        <rFont val="Arial"/>
        <charset val="134"/>
        <scheme val="minor"/>
      </rPr>
      <t>Lowest % of total sample size 14%
Highest Response Rate 1.3%</t>
    </r>
  </si>
  <si>
    <t>Tree and Shrub Service Plan</t>
  </si>
  <si>
    <t>Grand Total</t>
  </si>
  <si>
    <t>Number Booked</t>
  </si>
  <si>
    <t>Conversion</t>
  </si>
  <si>
    <t>P1: 
Fertilization, Seeding  and Weed Plan</t>
  </si>
  <si>
    <t>P2: 
Lawn Mowing and Maintenance Plan</t>
  </si>
  <si>
    <t>P3: 
Mosquito Control Plans</t>
  </si>
  <si>
    <t>P4: 
Tick Control Plan</t>
  </si>
  <si>
    <t>P5: 
Tree and Shrub Service Plan</t>
  </si>
  <si>
    <t>Row Labels</t>
  </si>
  <si>
    <t>Sum of Accounts Booked</t>
  </si>
  <si>
    <t>Products &amp; Creative</t>
  </si>
  <si>
    <t>Number of Prospects</t>
  </si>
  <si>
    <t>Number of Accounts Booked</t>
  </si>
  <si>
    <t>Response Rate</t>
  </si>
  <si>
    <t>Highest Response Rate for Creative</t>
  </si>
  <si>
    <t>Highest Response Rate for Product</t>
  </si>
  <si>
    <t>Arizona</t>
  </si>
  <si>
    <t>California</t>
  </si>
  <si>
    <t>Colorado</t>
  </si>
  <si>
    <t>Florida</t>
  </si>
  <si>
    <t>Georgia</t>
  </si>
  <si>
    <t>Illinois</t>
  </si>
  <si>
    <t>Indiana</t>
  </si>
  <si>
    <t>Maryland</t>
  </si>
  <si>
    <t>Michigan</t>
  </si>
  <si>
    <t>Minnesota</t>
  </si>
  <si>
    <t>New Hampshire</t>
  </si>
  <si>
    <t>New Jersey</t>
  </si>
  <si>
    <t>New York</t>
  </si>
  <si>
    <t>North Carolina</t>
  </si>
  <si>
    <t>Ohio</t>
  </si>
  <si>
    <t>Oklahoma</t>
  </si>
  <si>
    <t>Oregon</t>
  </si>
  <si>
    <t>South Carolina</t>
  </si>
  <si>
    <t>Tennessee</t>
  </si>
  <si>
    <t>Texas</t>
  </si>
  <si>
    <t>Utah</t>
  </si>
  <si>
    <t>Virginia</t>
  </si>
  <si>
    <t>Washington</t>
  </si>
  <si>
    <t>Washington, D. C.</t>
  </si>
  <si>
    <t>West Virginia</t>
  </si>
  <si>
    <t>Wisconsin</t>
  </si>
  <si>
    <t>Alabama</t>
  </si>
  <si>
    <t>Arkansas</t>
  </si>
  <si>
    <t>Connecticut</t>
  </si>
  <si>
    <t>Kansas</t>
  </si>
  <si>
    <t>Maine</t>
  </si>
  <si>
    <t>Massachusetts</t>
  </si>
  <si>
    <t>Missouri</t>
  </si>
  <si>
    <t>Montana</t>
  </si>
  <si>
    <t>Nevada</t>
  </si>
  <si>
    <t>New Mexico</t>
  </si>
  <si>
    <t>Pennsylvania</t>
  </si>
  <si>
    <t>Alaska</t>
  </si>
  <si>
    <t>Kentucky</t>
  </si>
  <si>
    <t>Louisiana</t>
  </si>
  <si>
    <t>Nebraska</t>
  </si>
  <si>
    <t>South Dakota</t>
  </si>
  <si>
    <t>Hawaii</t>
  </si>
  <si>
    <t>Delaware</t>
  </si>
  <si>
    <t>North Dakota</t>
  </si>
  <si>
    <t>Vermont</t>
  </si>
  <si>
    <t>Iowa</t>
  </si>
  <si>
    <t>Idaho</t>
  </si>
  <si>
    <t>Mississippi</t>
  </si>
  <si>
    <t>Wyoming</t>
  </si>
  <si>
    <t>Rhode Island</t>
  </si>
  <si>
    <t>$0-25K</t>
  </si>
  <si>
    <t>$25-55K</t>
  </si>
  <si>
    <t>$55-90K</t>
  </si>
  <si>
    <t>$90K+</t>
  </si>
  <si>
    <t>18-30</t>
  </si>
  <si>
    <t>31-40</t>
  </si>
  <si>
    <t>41-55</t>
  </si>
  <si>
    <t>56+</t>
  </si>
  <si>
    <t>&lt;720</t>
  </si>
  <si>
    <t>720+</t>
  </si>
  <si>
    <t>FICO</t>
  </si>
  <si>
    <t>Income</t>
  </si>
  <si>
    <t>Age</t>
  </si>
  <si>
    <t>State</t>
  </si>
  <si>
    <t>Num Prospects</t>
  </si>
  <si>
    <t>Product</t>
  </si>
  <si>
    <t>Creative</t>
  </si>
  <si>
    <t>Accounts Booked</t>
  </si>
  <si>
    <t>P1 - Fertilization, Seeding  and Weed Plan</t>
  </si>
  <si>
    <t>C1 - Direct Mail</t>
  </si>
  <si>
    <t>C2 - Door to Door Promotion</t>
  </si>
  <si>
    <t>C3 - Facebook/Instagram Paid Advertising</t>
  </si>
  <si>
    <t>C4 - Google Ads</t>
  </si>
  <si>
    <t>P2 - Lawn Mowing and Maintenance Plan</t>
  </si>
  <si>
    <t>P3 - Mosquito Control Plan</t>
  </si>
  <si>
    <t>P4 - Tick Control Plan</t>
  </si>
  <si>
    <t>P5 - Tree and Shrub Service Plan</t>
  </si>
</sst>
</file>

<file path=xl/styles.xml><?xml version="1.0" encoding="utf-8"?>
<styleSheet xmlns="http://schemas.openxmlformats.org/spreadsheetml/2006/main">
  <numFmts count="5">
    <numFmt numFmtId="176" formatCode="0.0%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8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sz val="12"/>
      <color rgb="FF000000"/>
      <name val="Arial"/>
      <charset val="134"/>
      <scheme val="minor"/>
    </font>
    <font>
      <sz val="12"/>
      <color theme="1"/>
      <name val="Calibri"/>
      <charset val="134"/>
    </font>
    <font>
      <sz val="10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8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12" borderId="11" applyNumberFormat="0" applyFont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8" borderId="9" applyNumberFormat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79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7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0" fontId="5" fillId="0" borderId="0" xfId="47" applyNumberFormat="1" applyFont="1" applyAlignment="1">
      <alignment horizontal="center"/>
    </xf>
    <xf numFmtId="10" fontId="4" fillId="0" borderId="0" xfId="47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0" fontId="4" fillId="0" borderId="0" xfId="47" applyNumberFormat="1" applyFont="1" applyAlignment="1">
      <alignment horizontal="center"/>
    </xf>
    <xf numFmtId="0" fontId="5" fillId="3" borderId="0" xfId="0" applyFont="1" applyFill="1" applyAlignment="1">
      <alignment horizontal="right" indent="1"/>
    </xf>
    <xf numFmtId="0" fontId="5" fillId="3" borderId="0" xfId="0" applyFont="1" applyFill="1" applyAlignment="1">
      <alignment horizontal="center"/>
    </xf>
    <xf numFmtId="10" fontId="5" fillId="3" borderId="0" xfId="47" applyNumberFormat="1" applyFont="1" applyFill="1" applyAlignment="1">
      <alignment horizontal="center"/>
    </xf>
    <xf numFmtId="0" fontId="5" fillId="0" borderId="0" xfId="0" applyFont="1" applyAlignment="1">
      <alignment horizontal="right" indent="1"/>
    </xf>
    <xf numFmtId="10" fontId="4" fillId="0" borderId="0" xfId="47" applyNumberFormat="1" applyFont="1" applyFill="1" applyAlignment="1">
      <alignment horizontal="center"/>
    </xf>
    <xf numFmtId="0" fontId="5" fillId="4" borderId="0" xfId="0" applyFont="1" applyFill="1" applyAlignment="1">
      <alignment horizontal="right" indent="1"/>
    </xf>
    <xf numFmtId="0" fontId="5" fillId="4" borderId="0" xfId="0" applyFont="1" applyFill="1" applyAlignment="1">
      <alignment horizontal="center"/>
    </xf>
    <xf numFmtId="10" fontId="5" fillId="4" borderId="0" xfId="47" applyNumberFormat="1" applyFont="1" applyFill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9" fontId="5" fillId="0" borderId="0" xfId="47" applyFont="1"/>
    <xf numFmtId="9" fontId="5" fillId="0" borderId="0" xfId="47" applyFont="1" applyAlignment="1">
      <alignment horizontal="center"/>
    </xf>
    <xf numFmtId="10" fontId="5" fillId="0" borderId="0" xfId="47" applyNumberFormat="1" applyFont="1"/>
    <xf numFmtId="9" fontId="6" fillId="0" borderId="0" xfId="47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10" fontId="6" fillId="0" borderId="0" xfId="47" applyNumberFormat="1" applyFont="1" applyAlignment="1">
      <alignment horizontal="center"/>
    </xf>
    <xf numFmtId="0" fontId="5" fillId="0" borderId="0" xfId="0" applyFont="1" applyAlignment="1">
      <alignment horizontal="left" indent="1"/>
    </xf>
    <xf numFmtId="9" fontId="6" fillId="0" borderId="0" xfId="47" applyFont="1" applyAlignment="1">
      <alignment horizontal="center"/>
    </xf>
    <xf numFmtId="9" fontId="6" fillId="0" borderId="0" xfId="47" applyFont="1" applyFill="1" applyAlignment="1">
      <alignment horizontal="center"/>
    </xf>
    <xf numFmtId="9" fontId="6" fillId="0" borderId="0" xfId="47" applyFont="1"/>
    <xf numFmtId="9" fontId="6" fillId="0" borderId="0" xfId="0" applyNumberFormat="1" applyFont="1"/>
    <xf numFmtId="10" fontId="6" fillId="0" borderId="0" xfId="47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6" fillId="0" borderId="0" xfId="47" applyNumberFormat="1" applyFont="1"/>
    <xf numFmtId="10" fontId="6" fillId="0" borderId="0" xfId="47" applyNumberFormat="1" applyFont="1" applyFill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0" fontId="0" fillId="0" borderId="0" xfId="47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0" fontId="3" fillId="0" borderId="0" xfId="47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3" fillId="0" borderId="0" xfId="0" applyFont="1"/>
    <xf numFmtId="9" fontId="0" fillId="0" borderId="0" xfId="47" applyFont="1" applyAlignment="1">
      <alignment horizontal="center" vertical="center"/>
    </xf>
    <xf numFmtId="9" fontId="0" fillId="0" borderId="0" xfId="47" applyFont="1" applyAlignment="1">
      <alignment horizontal="center"/>
    </xf>
    <xf numFmtId="9" fontId="3" fillId="0" borderId="0" xfId="47" applyFont="1" applyAlignment="1">
      <alignment horizontal="center" vertical="center" wrapText="1"/>
    </xf>
    <xf numFmtId="0" fontId="5" fillId="5" borderId="0" xfId="0" applyFont="1" applyFill="1" applyAlignment="1">
      <alignment horizontal="right" indent="1"/>
    </xf>
    <xf numFmtId="0" fontId="5" fillId="5" borderId="0" xfId="0" applyFont="1" applyFill="1"/>
    <xf numFmtId="9" fontId="0" fillId="5" borderId="0" xfId="47" applyFont="1" applyFill="1" applyAlignment="1">
      <alignment horizontal="center" vertical="center"/>
    </xf>
    <xf numFmtId="9" fontId="0" fillId="5" borderId="0" xfId="47" applyFont="1" applyFill="1" applyAlignment="1">
      <alignment horizontal="center"/>
    </xf>
    <xf numFmtId="9" fontId="0" fillId="6" borderId="0" xfId="47" applyFont="1" applyFill="1" applyAlignment="1">
      <alignment horizontal="center" vertical="center"/>
    </xf>
    <xf numFmtId="9" fontId="0" fillId="6" borderId="0" xfId="47" applyFont="1" applyFill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9"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pivotCacheDefinition" Target="pivotCache/pivotCacheDefinition1.xml"/><Relationship Id="rId20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2.xml"/><Relationship Id="rId18" Type="http://schemas.openxmlformats.org/officeDocument/2006/relationships/customXml" Target="../customXml/item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of Prospects to Accounts</a:t>
            </a:r>
            <a:r>
              <a:rPr lang="en-US" baseline="0"/>
              <a:t> Booked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'Winning Campaign'!$D$1:$D$2</c:f>
              <c:strCache>
                <c:ptCount val="1"/>
                <c:pt idx="0">
                  <c:v>Conversion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'Winning Campaign'!$A$3:$A$7</c:f>
              <c:strCache>
                <c:ptCount val="5"/>
                <c:pt idx="0">
                  <c:v>P1: 
Fertilization, Seeding  and Weed Plan</c:v>
                </c:pt>
                <c:pt idx="1">
                  <c:v>P2: 
Lawn Mowing and Maintenance Plan</c:v>
                </c:pt>
                <c:pt idx="2">
                  <c:v>P3: 
Mosquito Control Plans</c:v>
                </c:pt>
                <c:pt idx="3">
                  <c:v>P4: 
Tick Control Plan</c:v>
                </c:pt>
                <c:pt idx="4">
                  <c:v>P5: 
Tree and Shrub Service Plan</c:v>
                </c:pt>
              </c:strCache>
            </c:strRef>
          </c:cat>
          <c:val>
            <c:numRef>
              <c:f>'Winning Campaign'!$D$3:$D$7</c:f>
              <c:numCache>
                <c:formatCode>0.00%</c:formatCode>
                <c:ptCount val="5"/>
                <c:pt idx="0">
                  <c:v>0.00807585366615639</c:v>
                </c:pt>
                <c:pt idx="1">
                  <c:v>0.00706890288205377</c:v>
                </c:pt>
                <c:pt idx="2">
                  <c:v>0.00602881172453993</c:v>
                </c:pt>
                <c:pt idx="3">
                  <c:v>0.0101613968533541</c:v>
                </c:pt>
                <c:pt idx="4">
                  <c:v>0.0149521780896295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475039"/>
        <c:axId val="11640831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'Winning Campaign'!$B$1:$B$2</c15:sqref>
                        </c15:formulaRef>
                      </c:ext>
                    </c:extLst>
                    <c:strCache>
                      <c:ptCount val="1"/>
                      <c:pt idx="0">
                        <c:v>Sum of Num Prospects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'Winning Campaign'!$A$3:$A$7</c15:sqref>
                        </c15:formulaRef>
                      </c:ext>
                    </c:extLst>
                    <c:strCache>
                      <c:ptCount val="5"/>
                      <c:pt idx="0">
                        <c:v>P1: 
Fertilization, Seeding  and Weed Plan</c:v>
                      </c:pt>
                      <c:pt idx="1">
                        <c:v>P2: 
Lawn Mowing and Maintenance Plan</c:v>
                      </c:pt>
                      <c:pt idx="2">
                        <c:v>P3: 
Mosquito Control Plans</c:v>
                      </c:pt>
                      <c:pt idx="3">
                        <c:v>P4: 
Tick Control Plan</c:v>
                      </c:pt>
                      <c:pt idx="4">
                        <c:v>P5: 
Tree and Shrub Service Plan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'Winning Campaign'!$B$3:$B$7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64018</c:v>
                      </c:pt>
                      <c:pt idx="1">
                        <c:v>66064</c:v>
                      </c:pt>
                      <c:pt idx="2">
                        <c:v>60045</c:v>
                      </c:pt>
                      <c:pt idx="3">
                        <c:v>59047</c:v>
                      </c:pt>
                      <c:pt idx="4">
                        <c:v>23943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'Winning Campaign'!$C$1:$C$2</c15:sqref>
                        </c15:formulaRef>
                      </c:ext>
                    </c:extLst>
                    <c:strCache>
                      <c:ptCount val="1"/>
                      <c:pt idx="0">
                        <c:v>Number Booked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'Winning Campaign'!$A$3:$A$7</c15:sqref>
                        </c15:formulaRef>
                      </c:ext>
                    </c:extLst>
                    <c:strCache>
                      <c:ptCount val="5"/>
                      <c:pt idx="0">
                        <c:v>P1: 
Fertilization, Seeding  and Weed Plan</c:v>
                      </c:pt>
                      <c:pt idx="1">
                        <c:v>P2: 
Lawn Mowing and Maintenance Plan</c:v>
                      </c:pt>
                      <c:pt idx="2">
                        <c:v>P3: 
Mosquito Control Plans</c:v>
                      </c:pt>
                      <c:pt idx="3">
                        <c:v>P4: 
Tick Control Plan</c:v>
                      </c:pt>
                      <c:pt idx="4">
                        <c:v>P5: 
Tree and Shrub Service Plan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'Winning Campaign'!$C$3:$C$7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517</c:v>
                      </c:pt>
                      <c:pt idx="1">
                        <c:v>467</c:v>
                      </c:pt>
                      <c:pt idx="2">
                        <c:v>362</c:v>
                      </c:pt>
                      <c:pt idx="3">
                        <c:v>600</c:v>
                      </c:pt>
                      <c:pt idx="4">
                        <c:v>358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1514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083119"/>
        <c:crosses val="autoZero"/>
        <c:auto val="1"/>
        <c:lblAlgn val="ctr"/>
        <c:lblOffset val="100"/>
        <c:noMultiLvlLbl val="0"/>
      </c:catAx>
      <c:valAx>
        <c:axId val="11640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14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Accounts Booked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 Accounts Booked'!$B$3</c:f>
              <c:strCache>
                <c:ptCount val="1"/>
                <c:pt idx="0">
                  <c:v>Sum of Accounts Booked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Graph Accounts Booked'!$A$4:$A$29</c:f>
              <c:strCache>
                <c:ptCount val="26"/>
                <c:pt idx="0">
                  <c:v>Fertilization, Seeding  and Weed Plan</c:v>
                </c:pt>
                <c:pt idx="1">
                  <c:v>Direct Mail</c:v>
                </c:pt>
                <c:pt idx="2">
                  <c:v>Door to Door Promotion</c:v>
                </c:pt>
                <c:pt idx="3">
                  <c:v>Facebook/Instagram Paid Advertising</c:v>
                </c:pt>
                <c:pt idx="4">
                  <c:v>Google Ads</c:v>
                </c:pt>
                <c:pt idx="5">
                  <c:v>Lawn Mowing and Maintenance Plan</c:v>
                </c:pt>
                <c:pt idx="6">
                  <c:v>Direct Mail</c:v>
                </c:pt>
                <c:pt idx="7">
                  <c:v>Door to Door Promotion</c:v>
                </c:pt>
                <c:pt idx="8">
                  <c:v>Facebook/Instagram Paid Advertising</c:v>
                </c:pt>
                <c:pt idx="9">
                  <c:v>Google Ads</c:v>
                </c:pt>
                <c:pt idx="10">
                  <c:v>Mosquito Control Plans</c:v>
                </c:pt>
                <c:pt idx="11">
                  <c:v>Direct Mail</c:v>
                </c:pt>
                <c:pt idx="12">
                  <c:v>Door to Door Promotion</c:v>
                </c:pt>
                <c:pt idx="13">
                  <c:v>Facebook/Instagram Paid Advertising</c:v>
                </c:pt>
                <c:pt idx="14">
                  <c:v>Google Ads</c:v>
                </c:pt>
                <c:pt idx="15">
                  <c:v>Tick Control Plan</c:v>
                </c:pt>
                <c:pt idx="16">
                  <c:v>Direct Mail</c:v>
                </c:pt>
                <c:pt idx="17">
                  <c:v>Door to Door Promotion</c:v>
                </c:pt>
                <c:pt idx="18">
                  <c:v>Facebook/Instagram Paid Advertising</c:v>
                </c:pt>
                <c:pt idx="19">
                  <c:v>Google Ads</c:v>
                </c:pt>
                <c:pt idx="20">
                  <c:v>Tree and Shrub Service Plan</c:v>
                </c:pt>
                <c:pt idx="21">
                  <c:v>Direct Mail</c:v>
                </c:pt>
                <c:pt idx="22">
                  <c:v>Door to Door Promotion</c:v>
                </c:pt>
                <c:pt idx="23">
                  <c:v>Facebook/Instagram Paid Advertising</c:v>
                </c:pt>
                <c:pt idx="24">
                  <c:v>Google Ads</c:v>
                </c:pt>
                <c:pt idx="25">
                  <c:v>Grand Total</c:v>
                </c:pt>
              </c:strCache>
            </c:strRef>
          </c:cat>
          <c:val>
            <c:numRef>
              <c:f>'Bar Graph Accounts Booked'!$B$4:$B$29</c:f>
              <c:numCache>
                <c:formatCode>General</c:formatCode>
                <c:ptCount val="26"/>
                <c:pt idx="1">
                  <c:v>637</c:v>
                </c:pt>
                <c:pt idx="2">
                  <c:v>804</c:v>
                </c:pt>
                <c:pt idx="3">
                  <c:v>517</c:v>
                </c:pt>
                <c:pt idx="4">
                  <c:v>541</c:v>
                </c:pt>
                <c:pt idx="6">
                  <c:v>741</c:v>
                </c:pt>
                <c:pt idx="7">
                  <c:v>713</c:v>
                </c:pt>
                <c:pt idx="8">
                  <c:v>467</c:v>
                </c:pt>
                <c:pt idx="9">
                  <c:v>379</c:v>
                </c:pt>
                <c:pt idx="11">
                  <c:v>616</c:v>
                </c:pt>
                <c:pt idx="12">
                  <c:v>642</c:v>
                </c:pt>
                <c:pt idx="13">
                  <c:v>362</c:v>
                </c:pt>
                <c:pt idx="14">
                  <c:v>271</c:v>
                </c:pt>
                <c:pt idx="16">
                  <c:v>735</c:v>
                </c:pt>
                <c:pt idx="17">
                  <c:v>715</c:v>
                </c:pt>
                <c:pt idx="18">
                  <c:v>600</c:v>
                </c:pt>
                <c:pt idx="19">
                  <c:v>687</c:v>
                </c:pt>
                <c:pt idx="21">
                  <c:v>738</c:v>
                </c:pt>
                <c:pt idx="22">
                  <c:v>547</c:v>
                </c:pt>
                <c:pt idx="23">
                  <c:v>358</c:v>
                </c:pt>
                <c:pt idx="24">
                  <c:v>417</c:v>
                </c:pt>
                <c:pt idx="25">
                  <c:v>11487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4088336"/>
        <c:axId val="178794576"/>
      </c:barChart>
      <c:catAx>
        <c:axId val="184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794576"/>
        <c:crosses val="autoZero"/>
        <c:auto val="1"/>
        <c:lblAlgn val="ctr"/>
        <c:lblOffset val="100"/>
        <c:noMultiLvlLbl val="0"/>
      </c:catAx>
      <c:valAx>
        <c:axId val="17879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0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Income!$B$3</c:f>
              <c:strCache>
                <c:ptCount val="1"/>
                <c:pt idx="0">
                  <c:v>Sum of Accounts Booked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Income!$A$4:$A$8</c:f>
              <c:strCache>
                <c:ptCount val="5"/>
                <c:pt idx="0">
                  <c:v>$0-25K</c:v>
                </c:pt>
                <c:pt idx="1">
                  <c:v>$25-55K</c:v>
                </c:pt>
                <c:pt idx="2">
                  <c:v>$55-90K</c:v>
                </c:pt>
                <c:pt idx="3">
                  <c:v>$90K+</c:v>
                </c:pt>
                <c:pt idx="4">
                  <c:v>Grand Total</c:v>
                </c:pt>
              </c:strCache>
            </c:strRef>
          </c:cat>
          <c:val>
            <c:numRef>
              <c:f>Income!$B$4:$B$8</c:f>
              <c:numCache>
                <c:formatCode>General</c:formatCode>
                <c:ptCount val="5"/>
                <c:pt idx="0">
                  <c:v>177</c:v>
                </c:pt>
                <c:pt idx="1">
                  <c:v>164</c:v>
                </c:pt>
                <c:pt idx="2">
                  <c:v>162</c:v>
                </c:pt>
                <c:pt idx="3">
                  <c:v>210</c:v>
                </c:pt>
                <c:pt idx="4">
                  <c:v>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163119"/>
        <c:axId val="170975407"/>
      </c:barChart>
      <c:catAx>
        <c:axId val="11641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975407"/>
        <c:crosses val="autoZero"/>
        <c:auto val="1"/>
        <c:lblAlgn val="ctr"/>
        <c:lblOffset val="100"/>
        <c:noMultiLvlLbl val="0"/>
      </c:catAx>
      <c:valAx>
        <c:axId val="1709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1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FICO!$B$3</c:f>
              <c:strCache>
                <c:ptCount val="1"/>
                <c:pt idx="0">
                  <c:v>Sum of Accounts Booked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FICO!$A$4:$A$6</c:f>
              <c:strCache>
                <c:ptCount val="3"/>
                <c:pt idx="0">
                  <c:v>&lt;720</c:v>
                </c:pt>
                <c:pt idx="1">
                  <c:v>720+</c:v>
                </c:pt>
                <c:pt idx="2">
                  <c:v>Grand Total</c:v>
                </c:pt>
              </c:strCache>
            </c:strRef>
          </c:cat>
          <c:val>
            <c:numRef>
              <c:f>FICO!$B$4:$B$6</c:f>
              <c:numCache>
                <c:formatCode>General</c:formatCode>
                <c:ptCount val="3"/>
                <c:pt idx="0">
                  <c:v>692</c:v>
                </c:pt>
                <c:pt idx="1">
                  <c:v>21</c:v>
                </c:pt>
                <c:pt idx="2">
                  <c:v>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176559"/>
        <c:axId val="170997727"/>
      </c:barChart>
      <c:catAx>
        <c:axId val="11641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997727"/>
        <c:crosses val="autoZero"/>
        <c:auto val="1"/>
        <c:lblAlgn val="ctr"/>
        <c:lblOffset val="100"/>
        <c:noMultiLvlLbl val="0"/>
      </c:catAx>
      <c:valAx>
        <c:axId val="1709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1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Sum of Accounts Booked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Age!$A$4:$A$8</c:f>
              <c:strCache>
                <c:ptCount val="5"/>
                <c:pt idx="0">
                  <c:v>18-30</c:v>
                </c:pt>
                <c:pt idx="1">
                  <c:v>31-40</c:v>
                </c:pt>
                <c:pt idx="2">
                  <c:v>41-55</c:v>
                </c:pt>
                <c:pt idx="3">
                  <c:v>56+</c:v>
                </c:pt>
                <c:pt idx="4">
                  <c:v>Grand Total</c:v>
                </c:pt>
              </c:strCache>
            </c:strRef>
          </c:cat>
          <c:val>
            <c:numRef>
              <c:f>Age!$B$4:$B$8</c:f>
              <c:numCache>
                <c:formatCode>General</c:formatCode>
                <c:ptCount val="5"/>
                <c:pt idx="0">
                  <c:v>206</c:v>
                </c:pt>
                <c:pt idx="1">
                  <c:v>124</c:v>
                </c:pt>
                <c:pt idx="2">
                  <c:v>116</c:v>
                </c:pt>
                <c:pt idx="3">
                  <c:v>267</c:v>
                </c:pt>
                <c:pt idx="4">
                  <c:v>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178959"/>
        <c:axId val="170987807"/>
      </c:barChart>
      <c:catAx>
        <c:axId val="11641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987807"/>
        <c:crosses val="autoZero"/>
        <c:auto val="1"/>
        <c:lblAlgn val="ctr"/>
        <c:lblOffset val="100"/>
        <c:noMultiLvlLbl val="0"/>
      </c:catAx>
      <c:valAx>
        <c:axId val="17098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1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State!$B$3</c:f>
              <c:strCache>
                <c:ptCount val="1"/>
                <c:pt idx="0">
                  <c:v>Sum of Accounts Booked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State!$A$4:$A$25</c:f>
              <c:strCache>
                <c:ptCount val="22"/>
                <c:pt idx="0">
                  <c:v>Alabama</c:v>
                </c:pt>
                <c:pt idx="1">
                  <c:v>Arizona</c:v>
                </c:pt>
                <c:pt idx="2">
                  <c:v>Arkansas</c:v>
                </c:pt>
                <c:pt idx="3">
                  <c:v>California</c:v>
                </c:pt>
                <c:pt idx="4">
                  <c:v>Colorado</c:v>
                </c:pt>
                <c:pt idx="5">
                  <c:v>Florida</c:v>
                </c:pt>
                <c:pt idx="6">
                  <c:v>Georgia</c:v>
                </c:pt>
                <c:pt idx="7">
                  <c:v>Illinois</c:v>
                </c:pt>
                <c:pt idx="8">
                  <c:v>Iowa</c:v>
                </c:pt>
                <c:pt idx="9">
                  <c:v>Maine</c:v>
                </c:pt>
                <c:pt idx="10">
                  <c:v>Maryland</c:v>
                </c:pt>
                <c:pt idx="11">
                  <c:v>Massachusetts</c:v>
                </c:pt>
                <c:pt idx="12">
                  <c:v>Michigan</c:v>
                </c:pt>
                <c:pt idx="13">
                  <c:v>New Jersey</c:v>
                </c:pt>
                <c:pt idx="14">
                  <c:v>New Mexico</c:v>
                </c:pt>
                <c:pt idx="15">
                  <c:v>New York</c:v>
                </c:pt>
                <c:pt idx="16">
                  <c:v>North Carolina</c:v>
                </c:pt>
                <c:pt idx="17">
                  <c:v>Ohio</c:v>
                </c:pt>
                <c:pt idx="18">
                  <c:v>Oregon</c:v>
                </c:pt>
                <c:pt idx="19">
                  <c:v>Texas</c:v>
                </c:pt>
                <c:pt idx="20">
                  <c:v>Virginia</c:v>
                </c:pt>
                <c:pt idx="21">
                  <c:v>Grand Total</c:v>
                </c:pt>
              </c:strCache>
            </c:strRef>
          </c:cat>
          <c:val>
            <c:numRef>
              <c:f>State!$B$4:$B$25</c:f>
              <c:numCache>
                <c:formatCode>General</c:formatCode>
                <c:ptCount val="22"/>
                <c:pt idx="0">
                  <c:v>3</c:v>
                </c:pt>
                <c:pt idx="1">
                  <c:v>31</c:v>
                </c:pt>
                <c:pt idx="2">
                  <c:v>18</c:v>
                </c:pt>
                <c:pt idx="3">
                  <c:v>138</c:v>
                </c:pt>
                <c:pt idx="4">
                  <c:v>23</c:v>
                </c:pt>
                <c:pt idx="5">
                  <c:v>10</c:v>
                </c:pt>
                <c:pt idx="6">
                  <c:v>81</c:v>
                </c:pt>
                <c:pt idx="7">
                  <c:v>40</c:v>
                </c:pt>
                <c:pt idx="8">
                  <c:v>32</c:v>
                </c:pt>
                <c:pt idx="9">
                  <c:v>14</c:v>
                </c:pt>
                <c:pt idx="10">
                  <c:v>12</c:v>
                </c:pt>
                <c:pt idx="11">
                  <c:v>32</c:v>
                </c:pt>
                <c:pt idx="12">
                  <c:v>15</c:v>
                </c:pt>
                <c:pt idx="13">
                  <c:v>13</c:v>
                </c:pt>
                <c:pt idx="14">
                  <c:v>14</c:v>
                </c:pt>
                <c:pt idx="15">
                  <c:v>98</c:v>
                </c:pt>
                <c:pt idx="16">
                  <c:v>34</c:v>
                </c:pt>
                <c:pt idx="17">
                  <c:v>54</c:v>
                </c:pt>
                <c:pt idx="18">
                  <c:v>14</c:v>
                </c:pt>
                <c:pt idx="19">
                  <c:v>20</c:v>
                </c:pt>
                <c:pt idx="20">
                  <c:v>17</c:v>
                </c:pt>
                <c:pt idx="21">
                  <c:v>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182319"/>
        <c:axId val="336187183"/>
      </c:barChart>
      <c:catAx>
        <c:axId val="116418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187183"/>
        <c:crosses val="autoZero"/>
        <c:auto val="1"/>
        <c:lblAlgn val="ctr"/>
        <c:lblOffset val="100"/>
        <c:noMultiLvlLbl val="0"/>
      </c:catAx>
      <c:valAx>
        <c:axId val="3361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41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603250</xdr:colOff>
      <xdr:row>0</xdr:row>
      <xdr:rowOff>406400</xdr:rowOff>
    </xdr:from>
    <xdr:to>
      <xdr:col>12</xdr:col>
      <xdr:colOff>295275</xdr:colOff>
      <xdr:row>13</xdr:row>
      <xdr:rowOff>111125</xdr:rowOff>
    </xdr:to>
    <xdr:graphicFrame>
      <xdr:nvGraphicFramePr>
        <xdr:cNvPr id="2" name="Chart 1"/>
        <xdr:cNvGraphicFramePr/>
      </xdr:nvGraphicFramePr>
      <xdr:xfrm>
        <a:off x="6170930" y="406400"/>
        <a:ext cx="4893945" cy="3311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76200</xdr:colOff>
      <xdr:row>7</xdr:row>
      <xdr:rowOff>9525</xdr:rowOff>
    </xdr:from>
    <xdr:to>
      <xdr:col>12</xdr:col>
      <xdr:colOff>514350</xdr:colOff>
      <xdr:row>27</xdr:row>
      <xdr:rowOff>85725</xdr:rowOff>
    </xdr:to>
    <xdr:graphicFrame>
      <xdr:nvGraphicFramePr>
        <xdr:cNvPr id="2" name="Chart 1"/>
        <xdr:cNvGraphicFramePr/>
      </xdr:nvGraphicFramePr>
      <xdr:xfrm>
        <a:off x="5166360" y="1076325"/>
        <a:ext cx="619887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28575</xdr:colOff>
      <xdr:row>2</xdr:row>
      <xdr:rowOff>57150</xdr:rowOff>
    </xdr:from>
    <xdr:to>
      <xdr:col>11</xdr:col>
      <xdr:colOff>333375</xdr:colOff>
      <xdr:row>18</xdr:row>
      <xdr:rowOff>155575</xdr:rowOff>
    </xdr:to>
    <xdr:graphicFrame>
      <xdr:nvGraphicFramePr>
        <xdr:cNvPr id="2" name="Chart 1"/>
        <xdr:cNvGraphicFramePr/>
      </xdr:nvGraphicFramePr>
      <xdr:xfrm>
        <a:off x="4001135" y="361950"/>
        <a:ext cx="478536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298450</xdr:colOff>
      <xdr:row>2</xdr:row>
      <xdr:rowOff>50800</xdr:rowOff>
    </xdr:from>
    <xdr:to>
      <xdr:col>10</xdr:col>
      <xdr:colOff>603250</xdr:colOff>
      <xdr:row>18</xdr:row>
      <xdr:rowOff>155575</xdr:rowOff>
    </xdr:to>
    <xdr:graphicFrame>
      <xdr:nvGraphicFramePr>
        <xdr:cNvPr id="2" name="Chart 1"/>
        <xdr:cNvGraphicFramePr/>
      </xdr:nvGraphicFramePr>
      <xdr:xfrm>
        <a:off x="3630930" y="355600"/>
        <a:ext cx="4785360" cy="25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558800</xdr:colOff>
      <xdr:row>1</xdr:row>
      <xdr:rowOff>69850</xdr:rowOff>
    </xdr:from>
    <xdr:to>
      <xdr:col>10</xdr:col>
      <xdr:colOff>254000</xdr:colOff>
      <xdr:row>18</xdr:row>
      <xdr:rowOff>9525</xdr:rowOff>
    </xdr:to>
    <xdr:graphicFrame>
      <xdr:nvGraphicFramePr>
        <xdr:cNvPr id="2" name="Chart 1"/>
        <xdr:cNvGraphicFramePr/>
      </xdr:nvGraphicFramePr>
      <xdr:xfrm>
        <a:off x="3251200" y="222250"/>
        <a:ext cx="4815840" cy="253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352425</xdr:colOff>
      <xdr:row>6</xdr:row>
      <xdr:rowOff>152400</xdr:rowOff>
    </xdr:from>
    <xdr:to>
      <xdr:col>11</xdr:col>
      <xdr:colOff>47625</xdr:colOff>
      <xdr:row>23</xdr:row>
      <xdr:rowOff>88900</xdr:rowOff>
    </xdr:to>
    <xdr:graphicFrame>
      <xdr:nvGraphicFramePr>
        <xdr:cNvPr id="2" name="Chart 1"/>
        <xdr:cNvGraphicFramePr/>
      </xdr:nvGraphicFramePr>
      <xdr:xfrm>
        <a:off x="3684905" y="1066800"/>
        <a:ext cx="4815840" cy="2527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10.8139666667" refreshedBy="Eve Paletta-Weaver" recordCount="1159">
  <cacheSource type="worksheet">
    <worksheetSource ref="A1:H1160" sheet="Mod1 - DM test raw data"/>
  </cacheSource>
  <cacheFields count="8">
    <cacheField name="FICO" numFmtId="0"/>
    <cacheField name="Income" numFmtId="0"/>
    <cacheField name="Age" numFmtId="0"/>
    <cacheField name="State" numFmtId="0"/>
    <cacheField name="Num Prospects" numFmtId="0"/>
    <cacheField name="Product" numFmtId="0">
      <sharedItems count="5">
        <s v="Fertilization, Seeding  and Weed Plan"/>
        <s v="Lawn Mowing and Maintenance Plan"/>
        <s v="Mosquito Control Plans"/>
        <s v="Tick Control Plan"/>
        <s v="Tree and Shrub Service Plan"/>
      </sharedItems>
    </cacheField>
    <cacheField name="Creative" numFmtId="0">
      <sharedItems count="4">
        <s v="Direct Mail"/>
        <s v="Door to Door Promotion"/>
        <s v="Facebook/Instagram Paid Advertising"/>
        <s v="Google Ads"/>
      </sharedItems>
    </cacheField>
    <cacheField name="Accounts Booked" numFmtId="0">
      <sharedItems containsSemiMixedTypes="0" containsString="0" containsNumber="1" containsInteger="1" minValue="0" maxValue="27" count="25">
        <n v="13"/>
        <n v="11"/>
        <n v="12"/>
        <n v="14"/>
        <n v="9"/>
        <n v="4"/>
        <n v="1"/>
        <n v="8"/>
        <n v="15"/>
        <n v="10"/>
        <n v="17"/>
        <n v="18"/>
        <n v="22"/>
        <n v="20"/>
        <n v="2"/>
        <n v="3"/>
        <n v="16"/>
        <n v="23"/>
        <n v="19"/>
        <n v="7"/>
        <n v="6"/>
        <n v="5"/>
        <n v="21"/>
        <n v="27"/>
        <n v="2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9">
  <r>
    <s v="&lt;720"/>
    <s v="$0-25K"/>
    <s v="31-40"/>
    <s v="Arizona"/>
    <n v="1010"/>
    <x v="0"/>
    <x v="0"/>
    <x v="0"/>
  </r>
  <r>
    <s v="&lt;720"/>
    <s v="$55-90K"/>
    <s v="31-40"/>
    <s v="California"/>
    <n v="994"/>
    <x v="0"/>
    <x v="0"/>
    <x v="1"/>
  </r>
  <r>
    <s v="&lt;720"/>
    <s v="$90K+"/>
    <s v="31-40"/>
    <s v="California"/>
    <n v="992"/>
    <x v="0"/>
    <x v="0"/>
    <x v="2"/>
  </r>
  <r>
    <s v="&lt;720"/>
    <s v="$0-25K"/>
    <s v="41-55"/>
    <s v="California"/>
    <n v="983"/>
    <x v="0"/>
    <x v="0"/>
    <x v="1"/>
  </r>
  <r>
    <s v="&lt;720"/>
    <s v="$55-90K"/>
    <s v="41-55"/>
    <s v="California"/>
    <n v="987"/>
    <x v="0"/>
    <x v="0"/>
    <x v="1"/>
  </r>
  <r>
    <s v="&lt;720"/>
    <s v="$90K+"/>
    <s v="56+"/>
    <s v="California"/>
    <n v="1008"/>
    <x v="0"/>
    <x v="0"/>
    <x v="1"/>
  </r>
  <r>
    <s v="&lt;720"/>
    <s v="$90K+"/>
    <s v="18-30"/>
    <s v="Colorado"/>
    <n v="981"/>
    <x v="0"/>
    <x v="0"/>
    <x v="3"/>
  </r>
  <r>
    <s v="&lt;720"/>
    <s v="$25-55K"/>
    <s v="18-30"/>
    <s v="Florida"/>
    <n v="995"/>
    <x v="0"/>
    <x v="0"/>
    <x v="4"/>
  </r>
  <r>
    <s v="720+"/>
    <s v="$0-25K"/>
    <s v="31-40"/>
    <s v="Florida"/>
    <n v="1009"/>
    <x v="0"/>
    <x v="0"/>
    <x v="5"/>
  </r>
  <r>
    <s v="&lt;720"/>
    <s v="$0-25K"/>
    <s v="56+"/>
    <s v="Florida"/>
    <n v="1006"/>
    <x v="0"/>
    <x v="0"/>
    <x v="4"/>
  </r>
  <r>
    <s v="720+"/>
    <s v="$25-55K"/>
    <s v="41-55"/>
    <s v="Georgia"/>
    <n v="990"/>
    <x v="0"/>
    <x v="0"/>
    <x v="6"/>
  </r>
  <r>
    <s v="&lt;720"/>
    <s v="$25-55K"/>
    <s v="31-40"/>
    <s v="Illinois"/>
    <n v="987"/>
    <x v="0"/>
    <x v="0"/>
    <x v="1"/>
  </r>
  <r>
    <s v="720+"/>
    <s v="$0-25K"/>
    <s v="56+"/>
    <s v="Illinois"/>
    <n v="1006"/>
    <x v="0"/>
    <x v="0"/>
    <x v="6"/>
  </r>
  <r>
    <s v="&lt;720"/>
    <s v="$55-90K"/>
    <s v="56+"/>
    <s v="Illinois"/>
    <n v="987"/>
    <x v="0"/>
    <x v="0"/>
    <x v="7"/>
  </r>
  <r>
    <s v="&lt;720"/>
    <s v="$90K+"/>
    <s v="41-55"/>
    <s v="Indiana"/>
    <n v="996"/>
    <x v="0"/>
    <x v="0"/>
    <x v="8"/>
  </r>
  <r>
    <s v="&lt;720"/>
    <s v="$55-90K"/>
    <s v="31-40"/>
    <s v="Maryland"/>
    <n v="997"/>
    <x v="0"/>
    <x v="0"/>
    <x v="8"/>
  </r>
  <r>
    <s v="&lt;720"/>
    <s v="$90K+"/>
    <s v="41-55"/>
    <s v="Maryland"/>
    <n v="996"/>
    <x v="0"/>
    <x v="0"/>
    <x v="0"/>
  </r>
  <r>
    <s v="&lt;720"/>
    <s v="$0-25K"/>
    <s v="41-55"/>
    <s v="Michigan"/>
    <n v="994"/>
    <x v="0"/>
    <x v="0"/>
    <x v="1"/>
  </r>
  <r>
    <s v="&lt;720"/>
    <s v="$0-25K"/>
    <s v="41-55"/>
    <s v="Michigan"/>
    <n v="990"/>
    <x v="0"/>
    <x v="0"/>
    <x v="8"/>
  </r>
  <r>
    <s v="&lt;720"/>
    <s v="$90K+"/>
    <s v="56+"/>
    <s v="Michigan"/>
    <n v="1016"/>
    <x v="0"/>
    <x v="0"/>
    <x v="9"/>
  </r>
  <r>
    <s v="&lt;720"/>
    <s v="$25-55K"/>
    <s v="56+"/>
    <s v="Minnesota"/>
    <n v="1001"/>
    <x v="0"/>
    <x v="0"/>
    <x v="2"/>
  </r>
  <r>
    <s v="&lt;720"/>
    <s v="$0-25K"/>
    <s v="41-55"/>
    <s v="New Hampshire"/>
    <n v="995"/>
    <x v="0"/>
    <x v="0"/>
    <x v="10"/>
  </r>
  <r>
    <s v="&lt;720"/>
    <s v="$55-90K"/>
    <s v="31-40"/>
    <s v="New Jersey"/>
    <n v="1020"/>
    <x v="0"/>
    <x v="0"/>
    <x v="11"/>
  </r>
  <r>
    <s v="&lt;720"/>
    <s v="$55-90K"/>
    <s v="31-40"/>
    <s v="New Jersey"/>
    <n v="981"/>
    <x v="0"/>
    <x v="0"/>
    <x v="12"/>
  </r>
  <r>
    <s v="&lt;720"/>
    <s v="$0-25K"/>
    <s v="18-30"/>
    <s v="New York"/>
    <n v="995"/>
    <x v="0"/>
    <x v="0"/>
    <x v="13"/>
  </r>
  <r>
    <s v="720+"/>
    <s v="$25-55K"/>
    <s v="31-40"/>
    <s v="New York"/>
    <n v="990"/>
    <x v="0"/>
    <x v="0"/>
    <x v="14"/>
  </r>
  <r>
    <s v="&lt;720"/>
    <s v="$25-55K"/>
    <s v="31-40"/>
    <s v="North Carolina"/>
    <n v="1003"/>
    <x v="0"/>
    <x v="0"/>
    <x v="0"/>
  </r>
  <r>
    <s v="720+"/>
    <s v="$90K+"/>
    <s v="31-40"/>
    <s v="North Carolina"/>
    <n v="996"/>
    <x v="0"/>
    <x v="0"/>
    <x v="15"/>
  </r>
  <r>
    <s v="&lt;720"/>
    <s v="$0-25K"/>
    <s v="56+"/>
    <s v="North Carolina"/>
    <n v="999"/>
    <x v="0"/>
    <x v="0"/>
    <x v="8"/>
  </r>
  <r>
    <s v="720+"/>
    <s v="$0-25K"/>
    <s v="18-30"/>
    <s v="Ohio"/>
    <n v="995"/>
    <x v="0"/>
    <x v="0"/>
    <x v="15"/>
  </r>
  <r>
    <s v="720+"/>
    <s v="$25-55K"/>
    <s v="56+"/>
    <s v="Oklahoma"/>
    <n v="1004"/>
    <x v="0"/>
    <x v="0"/>
    <x v="15"/>
  </r>
  <r>
    <s v="&lt;720"/>
    <s v="$25-55K"/>
    <s v="41-55"/>
    <s v="Oregon"/>
    <n v="998"/>
    <x v="0"/>
    <x v="0"/>
    <x v="11"/>
  </r>
  <r>
    <s v="&lt;720"/>
    <s v="$90K+"/>
    <s v="41-55"/>
    <s v="Oregon"/>
    <n v="991"/>
    <x v="0"/>
    <x v="0"/>
    <x v="1"/>
  </r>
  <r>
    <s v="720+"/>
    <s v="$90K+"/>
    <s v="31-40"/>
    <s v="South Carolina"/>
    <n v="993"/>
    <x v="0"/>
    <x v="0"/>
    <x v="14"/>
  </r>
  <r>
    <s v="&lt;720"/>
    <s v="$0-25K"/>
    <s v="56+"/>
    <s v="South Carolina"/>
    <n v="985"/>
    <x v="0"/>
    <x v="0"/>
    <x v="2"/>
  </r>
  <r>
    <s v="&lt;720"/>
    <s v="$25-55K"/>
    <s v="18-30"/>
    <s v="Tennessee"/>
    <n v="995"/>
    <x v="0"/>
    <x v="0"/>
    <x v="16"/>
  </r>
  <r>
    <s v="&lt;720"/>
    <s v="$90K+"/>
    <s v="18-30"/>
    <s v="Tennessee"/>
    <n v="988"/>
    <x v="0"/>
    <x v="0"/>
    <x v="1"/>
  </r>
  <r>
    <s v="720+"/>
    <s v="$90K+"/>
    <s v="31-40"/>
    <s v="Tennessee"/>
    <n v="1007"/>
    <x v="0"/>
    <x v="0"/>
    <x v="14"/>
  </r>
  <r>
    <s v="720+"/>
    <s v="$0-25K"/>
    <s v="18-30"/>
    <s v="Texas"/>
    <n v="1018"/>
    <x v="0"/>
    <x v="0"/>
    <x v="5"/>
  </r>
  <r>
    <s v="&lt;720"/>
    <s v="$25-55K"/>
    <s v="18-30"/>
    <s v="Texas"/>
    <n v="1010"/>
    <x v="0"/>
    <x v="0"/>
    <x v="16"/>
  </r>
  <r>
    <s v="&lt;720"/>
    <s v="$0-25K"/>
    <s v="31-40"/>
    <s v="Texas"/>
    <n v="1001"/>
    <x v="0"/>
    <x v="0"/>
    <x v="8"/>
  </r>
  <r>
    <s v="&lt;720"/>
    <s v="$25-55K"/>
    <s v="31-40"/>
    <s v="Texas"/>
    <n v="1011"/>
    <x v="0"/>
    <x v="0"/>
    <x v="2"/>
  </r>
  <r>
    <s v="&lt;720"/>
    <s v="$25-55K"/>
    <s v="31-40"/>
    <s v="Texas"/>
    <n v="1004"/>
    <x v="0"/>
    <x v="0"/>
    <x v="3"/>
  </r>
  <r>
    <s v="&lt;720"/>
    <s v="$25-55K"/>
    <s v="31-40"/>
    <s v="Texas"/>
    <n v="998"/>
    <x v="0"/>
    <x v="0"/>
    <x v="16"/>
  </r>
  <r>
    <s v="&lt;720"/>
    <s v="$55-90K"/>
    <s v="41-55"/>
    <s v="Texas"/>
    <n v="997"/>
    <x v="0"/>
    <x v="0"/>
    <x v="3"/>
  </r>
  <r>
    <s v="&lt;720"/>
    <s v="$0-25K"/>
    <s v="56+"/>
    <s v="Texas"/>
    <n v="988"/>
    <x v="0"/>
    <x v="0"/>
    <x v="10"/>
  </r>
  <r>
    <s v="&lt;720"/>
    <s v="$0-25K"/>
    <s v="56+"/>
    <s v="Texas"/>
    <n v="999"/>
    <x v="0"/>
    <x v="0"/>
    <x v="17"/>
  </r>
  <r>
    <s v="&lt;720"/>
    <s v="$90K+"/>
    <s v="56+"/>
    <s v="Utah"/>
    <n v="1009"/>
    <x v="0"/>
    <x v="0"/>
    <x v="9"/>
  </r>
  <r>
    <s v="&lt;720"/>
    <s v="$25-55K"/>
    <s v="18-30"/>
    <s v="Virginia"/>
    <n v="986"/>
    <x v="0"/>
    <x v="0"/>
    <x v="8"/>
  </r>
  <r>
    <s v="&lt;720"/>
    <s v="$25-55K"/>
    <s v="31-40"/>
    <s v="Virginia"/>
    <n v="990"/>
    <x v="0"/>
    <x v="0"/>
    <x v="3"/>
  </r>
  <r>
    <s v="&lt;720"/>
    <s v="$90K+"/>
    <s v="31-40"/>
    <s v="Virginia"/>
    <n v="980"/>
    <x v="0"/>
    <x v="0"/>
    <x v="9"/>
  </r>
  <r>
    <s v="&lt;720"/>
    <s v="$55-90K"/>
    <s v="41-55"/>
    <s v="Washington"/>
    <n v="1007"/>
    <x v="0"/>
    <x v="0"/>
    <x v="0"/>
  </r>
  <r>
    <s v="&lt;720"/>
    <s v="$55-90K"/>
    <s v="18-30"/>
    <s v="Washington, D. C."/>
    <n v="999"/>
    <x v="0"/>
    <x v="0"/>
    <x v="0"/>
  </r>
  <r>
    <s v="&lt;720"/>
    <s v="$90K+"/>
    <s v="31-40"/>
    <s v="West Virginia"/>
    <n v="1012"/>
    <x v="0"/>
    <x v="0"/>
    <x v="16"/>
  </r>
  <r>
    <s v="&lt;720"/>
    <s v="$0-25K"/>
    <s v="31-40"/>
    <s v="Wisconsin"/>
    <n v="995"/>
    <x v="0"/>
    <x v="0"/>
    <x v="9"/>
  </r>
  <r>
    <s v="&lt;720"/>
    <s v="$90K+"/>
    <s v="41-55"/>
    <s v="Alabama"/>
    <n v="974"/>
    <x v="0"/>
    <x v="1"/>
    <x v="0"/>
  </r>
  <r>
    <s v="&lt;720"/>
    <s v="$90K+"/>
    <s v="56+"/>
    <s v="Alabama"/>
    <n v="1001"/>
    <x v="0"/>
    <x v="1"/>
    <x v="3"/>
  </r>
  <r>
    <s v="&lt;720"/>
    <s v="$55-90K"/>
    <s v="56+"/>
    <s v="Arkansas"/>
    <n v="994"/>
    <x v="0"/>
    <x v="1"/>
    <x v="3"/>
  </r>
  <r>
    <s v="&lt;720"/>
    <s v="$0-25K"/>
    <s v="18-30"/>
    <s v="California"/>
    <n v="1010"/>
    <x v="0"/>
    <x v="1"/>
    <x v="3"/>
  </r>
  <r>
    <s v="&lt;720"/>
    <s v="$90K+"/>
    <s v="18-30"/>
    <s v="California"/>
    <n v="990"/>
    <x v="0"/>
    <x v="1"/>
    <x v="2"/>
  </r>
  <r>
    <s v="&lt;720"/>
    <s v="$0-25K"/>
    <s v="31-40"/>
    <s v="California"/>
    <n v="1006"/>
    <x v="0"/>
    <x v="1"/>
    <x v="2"/>
  </r>
  <r>
    <s v="&lt;720"/>
    <s v="$55-90K"/>
    <s v="31-40"/>
    <s v="California"/>
    <n v="1006"/>
    <x v="0"/>
    <x v="1"/>
    <x v="3"/>
  </r>
  <r>
    <s v="&lt;720"/>
    <s v="$90K+"/>
    <s v="31-40"/>
    <s v="California"/>
    <n v="989"/>
    <x v="0"/>
    <x v="1"/>
    <x v="9"/>
  </r>
  <r>
    <s v="&lt;720"/>
    <s v="$90K+"/>
    <s v="31-40"/>
    <s v="California"/>
    <n v="1007"/>
    <x v="0"/>
    <x v="1"/>
    <x v="1"/>
  </r>
  <r>
    <s v="&lt;720"/>
    <s v="$25-55K"/>
    <s v="41-55"/>
    <s v="California"/>
    <n v="1005"/>
    <x v="0"/>
    <x v="1"/>
    <x v="0"/>
  </r>
  <r>
    <s v="&lt;720"/>
    <s v="$55-90K"/>
    <s v="41-55"/>
    <s v="California"/>
    <n v="995"/>
    <x v="0"/>
    <x v="1"/>
    <x v="0"/>
  </r>
  <r>
    <s v="&lt;720"/>
    <s v="$90K+"/>
    <s v="41-55"/>
    <s v="California"/>
    <n v="996"/>
    <x v="0"/>
    <x v="1"/>
    <x v="9"/>
  </r>
  <r>
    <s v="&lt;720"/>
    <s v="$90K+"/>
    <s v="56+"/>
    <s v="California"/>
    <n v="996"/>
    <x v="0"/>
    <x v="1"/>
    <x v="1"/>
  </r>
  <r>
    <s v="&lt;720"/>
    <s v="$90K+"/>
    <s v="18-30"/>
    <s v="Connecticut"/>
    <n v="1014"/>
    <x v="0"/>
    <x v="1"/>
    <x v="18"/>
  </r>
  <r>
    <s v="&lt;720"/>
    <s v="$55-90K"/>
    <s v="31-40"/>
    <s v="Florida"/>
    <n v="990"/>
    <x v="0"/>
    <x v="1"/>
    <x v="8"/>
  </r>
  <r>
    <s v="&lt;720"/>
    <s v="$55-90K"/>
    <s v="31-40"/>
    <s v="Florida"/>
    <n v="989"/>
    <x v="0"/>
    <x v="1"/>
    <x v="16"/>
  </r>
  <r>
    <s v="720+"/>
    <s v="$90K+"/>
    <s v="31-40"/>
    <s v="Florida"/>
    <n v="1008"/>
    <x v="0"/>
    <x v="1"/>
    <x v="14"/>
  </r>
  <r>
    <s v="&lt;720"/>
    <s v="$90K+"/>
    <s v="31-40"/>
    <s v="Florida"/>
    <n v="1008"/>
    <x v="0"/>
    <x v="1"/>
    <x v="19"/>
  </r>
  <r>
    <s v="720+"/>
    <s v="$0-25K"/>
    <s v="41-55"/>
    <s v="Florida"/>
    <n v="996"/>
    <x v="0"/>
    <x v="1"/>
    <x v="15"/>
  </r>
  <r>
    <s v="&lt;720"/>
    <s v="$0-25K"/>
    <s v="41-55"/>
    <s v="Florida"/>
    <n v="988"/>
    <x v="0"/>
    <x v="1"/>
    <x v="0"/>
  </r>
  <r>
    <s v="&lt;720"/>
    <s v="$55-90K"/>
    <s v="56+"/>
    <s v="Florida"/>
    <n v="994"/>
    <x v="0"/>
    <x v="1"/>
    <x v="3"/>
  </r>
  <r>
    <s v="&lt;720"/>
    <s v="$0-25K"/>
    <s v="31-40"/>
    <s v="Georgia"/>
    <n v="994"/>
    <x v="0"/>
    <x v="1"/>
    <x v="0"/>
  </r>
  <r>
    <s v="720+"/>
    <s v="$0-25K"/>
    <s v="18-30"/>
    <s v="Illinois"/>
    <n v="1003"/>
    <x v="0"/>
    <x v="1"/>
    <x v="15"/>
  </r>
  <r>
    <s v="&lt;720"/>
    <s v="$25-55K"/>
    <s v="18-30"/>
    <s v="Illinois"/>
    <n v="980"/>
    <x v="0"/>
    <x v="1"/>
    <x v="2"/>
  </r>
  <r>
    <s v="&lt;720"/>
    <s v="$25-55K"/>
    <s v="18-30"/>
    <s v="Illinois"/>
    <n v="996"/>
    <x v="0"/>
    <x v="1"/>
    <x v="0"/>
  </r>
  <r>
    <s v="&lt;720"/>
    <s v="$55-90K"/>
    <s v="18-30"/>
    <s v="Illinois"/>
    <n v="999"/>
    <x v="0"/>
    <x v="1"/>
    <x v="0"/>
  </r>
  <r>
    <s v="720+"/>
    <s v="$90K+"/>
    <s v="31-40"/>
    <s v="Illinois"/>
    <n v="999"/>
    <x v="0"/>
    <x v="1"/>
    <x v="15"/>
  </r>
  <r>
    <s v="&lt;720"/>
    <s v="$90K+"/>
    <s v="31-40"/>
    <s v="Illinois"/>
    <n v="991"/>
    <x v="0"/>
    <x v="1"/>
    <x v="7"/>
  </r>
  <r>
    <s v="&lt;720"/>
    <s v="$0-25K"/>
    <s v="41-55"/>
    <s v="Illinois"/>
    <n v="1004"/>
    <x v="0"/>
    <x v="1"/>
    <x v="7"/>
  </r>
  <r>
    <s v="720+"/>
    <s v="$25-55K"/>
    <s v="56+"/>
    <s v="Illinois"/>
    <n v="990"/>
    <x v="0"/>
    <x v="1"/>
    <x v="15"/>
  </r>
  <r>
    <s v="&lt;720"/>
    <s v="$55-90K"/>
    <s v="56+"/>
    <s v="Illinois"/>
    <n v="989"/>
    <x v="0"/>
    <x v="1"/>
    <x v="0"/>
  </r>
  <r>
    <s v="&lt;720"/>
    <s v="$25-55K"/>
    <s v="18-30"/>
    <s v="Indiana"/>
    <n v="991"/>
    <x v="0"/>
    <x v="1"/>
    <x v="1"/>
  </r>
  <r>
    <s v="&lt;720"/>
    <s v="$25-55K"/>
    <s v="56+"/>
    <s v="Kansas"/>
    <n v="1014"/>
    <x v="0"/>
    <x v="1"/>
    <x v="1"/>
  </r>
  <r>
    <s v="&lt;720"/>
    <s v="$25-55K"/>
    <s v="41-55"/>
    <s v="Maine"/>
    <n v="989"/>
    <x v="0"/>
    <x v="1"/>
    <x v="3"/>
  </r>
  <r>
    <s v="&lt;720"/>
    <s v="$25-55K"/>
    <s v="31-40"/>
    <s v="Maryland"/>
    <n v="1006"/>
    <x v="0"/>
    <x v="1"/>
    <x v="10"/>
  </r>
  <r>
    <s v="&lt;720"/>
    <s v="$55-90K"/>
    <s v="31-40"/>
    <s v="Massachusetts"/>
    <n v="980"/>
    <x v="0"/>
    <x v="1"/>
    <x v="1"/>
  </r>
  <r>
    <s v="&lt;720"/>
    <s v="$55-90K"/>
    <s v="31-40"/>
    <s v="Michigan"/>
    <n v="992"/>
    <x v="0"/>
    <x v="1"/>
    <x v="3"/>
  </r>
  <r>
    <s v="720+"/>
    <s v="$25-55K"/>
    <s v="41-55"/>
    <s v="Michigan"/>
    <n v="1020"/>
    <x v="0"/>
    <x v="1"/>
    <x v="14"/>
  </r>
  <r>
    <s v="&lt;720"/>
    <s v="$55-90K"/>
    <s v="18-30"/>
    <s v="Missouri"/>
    <n v="1011"/>
    <x v="0"/>
    <x v="1"/>
    <x v="2"/>
  </r>
  <r>
    <s v="&lt;720"/>
    <s v="$25-55K"/>
    <s v="31-40"/>
    <s v="Missouri"/>
    <n v="997"/>
    <x v="0"/>
    <x v="1"/>
    <x v="0"/>
  </r>
  <r>
    <s v="&lt;720"/>
    <s v="$55-90K"/>
    <s v="18-30"/>
    <s v="Montana"/>
    <n v="1001"/>
    <x v="0"/>
    <x v="1"/>
    <x v="10"/>
  </r>
  <r>
    <s v="&lt;720"/>
    <s v="$0-25K"/>
    <s v="41-55"/>
    <s v="Nevada"/>
    <n v="1006"/>
    <x v="0"/>
    <x v="1"/>
    <x v="16"/>
  </r>
  <r>
    <s v="720+"/>
    <s v="$0-25K"/>
    <s v="41-55"/>
    <s v="New Jersey"/>
    <n v="996"/>
    <x v="0"/>
    <x v="1"/>
    <x v="14"/>
  </r>
  <r>
    <s v="&lt;720"/>
    <s v="$90K+"/>
    <s v="31-40"/>
    <s v="New Mexico"/>
    <n v="1013"/>
    <x v="0"/>
    <x v="1"/>
    <x v="4"/>
  </r>
  <r>
    <s v="&lt;720"/>
    <s v="$90K+"/>
    <s v="31-40"/>
    <s v="New Mexico"/>
    <n v="1006"/>
    <x v="0"/>
    <x v="1"/>
    <x v="4"/>
  </r>
  <r>
    <s v="&lt;720"/>
    <s v="$25-55K"/>
    <s v="18-30"/>
    <s v="New York"/>
    <n v="1007"/>
    <x v="0"/>
    <x v="1"/>
    <x v="9"/>
  </r>
  <r>
    <s v="&lt;720"/>
    <s v="$55-90K"/>
    <s v="18-30"/>
    <s v="New York"/>
    <n v="984"/>
    <x v="0"/>
    <x v="1"/>
    <x v="8"/>
  </r>
  <r>
    <s v="720+"/>
    <s v="$25-55K"/>
    <s v="41-55"/>
    <s v="New York"/>
    <n v="974"/>
    <x v="0"/>
    <x v="1"/>
    <x v="5"/>
  </r>
  <r>
    <s v="&lt;720"/>
    <s v="$55-90K"/>
    <s v="56+"/>
    <s v="New York"/>
    <n v="993"/>
    <x v="0"/>
    <x v="1"/>
    <x v="2"/>
  </r>
  <r>
    <s v="&lt;720"/>
    <s v="$90K+"/>
    <s v="18-30"/>
    <s v="North Carolina"/>
    <n v="1001"/>
    <x v="0"/>
    <x v="1"/>
    <x v="2"/>
  </r>
  <r>
    <s v="&lt;720"/>
    <s v="$90K+"/>
    <s v="56+"/>
    <s v="North Carolina"/>
    <n v="1009"/>
    <x v="0"/>
    <x v="1"/>
    <x v="9"/>
  </r>
  <r>
    <s v="&lt;720"/>
    <s v="$90K+"/>
    <s v="56+"/>
    <s v="North Carolina"/>
    <n v="1006"/>
    <x v="0"/>
    <x v="1"/>
    <x v="2"/>
  </r>
  <r>
    <s v="&lt;720"/>
    <s v="$90K+"/>
    <s v="31-40"/>
    <s v="Ohio"/>
    <n v="996"/>
    <x v="0"/>
    <x v="1"/>
    <x v="0"/>
  </r>
  <r>
    <s v="&lt;720"/>
    <s v="$55-90K"/>
    <s v="41-55"/>
    <s v="Ohio"/>
    <n v="996"/>
    <x v="0"/>
    <x v="1"/>
    <x v="9"/>
  </r>
  <r>
    <s v="&lt;720"/>
    <s v="$0-25K"/>
    <s v="18-30"/>
    <s v="Oregon"/>
    <n v="999"/>
    <x v="0"/>
    <x v="1"/>
    <x v="8"/>
  </r>
  <r>
    <s v="&lt;720"/>
    <s v="$0-25K"/>
    <s v="18-30"/>
    <s v="Oregon"/>
    <n v="1014"/>
    <x v="0"/>
    <x v="1"/>
    <x v="10"/>
  </r>
  <r>
    <s v="&lt;720"/>
    <s v="$25-55K"/>
    <s v="31-40"/>
    <s v="Pennsylvania"/>
    <n v="995"/>
    <x v="0"/>
    <x v="1"/>
    <x v="19"/>
  </r>
  <r>
    <s v="720+"/>
    <s v="$55-90K"/>
    <s v="31-40"/>
    <s v="Pennsylvania"/>
    <n v="985"/>
    <x v="0"/>
    <x v="1"/>
    <x v="14"/>
  </r>
  <r>
    <s v="&lt;720"/>
    <s v="$55-90K"/>
    <s v="31-40"/>
    <s v="Pennsylvania"/>
    <n v="1032"/>
    <x v="0"/>
    <x v="1"/>
    <x v="4"/>
  </r>
  <r>
    <s v="&lt;720"/>
    <s v="$90K+"/>
    <s v="31-40"/>
    <s v="Pennsylvania"/>
    <n v="1006"/>
    <x v="0"/>
    <x v="1"/>
    <x v="1"/>
  </r>
  <r>
    <s v="&lt;720"/>
    <s v="$25-55K"/>
    <s v="41-55"/>
    <s v="Pennsylvania"/>
    <n v="987"/>
    <x v="0"/>
    <x v="1"/>
    <x v="0"/>
  </r>
  <r>
    <s v="720+"/>
    <s v="$90K+"/>
    <s v="41-55"/>
    <s v="Pennsylvania"/>
    <n v="1008"/>
    <x v="0"/>
    <x v="1"/>
    <x v="14"/>
  </r>
  <r>
    <s v="&lt;720"/>
    <s v="$0-25K"/>
    <s v="18-30"/>
    <s v="Tennessee"/>
    <n v="1011"/>
    <x v="0"/>
    <x v="1"/>
    <x v="16"/>
  </r>
  <r>
    <s v="&lt;720"/>
    <s v="$0-25K"/>
    <s v="31-40"/>
    <s v="Texas"/>
    <n v="989"/>
    <x v="0"/>
    <x v="1"/>
    <x v="10"/>
  </r>
  <r>
    <s v="&lt;720"/>
    <s v="$55-90K"/>
    <s v="41-55"/>
    <s v="Texas"/>
    <n v="1013"/>
    <x v="0"/>
    <x v="1"/>
    <x v="3"/>
  </r>
  <r>
    <s v="&lt;720"/>
    <s v="$25-55K"/>
    <s v="56+"/>
    <s v="Texas"/>
    <n v="1007"/>
    <x v="0"/>
    <x v="1"/>
    <x v="8"/>
  </r>
  <r>
    <s v="&lt;720"/>
    <s v="$90K+"/>
    <s v="56+"/>
    <s v="Texas"/>
    <n v="998"/>
    <x v="0"/>
    <x v="1"/>
    <x v="9"/>
  </r>
  <r>
    <s v="&lt;720"/>
    <s v="$90K+"/>
    <s v="56+"/>
    <s v="Texas"/>
    <n v="984"/>
    <x v="0"/>
    <x v="1"/>
    <x v="16"/>
  </r>
  <r>
    <s v="&lt;720"/>
    <s v="$0-25K"/>
    <s v="56+"/>
    <s v="Virginia"/>
    <n v="1000"/>
    <x v="0"/>
    <x v="1"/>
    <x v="0"/>
  </r>
  <r>
    <s v="&lt;720"/>
    <s v="$0-25K"/>
    <s v="18-30"/>
    <s v="Washington"/>
    <n v="1014"/>
    <x v="0"/>
    <x v="1"/>
    <x v="8"/>
  </r>
  <r>
    <s v="&lt;720"/>
    <s v="$0-25K"/>
    <s v="41-55"/>
    <s v="Washington"/>
    <n v="1011"/>
    <x v="0"/>
    <x v="1"/>
    <x v="3"/>
  </r>
  <r>
    <s v="720+"/>
    <s v="$25-55K"/>
    <s v="41-55"/>
    <s v="Wisconsin"/>
    <n v="999"/>
    <x v="0"/>
    <x v="1"/>
    <x v="15"/>
  </r>
  <r>
    <s v="&lt;720"/>
    <s v="$25-55K"/>
    <s v="18-30"/>
    <s v="Alabama"/>
    <n v="1010"/>
    <x v="0"/>
    <x v="2"/>
    <x v="8"/>
  </r>
  <r>
    <s v="720+"/>
    <s v="$90K+"/>
    <s v="41-55"/>
    <s v="Alaska"/>
    <n v="990"/>
    <x v="0"/>
    <x v="2"/>
    <x v="14"/>
  </r>
  <r>
    <s v="720+"/>
    <s v="$25-55K"/>
    <s v="18-30"/>
    <s v="California"/>
    <n v="1000"/>
    <x v="0"/>
    <x v="2"/>
    <x v="15"/>
  </r>
  <r>
    <s v="720+"/>
    <s v="$25-55K"/>
    <s v="31-40"/>
    <s v="California"/>
    <n v="1000"/>
    <x v="0"/>
    <x v="2"/>
    <x v="14"/>
  </r>
  <r>
    <s v="720+"/>
    <s v="$55-90K"/>
    <s v="31-40"/>
    <s v="California"/>
    <n v="1030"/>
    <x v="0"/>
    <x v="2"/>
    <x v="14"/>
  </r>
  <r>
    <s v="720+"/>
    <s v="$0-25K"/>
    <s v="41-55"/>
    <s v="California"/>
    <n v="995"/>
    <x v="0"/>
    <x v="2"/>
    <x v="15"/>
  </r>
  <r>
    <s v="720+"/>
    <s v="$55-90K"/>
    <s v="41-55"/>
    <s v="California"/>
    <n v="1005"/>
    <x v="0"/>
    <x v="2"/>
    <x v="15"/>
  </r>
  <r>
    <s v="720+"/>
    <s v="$55-90K"/>
    <s v="41-55"/>
    <s v="California"/>
    <n v="980"/>
    <x v="0"/>
    <x v="2"/>
    <x v="15"/>
  </r>
  <r>
    <s v="&lt;720"/>
    <s v="$0-25K"/>
    <s v="56+"/>
    <s v="California"/>
    <n v="1001"/>
    <x v="0"/>
    <x v="2"/>
    <x v="1"/>
  </r>
  <r>
    <s v="&lt;720"/>
    <s v="$25-55K"/>
    <s v="56+"/>
    <s v="Colorado"/>
    <n v="1018"/>
    <x v="0"/>
    <x v="2"/>
    <x v="9"/>
  </r>
  <r>
    <s v="&lt;720"/>
    <s v="$0-25K"/>
    <s v="18-30"/>
    <s v="Connecticut"/>
    <n v="991"/>
    <x v="0"/>
    <x v="2"/>
    <x v="3"/>
  </r>
  <r>
    <s v="720+"/>
    <s v="$25-55K"/>
    <s v="18-30"/>
    <s v="Florida"/>
    <n v="984"/>
    <x v="0"/>
    <x v="2"/>
    <x v="15"/>
  </r>
  <r>
    <s v="720+"/>
    <s v="$55-90K"/>
    <s v="31-40"/>
    <s v="Georgia"/>
    <n v="1003"/>
    <x v="0"/>
    <x v="2"/>
    <x v="14"/>
  </r>
  <r>
    <s v="&lt;720"/>
    <s v="$90K+"/>
    <s v="31-40"/>
    <s v="Georgia"/>
    <n v="1007"/>
    <x v="0"/>
    <x v="2"/>
    <x v="8"/>
  </r>
  <r>
    <s v="720+"/>
    <s v="$90K+"/>
    <s v="18-30"/>
    <s v="Illinois"/>
    <n v="1006"/>
    <x v="0"/>
    <x v="2"/>
    <x v="15"/>
  </r>
  <r>
    <s v="&lt;720"/>
    <s v="$55-90K"/>
    <s v="31-40"/>
    <s v="Illinois"/>
    <n v="992"/>
    <x v="0"/>
    <x v="2"/>
    <x v="0"/>
  </r>
  <r>
    <s v="720+"/>
    <s v="$0-25K"/>
    <s v="41-55"/>
    <s v="Illinois"/>
    <n v="997"/>
    <x v="0"/>
    <x v="2"/>
    <x v="5"/>
  </r>
  <r>
    <s v="&lt;720"/>
    <s v="$25-55K"/>
    <s v="56+"/>
    <s v="Illinois"/>
    <n v="994"/>
    <x v="0"/>
    <x v="2"/>
    <x v="16"/>
  </r>
  <r>
    <s v="720+"/>
    <s v="$0-25K"/>
    <s v="18-30"/>
    <s v="Indiana"/>
    <n v="1009"/>
    <x v="0"/>
    <x v="2"/>
    <x v="5"/>
  </r>
  <r>
    <s v="&lt;720"/>
    <s v="$90K+"/>
    <s v="18-30"/>
    <s v="Kentucky"/>
    <n v="980"/>
    <x v="0"/>
    <x v="2"/>
    <x v="3"/>
  </r>
  <r>
    <s v="720+"/>
    <s v="$25-55K"/>
    <s v="18-30"/>
    <s v="Louisiana"/>
    <n v="1000"/>
    <x v="0"/>
    <x v="2"/>
    <x v="5"/>
  </r>
  <r>
    <s v="720+"/>
    <s v="$0-25K"/>
    <s v="31-40"/>
    <s v="Maryland"/>
    <n v="1005"/>
    <x v="0"/>
    <x v="2"/>
    <x v="5"/>
  </r>
  <r>
    <s v="&lt;720"/>
    <s v="$25-55K"/>
    <s v="41-55"/>
    <s v="Maryland"/>
    <n v="1009"/>
    <x v="0"/>
    <x v="2"/>
    <x v="2"/>
  </r>
  <r>
    <s v="720+"/>
    <s v="$90K+"/>
    <s v="18-30"/>
    <s v="Massachusetts"/>
    <n v="977"/>
    <x v="0"/>
    <x v="2"/>
    <x v="15"/>
  </r>
  <r>
    <s v="&lt;720"/>
    <s v="$55-90K"/>
    <s v="31-40"/>
    <s v="Massachusetts"/>
    <n v="999"/>
    <x v="0"/>
    <x v="2"/>
    <x v="3"/>
  </r>
  <r>
    <s v="720+"/>
    <s v="$0-25K"/>
    <s v="31-40"/>
    <s v="Michigan"/>
    <n v="998"/>
    <x v="0"/>
    <x v="2"/>
    <x v="5"/>
  </r>
  <r>
    <s v="&lt;720"/>
    <s v="$90K+"/>
    <s v="31-40"/>
    <s v="Michigan"/>
    <n v="990"/>
    <x v="0"/>
    <x v="2"/>
    <x v="10"/>
  </r>
  <r>
    <s v="720+"/>
    <s v="$25-55K"/>
    <s v="56+"/>
    <s v="Michigan"/>
    <n v="1005"/>
    <x v="0"/>
    <x v="2"/>
    <x v="5"/>
  </r>
  <r>
    <s v="720+"/>
    <s v="$55-90K"/>
    <s v="18-30"/>
    <s v="Minnesota"/>
    <n v="991"/>
    <x v="0"/>
    <x v="2"/>
    <x v="14"/>
  </r>
  <r>
    <s v="720+"/>
    <s v="$55-90K"/>
    <s v="18-30"/>
    <s v="Minnesota"/>
    <n v="993"/>
    <x v="0"/>
    <x v="2"/>
    <x v="15"/>
  </r>
  <r>
    <s v="&lt;720"/>
    <s v="$90K+"/>
    <s v="31-40"/>
    <s v="Minnesota"/>
    <n v="995"/>
    <x v="0"/>
    <x v="2"/>
    <x v="2"/>
  </r>
  <r>
    <s v="&lt;720"/>
    <s v="$0-25K"/>
    <s v="41-55"/>
    <s v="Minnesota"/>
    <n v="1009"/>
    <x v="0"/>
    <x v="2"/>
    <x v="11"/>
  </r>
  <r>
    <s v="720+"/>
    <s v="$25-55K"/>
    <s v="56+"/>
    <s v="Minnesota"/>
    <n v="1009"/>
    <x v="0"/>
    <x v="2"/>
    <x v="15"/>
  </r>
  <r>
    <s v="&lt;720"/>
    <s v="$25-55K"/>
    <s v="31-40"/>
    <s v="Nebraska"/>
    <n v="1000"/>
    <x v="0"/>
    <x v="2"/>
    <x v="2"/>
  </r>
  <r>
    <s v="720+"/>
    <s v="$0-25K"/>
    <s v="41-55"/>
    <s v="New Hampshire"/>
    <n v="1015"/>
    <x v="0"/>
    <x v="2"/>
    <x v="15"/>
  </r>
  <r>
    <s v="&lt;720"/>
    <s v="$55-90K"/>
    <s v="41-55"/>
    <s v="New Jersey"/>
    <n v="997"/>
    <x v="0"/>
    <x v="2"/>
    <x v="10"/>
  </r>
  <r>
    <s v="&lt;720"/>
    <s v="$90K+"/>
    <s v="56+"/>
    <s v="New Jersey"/>
    <n v="1003"/>
    <x v="0"/>
    <x v="2"/>
    <x v="7"/>
  </r>
  <r>
    <s v="&lt;720"/>
    <s v="$25-55K"/>
    <s v="18-30"/>
    <s v="New York"/>
    <n v="993"/>
    <x v="0"/>
    <x v="2"/>
    <x v="16"/>
  </r>
  <r>
    <s v="720+"/>
    <s v="$0-25K"/>
    <s v="31-40"/>
    <s v="New York"/>
    <n v="998"/>
    <x v="0"/>
    <x v="2"/>
    <x v="15"/>
  </r>
  <r>
    <s v="720+"/>
    <s v="$25-55K"/>
    <s v="31-40"/>
    <s v="New York"/>
    <n v="977"/>
    <x v="0"/>
    <x v="2"/>
    <x v="15"/>
  </r>
  <r>
    <s v="&lt;720"/>
    <s v="$90K+"/>
    <s v="31-40"/>
    <s v="New York"/>
    <n v="1005"/>
    <x v="0"/>
    <x v="2"/>
    <x v="3"/>
  </r>
  <r>
    <s v="&lt;720"/>
    <s v="$55-90K"/>
    <s v="18-30"/>
    <s v="North Carolina"/>
    <n v="1004"/>
    <x v="0"/>
    <x v="2"/>
    <x v="8"/>
  </r>
  <r>
    <s v="720+"/>
    <s v="$90K+"/>
    <s v="31-40"/>
    <s v="North Carolina"/>
    <n v="993"/>
    <x v="0"/>
    <x v="2"/>
    <x v="15"/>
  </r>
  <r>
    <s v="720+"/>
    <s v="$25-55K"/>
    <s v="41-55"/>
    <s v="North Carolina"/>
    <n v="1028"/>
    <x v="0"/>
    <x v="2"/>
    <x v="15"/>
  </r>
  <r>
    <s v="720+"/>
    <s v="$25-55K"/>
    <s v="18-30"/>
    <s v="Ohio"/>
    <n v="1012"/>
    <x v="0"/>
    <x v="2"/>
    <x v="15"/>
  </r>
  <r>
    <s v="720+"/>
    <s v="$0-25K"/>
    <s v="56+"/>
    <s v="Ohio"/>
    <n v="984"/>
    <x v="0"/>
    <x v="2"/>
    <x v="15"/>
  </r>
  <r>
    <s v="&lt;720"/>
    <s v="$0-25K"/>
    <s v="56+"/>
    <s v="Ohio"/>
    <n v="990"/>
    <x v="0"/>
    <x v="2"/>
    <x v="3"/>
  </r>
  <r>
    <s v="720+"/>
    <s v="$25-55K"/>
    <s v="56+"/>
    <s v="Ohio"/>
    <n v="993"/>
    <x v="0"/>
    <x v="2"/>
    <x v="5"/>
  </r>
  <r>
    <s v="&lt;720"/>
    <s v="$55-90K"/>
    <s v="56+"/>
    <s v="Ohio"/>
    <n v="1012"/>
    <x v="0"/>
    <x v="2"/>
    <x v="20"/>
  </r>
  <r>
    <s v="&lt;720"/>
    <s v="$90K+"/>
    <s v="56+"/>
    <s v="Ohio"/>
    <n v="1017"/>
    <x v="0"/>
    <x v="2"/>
    <x v="18"/>
  </r>
  <r>
    <s v="&lt;720"/>
    <s v="$25-55K"/>
    <s v="31-40"/>
    <s v="Oklahoma"/>
    <n v="994"/>
    <x v="0"/>
    <x v="2"/>
    <x v="10"/>
  </r>
  <r>
    <s v="720+"/>
    <s v="$90K+"/>
    <s v="31-40"/>
    <s v="South Carolina"/>
    <n v="1015"/>
    <x v="0"/>
    <x v="2"/>
    <x v="15"/>
  </r>
  <r>
    <s v="&lt;720"/>
    <s v="$90K+"/>
    <s v="41-55"/>
    <s v="South Carolina"/>
    <n v="1014"/>
    <x v="0"/>
    <x v="2"/>
    <x v="0"/>
  </r>
  <r>
    <s v="&lt;720"/>
    <s v="$55-90K"/>
    <s v="18-30"/>
    <s v="South Dakota"/>
    <n v="993"/>
    <x v="0"/>
    <x v="2"/>
    <x v="2"/>
  </r>
  <r>
    <s v="&lt;720"/>
    <s v="$55-90K"/>
    <s v="18-30"/>
    <s v="Tennessee"/>
    <n v="1011"/>
    <x v="0"/>
    <x v="2"/>
    <x v="17"/>
  </r>
  <r>
    <s v="720+"/>
    <s v="$90K+"/>
    <s v="56+"/>
    <s v="Tennessee"/>
    <n v="1021"/>
    <x v="0"/>
    <x v="2"/>
    <x v="15"/>
  </r>
  <r>
    <s v="720+"/>
    <s v="$25-55K"/>
    <s v="18-30"/>
    <s v="Texas"/>
    <n v="991"/>
    <x v="0"/>
    <x v="2"/>
    <x v="15"/>
  </r>
  <r>
    <s v="720+"/>
    <s v="$25-55K"/>
    <s v="56+"/>
    <s v="Texas"/>
    <n v="1001"/>
    <x v="0"/>
    <x v="2"/>
    <x v="15"/>
  </r>
  <r>
    <s v="&lt;720"/>
    <s v="$25-55K"/>
    <s v="31-40"/>
    <s v="Virginia"/>
    <n v="995"/>
    <x v="0"/>
    <x v="2"/>
    <x v="10"/>
  </r>
  <r>
    <s v="720+"/>
    <s v="$55-90K"/>
    <s v="31-40"/>
    <s v="Virginia"/>
    <n v="1006"/>
    <x v="0"/>
    <x v="2"/>
    <x v="5"/>
  </r>
  <r>
    <s v="&lt;720"/>
    <s v="$55-90K"/>
    <s v="18-30"/>
    <s v="Washington"/>
    <n v="1002"/>
    <x v="0"/>
    <x v="2"/>
    <x v="0"/>
  </r>
  <r>
    <s v="&lt;720"/>
    <s v="$90K+"/>
    <s v="18-30"/>
    <s v="Washington"/>
    <n v="990"/>
    <x v="0"/>
    <x v="2"/>
    <x v="2"/>
  </r>
  <r>
    <s v="720+"/>
    <s v="$55-90K"/>
    <s v="18-30"/>
    <s v="Washington, D. C."/>
    <n v="1002"/>
    <x v="0"/>
    <x v="2"/>
    <x v="5"/>
  </r>
  <r>
    <s v="720+"/>
    <s v="$90K+"/>
    <s v="31-40"/>
    <s v="West Virginia"/>
    <n v="990"/>
    <x v="0"/>
    <x v="2"/>
    <x v="14"/>
  </r>
  <r>
    <s v="&lt;720"/>
    <s v="$0-25K"/>
    <s v="41-55"/>
    <s v="Alabama"/>
    <n v="1006"/>
    <x v="0"/>
    <x v="3"/>
    <x v="18"/>
  </r>
  <r>
    <s v="&lt;720"/>
    <s v="$90K+"/>
    <s v="41-55"/>
    <s v="Alabama"/>
    <n v="993"/>
    <x v="0"/>
    <x v="3"/>
    <x v="8"/>
  </r>
  <r>
    <s v="720+"/>
    <s v="$0-25K"/>
    <s v="56+"/>
    <s v="Alabama"/>
    <n v="999"/>
    <x v="0"/>
    <x v="3"/>
    <x v="15"/>
  </r>
  <r>
    <s v="720+"/>
    <s v="$25-55K"/>
    <s v="41-55"/>
    <s v="Arizona"/>
    <n v="992"/>
    <x v="0"/>
    <x v="3"/>
    <x v="5"/>
  </r>
  <r>
    <s v="&lt;720"/>
    <s v="$90K+"/>
    <s v="41-55"/>
    <s v="Arizona"/>
    <n v="1005"/>
    <x v="0"/>
    <x v="3"/>
    <x v="11"/>
  </r>
  <r>
    <s v="&lt;720"/>
    <s v="$0-25K"/>
    <s v="18-30"/>
    <s v="California"/>
    <n v="988"/>
    <x v="0"/>
    <x v="3"/>
    <x v="10"/>
  </r>
  <r>
    <s v="720+"/>
    <s v="$55-90K"/>
    <s v="18-30"/>
    <s v="California"/>
    <n v="980"/>
    <x v="0"/>
    <x v="3"/>
    <x v="14"/>
  </r>
  <r>
    <s v="&lt;720"/>
    <s v="$55-90K"/>
    <s v="18-30"/>
    <s v="California"/>
    <n v="996"/>
    <x v="0"/>
    <x v="3"/>
    <x v="0"/>
  </r>
  <r>
    <s v="&lt;720"/>
    <s v="$0-25K"/>
    <s v="31-40"/>
    <s v="California"/>
    <n v="976"/>
    <x v="0"/>
    <x v="3"/>
    <x v="10"/>
  </r>
  <r>
    <s v="&lt;720"/>
    <s v="$90K+"/>
    <s v="31-40"/>
    <s v="California"/>
    <n v="997"/>
    <x v="0"/>
    <x v="3"/>
    <x v="16"/>
  </r>
  <r>
    <s v="&lt;720"/>
    <s v="$0-25K"/>
    <s v="41-55"/>
    <s v="California"/>
    <n v="996"/>
    <x v="0"/>
    <x v="3"/>
    <x v="3"/>
  </r>
  <r>
    <s v="720+"/>
    <s v="$90K+"/>
    <s v="41-55"/>
    <s v="California"/>
    <n v="979"/>
    <x v="0"/>
    <x v="3"/>
    <x v="14"/>
  </r>
  <r>
    <s v="&lt;720"/>
    <s v="$90K+"/>
    <s v="41-55"/>
    <s v="California"/>
    <n v="992"/>
    <x v="0"/>
    <x v="3"/>
    <x v="19"/>
  </r>
  <r>
    <s v="&lt;720"/>
    <s v="$55-90K"/>
    <s v="56+"/>
    <s v="California"/>
    <n v="1000"/>
    <x v="0"/>
    <x v="3"/>
    <x v="9"/>
  </r>
  <r>
    <s v="&lt;720"/>
    <s v="$0-25K"/>
    <s v="31-40"/>
    <s v="Connecticut"/>
    <n v="1015"/>
    <x v="0"/>
    <x v="3"/>
    <x v="8"/>
  </r>
  <r>
    <s v="720+"/>
    <s v="$25-55K"/>
    <s v="31-40"/>
    <s v="Connecticut"/>
    <n v="992"/>
    <x v="0"/>
    <x v="3"/>
    <x v="15"/>
  </r>
  <r>
    <s v="&lt;720"/>
    <s v="$90K+"/>
    <s v="41-55"/>
    <s v="Connecticut"/>
    <n v="981"/>
    <x v="0"/>
    <x v="3"/>
    <x v="16"/>
  </r>
  <r>
    <s v="&lt;720"/>
    <s v="$25-55K"/>
    <s v="56+"/>
    <s v="Connecticut"/>
    <n v="987"/>
    <x v="0"/>
    <x v="3"/>
    <x v="18"/>
  </r>
  <r>
    <s v="720+"/>
    <s v="$55-90K"/>
    <s v="56+"/>
    <s v="Connecticut"/>
    <n v="983"/>
    <x v="0"/>
    <x v="3"/>
    <x v="15"/>
  </r>
  <r>
    <s v="&lt;720"/>
    <s v="$25-55K"/>
    <s v="31-40"/>
    <s v="Florida"/>
    <n v="982"/>
    <x v="0"/>
    <x v="3"/>
    <x v="16"/>
  </r>
  <r>
    <s v="&lt;720"/>
    <s v="$90K+"/>
    <s v="31-40"/>
    <s v="Florida"/>
    <n v="1000"/>
    <x v="0"/>
    <x v="3"/>
    <x v="16"/>
  </r>
  <r>
    <s v="720+"/>
    <s v="$0-25K"/>
    <s v="41-55"/>
    <s v="Georgia"/>
    <n v="995"/>
    <x v="0"/>
    <x v="3"/>
    <x v="15"/>
  </r>
  <r>
    <s v="720+"/>
    <s v="$25-55K"/>
    <s v="56+"/>
    <s v="Hawaii"/>
    <n v="997"/>
    <x v="0"/>
    <x v="3"/>
    <x v="21"/>
  </r>
  <r>
    <s v="&lt;720"/>
    <s v="$55-90K"/>
    <s v="31-40"/>
    <s v="Illinois"/>
    <n v="992"/>
    <x v="0"/>
    <x v="3"/>
    <x v="16"/>
  </r>
  <r>
    <s v="&lt;720"/>
    <s v="$25-55K"/>
    <s v="41-55"/>
    <s v="Kentucky"/>
    <n v="999"/>
    <x v="0"/>
    <x v="3"/>
    <x v="3"/>
  </r>
  <r>
    <s v="720+"/>
    <s v="$25-55K"/>
    <s v="31-40"/>
    <s v="Maryland"/>
    <n v="1009"/>
    <x v="0"/>
    <x v="3"/>
    <x v="14"/>
  </r>
  <r>
    <s v="720+"/>
    <s v="$0-25K"/>
    <s v="41-55"/>
    <s v="Maryland"/>
    <n v="998"/>
    <x v="0"/>
    <x v="3"/>
    <x v="15"/>
  </r>
  <r>
    <s v="&lt;720"/>
    <s v="$25-55K"/>
    <s v="56+"/>
    <s v="Maryland"/>
    <n v="1007"/>
    <x v="0"/>
    <x v="3"/>
    <x v="2"/>
  </r>
  <r>
    <s v="720+"/>
    <s v="$55-90K"/>
    <s v="41-55"/>
    <s v="Massachusetts"/>
    <n v="986"/>
    <x v="0"/>
    <x v="3"/>
    <x v="5"/>
  </r>
  <r>
    <s v="720+"/>
    <s v="$0-25K"/>
    <s v="41-55"/>
    <s v="Michigan"/>
    <n v="992"/>
    <x v="0"/>
    <x v="3"/>
    <x v="15"/>
  </r>
  <r>
    <s v="720+"/>
    <s v="$0-25K"/>
    <s v="31-40"/>
    <s v="Minnesota"/>
    <n v="1004"/>
    <x v="0"/>
    <x v="3"/>
    <x v="15"/>
  </r>
  <r>
    <s v="720+"/>
    <s v="$90K+"/>
    <s v="41-55"/>
    <s v="Minnesota"/>
    <n v="1012"/>
    <x v="0"/>
    <x v="3"/>
    <x v="15"/>
  </r>
  <r>
    <s v="&lt;720"/>
    <s v="$0-25K"/>
    <s v="41-55"/>
    <s v="New Hampshire"/>
    <n v="985"/>
    <x v="0"/>
    <x v="3"/>
    <x v="3"/>
  </r>
  <r>
    <s v="720+"/>
    <s v="$0-25K"/>
    <s v="41-55"/>
    <s v="New Jersey"/>
    <n v="1024"/>
    <x v="0"/>
    <x v="3"/>
    <x v="15"/>
  </r>
  <r>
    <s v="&lt;720"/>
    <s v="$25-55K"/>
    <s v="56+"/>
    <s v="New Jersey"/>
    <n v="1007"/>
    <x v="0"/>
    <x v="3"/>
    <x v="19"/>
  </r>
  <r>
    <s v="720+"/>
    <s v="$55-90K"/>
    <s v="41-55"/>
    <s v="New York"/>
    <n v="1002"/>
    <x v="0"/>
    <x v="3"/>
    <x v="5"/>
  </r>
  <r>
    <s v="720+"/>
    <s v="$0-25K"/>
    <s v="56+"/>
    <s v="New York"/>
    <n v="1004"/>
    <x v="0"/>
    <x v="3"/>
    <x v="5"/>
  </r>
  <r>
    <s v="720+"/>
    <s v="$90K+"/>
    <s v="56+"/>
    <s v="New York"/>
    <n v="1009"/>
    <x v="0"/>
    <x v="3"/>
    <x v="15"/>
  </r>
  <r>
    <s v="&lt;720"/>
    <s v="$25-55K"/>
    <s v="56+"/>
    <s v="North Carolina"/>
    <n v="996"/>
    <x v="0"/>
    <x v="3"/>
    <x v="11"/>
  </r>
  <r>
    <s v="720+"/>
    <s v="$25-55K"/>
    <s v="18-30"/>
    <s v="Ohio"/>
    <n v="989"/>
    <x v="0"/>
    <x v="3"/>
    <x v="14"/>
  </r>
  <r>
    <s v="720+"/>
    <s v="$25-55K"/>
    <s v="41-55"/>
    <s v="Ohio"/>
    <n v="1021"/>
    <x v="0"/>
    <x v="3"/>
    <x v="15"/>
  </r>
  <r>
    <s v="&lt;720"/>
    <s v="$25-55K"/>
    <s v="41-55"/>
    <s v="Ohio"/>
    <n v="1008"/>
    <x v="0"/>
    <x v="3"/>
    <x v="1"/>
  </r>
  <r>
    <s v="&lt;720"/>
    <s v="$0-25K"/>
    <s v="56+"/>
    <s v="Ohio"/>
    <n v="992"/>
    <x v="0"/>
    <x v="3"/>
    <x v="0"/>
  </r>
  <r>
    <s v="&lt;720"/>
    <s v="$55-90K"/>
    <s v="56+"/>
    <s v="Ohio"/>
    <n v="1010"/>
    <x v="0"/>
    <x v="3"/>
    <x v="0"/>
  </r>
  <r>
    <s v="720+"/>
    <s v="$25-55K"/>
    <s v="56+"/>
    <s v="Pennsylvania"/>
    <n v="1001"/>
    <x v="0"/>
    <x v="3"/>
    <x v="15"/>
  </r>
  <r>
    <s v="&lt;720"/>
    <s v="$25-55K"/>
    <s v="56+"/>
    <s v="Pennsylvania"/>
    <n v="990"/>
    <x v="0"/>
    <x v="3"/>
    <x v="8"/>
  </r>
  <r>
    <s v="720+"/>
    <s v="$90K+"/>
    <s v="31-40"/>
    <s v="Tennessee"/>
    <n v="997"/>
    <x v="0"/>
    <x v="3"/>
    <x v="15"/>
  </r>
  <r>
    <s v="720+"/>
    <s v="$0-25K"/>
    <s v="18-30"/>
    <s v="Texas"/>
    <n v="1013"/>
    <x v="0"/>
    <x v="3"/>
    <x v="15"/>
  </r>
  <r>
    <s v="&lt;720"/>
    <s v="$0-25K"/>
    <s v="18-30"/>
    <s v="Texas"/>
    <n v="979"/>
    <x v="0"/>
    <x v="3"/>
    <x v="11"/>
  </r>
  <r>
    <s v="720+"/>
    <s v="$90K+"/>
    <s v="18-30"/>
    <s v="Texas"/>
    <n v="992"/>
    <x v="0"/>
    <x v="3"/>
    <x v="5"/>
  </r>
  <r>
    <s v="&lt;720"/>
    <s v="$25-55K"/>
    <s v="31-40"/>
    <s v="Texas"/>
    <n v="1005"/>
    <x v="0"/>
    <x v="3"/>
    <x v="10"/>
  </r>
  <r>
    <s v="720+"/>
    <s v="$0-25K"/>
    <s v="41-55"/>
    <s v="Texas"/>
    <n v="972"/>
    <x v="0"/>
    <x v="3"/>
    <x v="15"/>
  </r>
  <r>
    <s v="720+"/>
    <s v="$55-90K"/>
    <s v="41-55"/>
    <s v="Texas"/>
    <n v="991"/>
    <x v="0"/>
    <x v="3"/>
    <x v="15"/>
  </r>
  <r>
    <s v="&lt;720"/>
    <s v="$55-90K"/>
    <s v="56+"/>
    <s v="Texas"/>
    <n v="997"/>
    <x v="0"/>
    <x v="3"/>
    <x v="22"/>
  </r>
  <r>
    <s v="720+"/>
    <s v="$90K+"/>
    <s v="18-30"/>
    <s v="Virginia"/>
    <n v="1007"/>
    <x v="0"/>
    <x v="3"/>
    <x v="15"/>
  </r>
  <r>
    <s v="720+"/>
    <s v="$90K+"/>
    <s v="41-55"/>
    <s v="Virginia"/>
    <n v="1009"/>
    <x v="0"/>
    <x v="3"/>
    <x v="15"/>
  </r>
  <r>
    <s v="&lt;720"/>
    <s v="$55-90K"/>
    <s v="41-55"/>
    <s v="Washington"/>
    <n v="992"/>
    <x v="0"/>
    <x v="3"/>
    <x v="0"/>
  </r>
  <r>
    <s v="720+"/>
    <s v="$0-25K"/>
    <s v="41-55"/>
    <s v="Wisconsin"/>
    <n v="998"/>
    <x v="0"/>
    <x v="3"/>
    <x v="15"/>
  </r>
  <r>
    <s v="&lt;720"/>
    <s v="$55-90K"/>
    <s v="56+"/>
    <s v="Wisconsin"/>
    <n v="982"/>
    <x v="0"/>
    <x v="3"/>
    <x v="4"/>
  </r>
  <r>
    <s v="&lt;720"/>
    <s v="$55-90K"/>
    <s v="56+"/>
    <s v="Wisconsin"/>
    <n v="1001"/>
    <x v="0"/>
    <x v="3"/>
    <x v="2"/>
  </r>
  <r>
    <s v="720+"/>
    <s v="$0-25K"/>
    <s v="56+"/>
    <s v="Alabama"/>
    <n v="1002"/>
    <x v="1"/>
    <x v="0"/>
    <x v="15"/>
  </r>
  <r>
    <s v="720+"/>
    <s v="$0-25K"/>
    <s v="56+"/>
    <s v="Alabama"/>
    <n v="996"/>
    <x v="1"/>
    <x v="0"/>
    <x v="15"/>
  </r>
  <r>
    <s v="&lt;720"/>
    <s v="$0-25K"/>
    <s v="56+"/>
    <s v="Alabama"/>
    <n v="1013"/>
    <x v="1"/>
    <x v="0"/>
    <x v="3"/>
  </r>
  <r>
    <s v="&lt;720"/>
    <s v="$0-25K"/>
    <s v="41-55"/>
    <s v="Arkansas"/>
    <n v="1005"/>
    <x v="1"/>
    <x v="0"/>
    <x v="2"/>
  </r>
  <r>
    <s v="720+"/>
    <s v="$0-25K"/>
    <s v="18-30"/>
    <s v="California"/>
    <n v="990"/>
    <x v="1"/>
    <x v="0"/>
    <x v="14"/>
  </r>
  <r>
    <s v="720+"/>
    <s v="$0-25K"/>
    <s v="18-30"/>
    <s v="California"/>
    <n v="1026"/>
    <x v="1"/>
    <x v="0"/>
    <x v="15"/>
  </r>
  <r>
    <s v="720+"/>
    <s v="$55-90K"/>
    <s v="18-30"/>
    <s v="California"/>
    <n v="998"/>
    <x v="1"/>
    <x v="0"/>
    <x v="5"/>
  </r>
  <r>
    <s v="&lt;720"/>
    <s v="$0-25K"/>
    <s v="31-40"/>
    <s v="California"/>
    <n v="1008"/>
    <x v="1"/>
    <x v="0"/>
    <x v="16"/>
  </r>
  <r>
    <s v="&lt;720"/>
    <s v="$0-25K"/>
    <s v="31-40"/>
    <s v="California"/>
    <n v="1018"/>
    <x v="1"/>
    <x v="0"/>
    <x v="10"/>
  </r>
  <r>
    <s v="&lt;720"/>
    <s v="$55-90K"/>
    <s v="31-40"/>
    <s v="California"/>
    <n v="995"/>
    <x v="1"/>
    <x v="0"/>
    <x v="3"/>
  </r>
  <r>
    <s v="&lt;720"/>
    <s v="$55-90K"/>
    <s v="31-40"/>
    <s v="California"/>
    <n v="989"/>
    <x v="1"/>
    <x v="0"/>
    <x v="16"/>
  </r>
  <r>
    <s v="&lt;720"/>
    <s v="$0-25K"/>
    <s v="41-55"/>
    <s v="California"/>
    <n v="998"/>
    <x v="1"/>
    <x v="0"/>
    <x v="18"/>
  </r>
  <r>
    <s v="720+"/>
    <s v="$0-25K"/>
    <s v="18-30"/>
    <s v="Colorado"/>
    <n v="990"/>
    <x v="1"/>
    <x v="0"/>
    <x v="5"/>
  </r>
  <r>
    <s v="&lt;720"/>
    <s v="$25-55K"/>
    <s v="31-40"/>
    <s v="Colorado"/>
    <n v="981"/>
    <x v="1"/>
    <x v="0"/>
    <x v="0"/>
  </r>
  <r>
    <s v="&lt;720"/>
    <s v="$55-90K"/>
    <s v="31-40"/>
    <s v="Colorado"/>
    <n v="1004"/>
    <x v="1"/>
    <x v="0"/>
    <x v="8"/>
  </r>
  <r>
    <s v="&lt;720"/>
    <s v="$55-90K"/>
    <s v="41-55"/>
    <s v="Delaware"/>
    <n v="980"/>
    <x v="1"/>
    <x v="0"/>
    <x v="3"/>
  </r>
  <r>
    <s v="&lt;720"/>
    <s v="$25-55K"/>
    <s v="18-30"/>
    <s v="Florida"/>
    <n v="1004"/>
    <x v="1"/>
    <x v="0"/>
    <x v="13"/>
  </r>
  <r>
    <s v="&lt;720"/>
    <s v="$55-90K"/>
    <s v="41-55"/>
    <s v="Florida"/>
    <n v="1010"/>
    <x v="1"/>
    <x v="0"/>
    <x v="8"/>
  </r>
  <r>
    <s v="720+"/>
    <s v="$55-90K"/>
    <s v="31-40"/>
    <s v="Illinois"/>
    <n v="997"/>
    <x v="1"/>
    <x v="0"/>
    <x v="5"/>
  </r>
  <r>
    <s v="&lt;720"/>
    <s v="$55-90K"/>
    <s v="41-55"/>
    <s v="Indiana"/>
    <n v="995"/>
    <x v="1"/>
    <x v="0"/>
    <x v="11"/>
  </r>
  <r>
    <s v="&lt;720"/>
    <s v="$55-90K"/>
    <s v="41-55"/>
    <s v="Kentucky"/>
    <n v="1002"/>
    <x v="1"/>
    <x v="0"/>
    <x v="3"/>
  </r>
  <r>
    <s v="720+"/>
    <s v="$0-25K"/>
    <s v="56+"/>
    <s v="Kentucky"/>
    <n v="1000"/>
    <x v="1"/>
    <x v="0"/>
    <x v="15"/>
  </r>
  <r>
    <s v="&lt;720"/>
    <s v="$25-55K"/>
    <s v="56+"/>
    <s v="Kentucky"/>
    <n v="991"/>
    <x v="1"/>
    <x v="0"/>
    <x v="0"/>
  </r>
  <r>
    <s v="&lt;720"/>
    <s v="$55-90K"/>
    <s v="56+"/>
    <s v="Louisiana"/>
    <n v="1012"/>
    <x v="1"/>
    <x v="0"/>
    <x v="0"/>
  </r>
  <r>
    <s v="&lt;720"/>
    <s v="$55-90K"/>
    <s v="18-30"/>
    <s v="Maine"/>
    <n v="992"/>
    <x v="1"/>
    <x v="0"/>
    <x v="13"/>
  </r>
  <r>
    <s v="&lt;720"/>
    <s v="$25-55K"/>
    <s v="18-30"/>
    <s v="Maryland"/>
    <n v="1001"/>
    <x v="1"/>
    <x v="0"/>
    <x v="13"/>
  </r>
  <r>
    <s v="&lt;720"/>
    <s v="$90K+"/>
    <s v="31-40"/>
    <s v="Maryland"/>
    <n v="999"/>
    <x v="1"/>
    <x v="0"/>
    <x v="0"/>
  </r>
  <r>
    <s v="&lt;720"/>
    <s v="$90K+"/>
    <s v="31-40"/>
    <s v="Maryland"/>
    <n v="981"/>
    <x v="1"/>
    <x v="0"/>
    <x v="3"/>
  </r>
  <r>
    <s v="720+"/>
    <s v="$55-90K"/>
    <s v="41-55"/>
    <s v="Massachusetts"/>
    <n v="995"/>
    <x v="1"/>
    <x v="0"/>
    <x v="14"/>
  </r>
  <r>
    <s v="&lt;720"/>
    <s v="$90K+"/>
    <s v="41-55"/>
    <s v="Massachusetts"/>
    <n v="992"/>
    <x v="1"/>
    <x v="0"/>
    <x v="3"/>
  </r>
  <r>
    <s v="&lt;720"/>
    <s v="$25-55K"/>
    <s v="18-30"/>
    <s v="Michigan"/>
    <n v="992"/>
    <x v="1"/>
    <x v="0"/>
    <x v="10"/>
  </r>
  <r>
    <s v="&lt;720"/>
    <s v="$25-55K"/>
    <s v="31-40"/>
    <s v="Michigan"/>
    <n v="988"/>
    <x v="1"/>
    <x v="0"/>
    <x v="16"/>
  </r>
  <r>
    <s v="&lt;720"/>
    <s v="$0-25K"/>
    <s v="56+"/>
    <s v="Michigan"/>
    <n v="995"/>
    <x v="1"/>
    <x v="0"/>
    <x v="3"/>
  </r>
  <r>
    <s v="&lt;720"/>
    <s v="$90K+"/>
    <s v="31-40"/>
    <s v="Minnesota"/>
    <n v="1012"/>
    <x v="1"/>
    <x v="0"/>
    <x v="0"/>
  </r>
  <r>
    <s v="&lt;720"/>
    <s v="$55-90K"/>
    <s v="41-55"/>
    <s v="Minnesota"/>
    <n v="1005"/>
    <x v="1"/>
    <x v="0"/>
    <x v="3"/>
  </r>
  <r>
    <s v="&lt;720"/>
    <s v="$25-55K"/>
    <s v="41-55"/>
    <s v="Nevada"/>
    <n v="1005"/>
    <x v="1"/>
    <x v="0"/>
    <x v="2"/>
  </r>
  <r>
    <s v="&lt;720"/>
    <s v="$55-90K"/>
    <s v="41-55"/>
    <s v="Nevada"/>
    <n v="1005"/>
    <x v="1"/>
    <x v="0"/>
    <x v="1"/>
  </r>
  <r>
    <s v="&lt;720"/>
    <s v="$55-90K"/>
    <s v="18-30"/>
    <s v="New Jersey"/>
    <n v="1004"/>
    <x v="1"/>
    <x v="0"/>
    <x v="16"/>
  </r>
  <r>
    <s v="&lt;720"/>
    <s v="$90K+"/>
    <s v="41-55"/>
    <s v="North Carolina"/>
    <n v="987"/>
    <x v="1"/>
    <x v="0"/>
    <x v="13"/>
  </r>
  <r>
    <s v="&lt;720"/>
    <s v="$0-25K"/>
    <s v="56+"/>
    <s v="North Dakota"/>
    <n v="1008"/>
    <x v="1"/>
    <x v="0"/>
    <x v="2"/>
  </r>
  <r>
    <s v="&lt;720"/>
    <s v="$25-55K"/>
    <s v="56+"/>
    <s v="North Dakota"/>
    <n v="992"/>
    <x v="1"/>
    <x v="0"/>
    <x v="16"/>
  </r>
  <r>
    <s v="&lt;720"/>
    <s v="$55-90K"/>
    <s v="18-30"/>
    <s v="Ohio"/>
    <n v="1015"/>
    <x v="1"/>
    <x v="0"/>
    <x v="8"/>
  </r>
  <r>
    <s v="&lt;720"/>
    <s v="$55-90K"/>
    <s v="41-55"/>
    <s v="Ohio"/>
    <n v="994"/>
    <x v="1"/>
    <x v="0"/>
    <x v="0"/>
  </r>
  <r>
    <s v="720+"/>
    <s v="$25-55K"/>
    <s v="56+"/>
    <s v="Ohio"/>
    <n v="1004"/>
    <x v="1"/>
    <x v="0"/>
    <x v="14"/>
  </r>
  <r>
    <s v="&lt;720"/>
    <s v="$55-90K"/>
    <s v="41-55"/>
    <s v="Oklahoma"/>
    <n v="996"/>
    <x v="1"/>
    <x v="0"/>
    <x v="10"/>
  </r>
  <r>
    <s v="&lt;720"/>
    <s v="$90K+"/>
    <s v="18-30"/>
    <s v="Pennsylvania"/>
    <n v="995"/>
    <x v="1"/>
    <x v="0"/>
    <x v="16"/>
  </r>
  <r>
    <s v="720+"/>
    <s v="$25-55K"/>
    <s v="31-40"/>
    <s v="Pennsylvania"/>
    <n v="1012"/>
    <x v="1"/>
    <x v="0"/>
    <x v="5"/>
  </r>
  <r>
    <s v="720+"/>
    <s v="$0-25K"/>
    <s v="41-55"/>
    <s v="Pennsylvania"/>
    <n v="998"/>
    <x v="1"/>
    <x v="0"/>
    <x v="5"/>
  </r>
  <r>
    <s v="720+"/>
    <s v="$25-55K"/>
    <s v="31-40"/>
    <s v="South Dakota"/>
    <n v="1014"/>
    <x v="1"/>
    <x v="0"/>
    <x v="15"/>
  </r>
  <r>
    <s v="720+"/>
    <s v="$55-90K"/>
    <s v="56+"/>
    <s v="South Dakota"/>
    <n v="995"/>
    <x v="1"/>
    <x v="0"/>
    <x v="15"/>
  </r>
  <r>
    <s v="&lt;720"/>
    <s v="$0-25K"/>
    <s v="31-40"/>
    <s v="Tennessee"/>
    <n v="987"/>
    <x v="1"/>
    <x v="0"/>
    <x v="0"/>
  </r>
  <r>
    <s v="&lt;720"/>
    <s v="$55-90K"/>
    <s v="31-40"/>
    <s v="Tennessee"/>
    <n v="992"/>
    <x v="1"/>
    <x v="0"/>
    <x v="3"/>
  </r>
  <r>
    <s v="&lt;720"/>
    <s v="$55-90K"/>
    <s v="41-55"/>
    <s v="Texas"/>
    <n v="1002"/>
    <x v="1"/>
    <x v="0"/>
    <x v="11"/>
  </r>
  <r>
    <s v="&lt;720"/>
    <s v="$90K+"/>
    <s v="31-40"/>
    <s v="Vermont"/>
    <n v="998"/>
    <x v="1"/>
    <x v="0"/>
    <x v="3"/>
  </r>
  <r>
    <s v="720+"/>
    <s v="$25-55K"/>
    <s v="18-30"/>
    <s v="Virginia"/>
    <n v="1014"/>
    <x v="1"/>
    <x v="0"/>
    <x v="15"/>
  </r>
  <r>
    <s v="720+"/>
    <s v="$90K+"/>
    <s v="18-30"/>
    <s v="Virginia"/>
    <n v="1000"/>
    <x v="1"/>
    <x v="0"/>
    <x v="15"/>
  </r>
  <r>
    <s v="720+"/>
    <s v="$90K+"/>
    <s v="31-40"/>
    <s v="Virginia"/>
    <n v="983"/>
    <x v="1"/>
    <x v="0"/>
    <x v="5"/>
  </r>
  <r>
    <s v="&lt;720"/>
    <s v="$0-25K"/>
    <s v="41-55"/>
    <s v="Virginia"/>
    <n v="1008"/>
    <x v="1"/>
    <x v="0"/>
    <x v="8"/>
  </r>
  <r>
    <s v="&lt;720"/>
    <s v="$0-25K"/>
    <s v="41-55"/>
    <s v="Virginia"/>
    <n v="986"/>
    <x v="1"/>
    <x v="0"/>
    <x v="10"/>
  </r>
  <r>
    <s v="&lt;720"/>
    <s v="$55-90K"/>
    <s v="41-55"/>
    <s v="Virginia"/>
    <n v="992"/>
    <x v="1"/>
    <x v="0"/>
    <x v="10"/>
  </r>
  <r>
    <s v="&lt;720"/>
    <s v="$0-25K"/>
    <s v="18-30"/>
    <s v="Washington"/>
    <n v="1007"/>
    <x v="1"/>
    <x v="0"/>
    <x v="0"/>
  </r>
  <r>
    <s v="&lt;720"/>
    <s v="$90K+"/>
    <s v="56+"/>
    <s v="Washington"/>
    <n v="1015"/>
    <x v="1"/>
    <x v="0"/>
    <x v="16"/>
  </r>
  <r>
    <s v="720+"/>
    <s v="$55-90K"/>
    <s v="41-55"/>
    <s v="Wisconsin"/>
    <n v="978"/>
    <x v="1"/>
    <x v="0"/>
    <x v="5"/>
  </r>
  <r>
    <s v="720+"/>
    <s v="$0-25K"/>
    <s v="31-40"/>
    <s v="Alabama"/>
    <n v="996"/>
    <x v="1"/>
    <x v="1"/>
    <x v="15"/>
  </r>
  <r>
    <s v="&lt;720"/>
    <s v="$0-25K"/>
    <s v="41-55"/>
    <s v="Arizona"/>
    <n v="996"/>
    <x v="1"/>
    <x v="1"/>
    <x v="1"/>
  </r>
  <r>
    <s v="&lt;720"/>
    <s v="$55-90K"/>
    <s v="56+"/>
    <s v="Arizona"/>
    <n v="1002"/>
    <x v="1"/>
    <x v="1"/>
    <x v="13"/>
  </r>
  <r>
    <s v="&lt;720"/>
    <s v="$0-25K"/>
    <s v="18-30"/>
    <s v="Arkansas"/>
    <n v="994"/>
    <x v="1"/>
    <x v="1"/>
    <x v="4"/>
  </r>
  <r>
    <s v="&lt;720"/>
    <s v="$55-90K"/>
    <s v="18-30"/>
    <s v="Arkansas"/>
    <n v="997"/>
    <x v="1"/>
    <x v="1"/>
    <x v="4"/>
  </r>
  <r>
    <s v="&lt;720"/>
    <s v="$0-25K"/>
    <s v="18-30"/>
    <s v="California"/>
    <n v="997"/>
    <x v="1"/>
    <x v="1"/>
    <x v="4"/>
  </r>
  <r>
    <s v="&lt;720"/>
    <s v="$0-25K"/>
    <s v="18-30"/>
    <s v="California"/>
    <n v="1021"/>
    <x v="1"/>
    <x v="1"/>
    <x v="10"/>
  </r>
  <r>
    <s v="&lt;720"/>
    <s v="$90K+"/>
    <s v="18-30"/>
    <s v="California"/>
    <n v="1003"/>
    <x v="1"/>
    <x v="1"/>
    <x v="7"/>
  </r>
  <r>
    <s v="&lt;720"/>
    <s v="$0-25K"/>
    <s v="31-40"/>
    <s v="California"/>
    <n v="1003"/>
    <x v="1"/>
    <x v="1"/>
    <x v="10"/>
  </r>
  <r>
    <s v="&lt;720"/>
    <s v="$90K+"/>
    <s v="31-40"/>
    <s v="California"/>
    <n v="995"/>
    <x v="1"/>
    <x v="1"/>
    <x v="20"/>
  </r>
  <r>
    <s v="720+"/>
    <s v="$25-55K"/>
    <s v="41-55"/>
    <s v="California"/>
    <n v="1004"/>
    <x v="1"/>
    <x v="1"/>
    <x v="15"/>
  </r>
  <r>
    <s v="&lt;720"/>
    <s v="$25-55K"/>
    <s v="41-55"/>
    <s v="California"/>
    <n v="1004"/>
    <x v="1"/>
    <x v="1"/>
    <x v="0"/>
  </r>
  <r>
    <s v="&lt;720"/>
    <s v="$0-25K"/>
    <s v="56+"/>
    <s v="California"/>
    <n v="998"/>
    <x v="1"/>
    <x v="1"/>
    <x v="3"/>
  </r>
  <r>
    <s v="&lt;720"/>
    <s v="$0-25K"/>
    <s v="56+"/>
    <s v="California"/>
    <n v="1002"/>
    <x v="1"/>
    <x v="1"/>
    <x v="22"/>
  </r>
  <r>
    <s v="720+"/>
    <s v="$55-90K"/>
    <s v="56+"/>
    <s v="California"/>
    <n v="991"/>
    <x v="1"/>
    <x v="1"/>
    <x v="15"/>
  </r>
  <r>
    <s v="&lt;720"/>
    <s v="$90K+"/>
    <s v="56+"/>
    <s v="California"/>
    <n v="1014"/>
    <x v="1"/>
    <x v="1"/>
    <x v="0"/>
  </r>
  <r>
    <s v="&lt;720"/>
    <s v="$90K+"/>
    <s v="56+"/>
    <s v="California"/>
    <n v="1005"/>
    <x v="1"/>
    <x v="1"/>
    <x v="3"/>
  </r>
  <r>
    <s v="720+"/>
    <s v="$55-90K"/>
    <s v="18-30"/>
    <s v="Colorado"/>
    <n v="1002"/>
    <x v="1"/>
    <x v="1"/>
    <x v="15"/>
  </r>
  <r>
    <s v="&lt;720"/>
    <s v="$55-90K"/>
    <s v="56+"/>
    <s v="Colorado"/>
    <n v="991"/>
    <x v="1"/>
    <x v="1"/>
    <x v="13"/>
  </r>
  <r>
    <s v="&lt;720"/>
    <s v="$0-25K"/>
    <s v="18-30"/>
    <s v="Florida"/>
    <n v="992"/>
    <x v="1"/>
    <x v="1"/>
    <x v="9"/>
  </r>
  <r>
    <s v="&lt;720"/>
    <s v="$90K+"/>
    <s v="31-40"/>
    <s v="Georgia"/>
    <n v="1009"/>
    <x v="1"/>
    <x v="1"/>
    <x v="10"/>
  </r>
  <r>
    <s v="&lt;720"/>
    <s v="$90K+"/>
    <s v="41-55"/>
    <s v="Georgia"/>
    <n v="989"/>
    <x v="1"/>
    <x v="1"/>
    <x v="3"/>
  </r>
  <r>
    <s v="&lt;720"/>
    <s v="$25-55K"/>
    <s v="56+"/>
    <s v="Georgia"/>
    <n v="1002"/>
    <x v="1"/>
    <x v="1"/>
    <x v="18"/>
  </r>
  <r>
    <s v="&lt;720"/>
    <s v="$90K+"/>
    <s v="56+"/>
    <s v="Georgia"/>
    <n v="984"/>
    <x v="1"/>
    <x v="1"/>
    <x v="0"/>
  </r>
  <r>
    <s v="&lt;720"/>
    <s v="$90K+"/>
    <s v="56+"/>
    <s v="Georgia"/>
    <n v="1013"/>
    <x v="1"/>
    <x v="1"/>
    <x v="11"/>
  </r>
  <r>
    <s v="&lt;720"/>
    <s v="$0-25K"/>
    <s v="18-30"/>
    <s v="Illinois"/>
    <n v="1015"/>
    <x v="1"/>
    <x v="1"/>
    <x v="1"/>
  </r>
  <r>
    <s v="&lt;720"/>
    <s v="$90K+"/>
    <s v="18-30"/>
    <s v="Illinois"/>
    <n v="1011"/>
    <x v="1"/>
    <x v="1"/>
    <x v="2"/>
  </r>
  <r>
    <s v="720+"/>
    <s v="$55-90K"/>
    <s v="31-40"/>
    <s v="Illinois"/>
    <n v="993"/>
    <x v="1"/>
    <x v="1"/>
    <x v="14"/>
  </r>
  <r>
    <s v="720+"/>
    <s v="$25-55K"/>
    <s v="56+"/>
    <s v="Illinois"/>
    <n v="995"/>
    <x v="1"/>
    <x v="1"/>
    <x v="5"/>
  </r>
  <r>
    <s v="&lt;720"/>
    <s v="$25-55K"/>
    <s v="56+"/>
    <s v="Illinois"/>
    <n v="1003"/>
    <x v="1"/>
    <x v="1"/>
    <x v="1"/>
  </r>
  <r>
    <s v="&lt;720"/>
    <s v="$0-25K"/>
    <s v="18-30"/>
    <s v="Iowa"/>
    <n v="992"/>
    <x v="1"/>
    <x v="1"/>
    <x v="0"/>
  </r>
  <r>
    <s v="&lt;720"/>
    <s v="$90K+"/>
    <s v="56+"/>
    <s v="Iowa"/>
    <n v="991"/>
    <x v="1"/>
    <x v="1"/>
    <x v="18"/>
  </r>
  <r>
    <s v="&lt;720"/>
    <s v="$0-25K"/>
    <s v="41-55"/>
    <s v="Maine"/>
    <n v="1004"/>
    <x v="1"/>
    <x v="1"/>
    <x v="3"/>
  </r>
  <r>
    <s v="&lt;720"/>
    <s v="$90K+"/>
    <s v="18-30"/>
    <s v="Maryland"/>
    <n v="994"/>
    <x v="1"/>
    <x v="1"/>
    <x v="2"/>
  </r>
  <r>
    <s v="&lt;720"/>
    <s v="$25-55K"/>
    <s v="18-30"/>
    <s v="Massachusetts"/>
    <n v="1000"/>
    <x v="1"/>
    <x v="1"/>
    <x v="8"/>
  </r>
  <r>
    <s v="&lt;720"/>
    <s v="$25-55K"/>
    <s v="56+"/>
    <s v="Massachusetts"/>
    <n v="999"/>
    <x v="1"/>
    <x v="1"/>
    <x v="10"/>
  </r>
  <r>
    <s v="&lt;720"/>
    <s v="$55-90K"/>
    <s v="56+"/>
    <s v="Michigan"/>
    <n v="1004"/>
    <x v="1"/>
    <x v="1"/>
    <x v="8"/>
  </r>
  <r>
    <s v="&lt;720"/>
    <s v="$90K+"/>
    <s v="56+"/>
    <s v="New Jersey"/>
    <n v="995"/>
    <x v="1"/>
    <x v="1"/>
    <x v="0"/>
  </r>
  <r>
    <s v="&lt;720"/>
    <s v="$55-90K"/>
    <s v="18-30"/>
    <s v="New Mexico"/>
    <n v="1000"/>
    <x v="1"/>
    <x v="1"/>
    <x v="3"/>
  </r>
  <r>
    <s v="&lt;720"/>
    <s v="$25-55K"/>
    <s v="31-40"/>
    <s v="New York"/>
    <n v="1004"/>
    <x v="1"/>
    <x v="1"/>
    <x v="18"/>
  </r>
  <r>
    <s v="&lt;720"/>
    <s v="$55-90K"/>
    <s v="31-40"/>
    <s v="New York"/>
    <n v="985"/>
    <x v="1"/>
    <x v="1"/>
    <x v="3"/>
  </r>
  <r>
    <s v="&lt;720"/>
    <s v="$90K+"/>
    <s v="31-40"/>
    <s v="New York"/>
    <n v="981"/>
    <x v="1"/>
    <x v="1"/>
    <x v="13"/>
  </r>
  <r>
    <s v="&lt;720"/>
    <s v="$0-25K"/>
    <s v="41-55"/>
    <s v="New York"/>
    <n v="989"/>
    <x v="1"/>
    <x v="1"/>
    <x v="16"/>
  </r>
  <r>
    <s v="&lt;720"/>
    <s v="$90K+"/>
    <s v="41-55"/>
    <s v="New York"/>
    <n v="973"/>
    <x v="1"/>
    <x v="1"/>
    <x v="1"/>
  </r>
  <r>
    <s v="&lt;720"/>
    <s v="$25-55K"/>
    <s v="56+"/>
    <s v="New York"/>
    <n v="995"/>
    <x v="1"/>
    <x v="1"/>
    <x v="8"/>
  </r>
  <r>
    <s v="720+"/>
    <s v="$55-90K"/>
    <s v="56+"/>
    <s v="New York"/>
    <n v="991"/>
    <x v="1"/>
    <x v="1"/>
    <x v="15"/>
  </r>
  <r>
    <s v="&lt;720"/>
    <s v="$25-55K"/>
    <s v="31-40"/>
    <s v="North Carolina"/>
    <n v="999"/>
    <x v="1"/>
    <x v="1"/>
    <x v="3"/>
  </r>
  <r>
    <s v="&lt;720"/>
    <s v="$25-55K"/>
    <s v="41-55"/>
    <s v="North Carolina"/>
    <n v="993"/>
    <x v="1"/>
    <x v="1"/>
    <x v="13"/>
  </r>
  <r>
    <s v="&lt;720"/>
    <s v="$55-90K"/>
    <s v="18-30"/>
    <s v="Ohio"/>
    <n v="987"/>
    <x v="1"/>
    <x v="1"/>
    <x v="0"/>
  </r>
  <r>
    <s v="&lt;720"/>
    <s v="$55-90K"/>
    <s v="18-30"/>
    <s v="Ohio"/>
    <n v="987"/>
    <x v="1"/>
    <x v="1"/>
    <x v="3"/>
  </r>
  <r>
    <s v="&lt;720"/>
    <s v="$0-25K"/>
    <s v="31-40"/>
    <s v="Ohio"/>
    <n v="989"/>
    <x v="1"/>
    <x v="1"/>
    <x v="2"/>
  </r>
  <r>
    <s v="&lt;720"/>
    <s v="$55-90K"/>
    <s v="56+"/>
    <s v="Ohio"/>
    <n v="1003"/>
    <x v="1"/>
    <x v="1"/>
    <x v="8"/>
  </r>
  <r>
    <s v="&lt;720"/>
    <s v="$25-55K"/>
    <s v="41-55"/>
    <s v="Oregon"/>
    <n v="1005"/>
    <x v="1"/>
    <x v="1"/>
    <x v="3"/>
  </r>
  <r>
    <s v="&lt;720"/>
    <s v="$90K+"/>
    <s v="18-30"/>
    <s v="Texas"/>
    <n v="997"/>
    <x v="1"/>
    <x v="1"/>
    <x v="13"/>
  </r>
  <r>
    <s v="&lt;720"/>
    <s v="$55-90K"/>
    <s v="18-30"/>
    <s v="Virginia"/>
    <n v="1011"/>
    <x v="1"/>
    <x v="1"/>
    <x v="10"/>
  </r>
  <r>
    <s v="720+"/>
    <s v="$25-55K"/>
    <s v="18-30"/>
    <s v="Arkansas"/>
    <n v="997"/>
    <x v="1"/>
    <x v="2"/>
    <x v="5"/>
  </r>
  <r>
    <s v="720+"/>
    <s v="$25-55K"/>
    <s v="18-30"/>
    <s v="California"/>
    <n v="982"/>
    <x v="1"/>
    <x v="2"/>
    <x v="15"/>
  </r>
  <r>
    <s v="720+"/>
    <s v="$0-25K"/>
    <s v="41-55"/>
    <s v="California"/>
    <n v="989"/>
    <x v="1"/>
    <x v="2"/>
    <x v="5"/>
  </r>
  <r>
    <s v="720+"/>
    <s v="$25-55K"/>
    <s v="41-55"/>
    <s v="California"/>
    <n v="998"/>
    <x v="1"/>
    <x v="2"/>
    <x v="21"/>
  </r>
  <r>
    <s v="720+"/>
    <s v="$55-90K"/>
    <s v="41-55"/>
    <s v="California"/>
    <n v="995"/>
    <x v="1"/>
    <x v="2"/>
    <x v="5"/>
  </r>
  <r>
    <s v="&lt;720"/>
    <s v="$90K+"/>
    <s v="41-55"/>
    <s v="California"/>
    <n v="1006"/>
    <x v="1"/>
    <x v="2"/>
    <x v="0"/>
  </r>
  <r>
    <s v="720+"/>
    <s v="$0-25K"/>
    <s v="56+"/>
    <s v="California"/>
    <n v="1006"/>
    <x v="1"/>
    <x v="2"/>
    <x v="5"/>
  </r>
  <r>
    <s v="720+"/>
    <s v="$25-55K"/>
    <s v="56+"/>
    <s v="California"/>
    <n v="982"/>
    <x v="1"/>
    <x v="2"/>
    <x v="5"/>
  </r>
  <r>
    <s v="&lt;720"/>
    <s v="$25-55K"/>
    <s v="56+"/>
    <s v="California"/>
    <n v="997"/>
    <x v="1"/>
    <x v="2"/>
    <x v="16"/>
  </r>
  <r>
    <s v="720+"/>
    <s v="$55-90K"/>
    <s v="56+"/>
    <s v="California"/>
    <n v="996"/>
    <x v="1"/>
    <x v="2"/>
    <x v="5"/>
  </r>
  <r>
    <s v="720+"/>
    <s v="$25-55K"/>
    <s v="18-30"/>
    <s v="Colorado"/>
    <n v="1007"/>
    <x v="1"/>
    <x v="2"/>
    <x v="14"/>
  </r>
  <r>
    <s v="720+"/>
    <s v="$25-55K"/>
    <s v="56+"/>
    <s v="Colorado"/>
    <n v="997"/>
    <x v="1"/>
    <x v="2"/>
    <x v="15"/>
  </r>
  <r>
    <s v="720+"/>
    <s v="$0-25K"/>
    <s v="41-55"/>
    <s v="Connecticut"/>
    <n v="1009"/>
    <x v="1"/>
    <x v="2"/>
    <x v="15"/>
  </r>
  <r>
    <s v="720+"/>
    <s v="$90K+"/>
    <s v="41-55"/>
    <s v="Connecticut"/>
    <n v="1007"/>
    <x v="1"/>
    <x v="2"/>
    <x v="15"/>
  </r>
  <r>
    <s v="720+"/>
    <s v="$90K+"/>
    <s v="31-40"/>
    <s v="Florida"/>
    <n v="1008"/>
    <x v="1"/>
    <x v="2"/>
    <x v="15"/>
  </r>
  <r>
    <s v="720+"/>
    <s v="$0-25K"/>
    <s v="41-55"/>
    <s v="Florida"/>
    <n v="993"/>
    <x v="1"/>
    <x v="2"/>
    <x v="21"/>
  </r>
  <r>
    <s v="720+"/>
    <s v="$25-55K"/>
    <s v="41-55"/>
    <s v="Florida"/>
    <n v="1004"/>
    <x v="1"/>
    <x v="2"/>
    <x v="5"/>
  </r>
  <r>
    <s v="720+"/>
    <s v="$55-90K"/>
    <s v="41-55"/>
    <s v="Florida"/>
    <n v="994"/>
    <x v="1"/>
    <x v="2"/>
    <x v="5"/>
  </r>
  <r>
    <s v="720+"/>
    <s v="$0-25K"/>
    <s v="56+"/>
    <s v="Florida"/>
    <n v="1009"/>
    <x v="1"/>
    <x v="2"/>
    <x v="15"/>
  </r>
  <r>
    <s v="720+"/>
    <s v="$55-90K"/>
    <s v="56+"/>
    <s v="Florida"/>
    <n v="1013"/>
    <x v="1"/>
    <x v="2"/>
    <x v="5"/>
  </r>
  <r>
    <s v="&lt;720"/>
    <s v="$90K+"/>
    <s v="18-30"/>
    <s v="Georgia"/>
    <n v="999"/>
    <x v="1"/>
    <x v="2"/>
    <x v="12"/>
  </r>
  <r>
    <s v="720+"/>
    <s v="$0-25K"/>
    <s v="56+"/>
    <s v="Georgia"/>
    <n v="980"/>
    <x v="1"/>
    <x v="2"/>
    <x v="15"/>
  </r>
  <r>
    <s v="&lt;720"/>
    <s v="$55-90K"/>
    <s v="31-40"/>
    <s v="Idaho"/>
    <n v="1005"/>
    <x v="1"/>
    <x v="2"/>
    <x v="11"/>
  </r>
  <r>
    <s v="720+"/>
    <s v="$0-25K"/>
    <s v="18-30"/>
    <s v="Illinois"/>
    <n v="997"/>
    <x v="1"/>
    <x v="2"/>
    <x v="15"/>
  </r>
  <r>
    <s v="720+"/>
    <s v="$0-25K"/>
    <s v="31-40"/>
    <s v="Illinois"/>
    <n v="996"/>
    <x v="1"/>
    <x v="2"/>
    <x v="5"/>
  </r>
  <r>
    <s v="720+"/>
    <s v="$90K+"/>
    <s v="18-30"/>
    <s v="Indiana"/>
    <n v="1003"/>
    <x v="1"/>
    <x v="2"/>
    <x v="5"/>
  </r>
  <r>
    <s v="720+"/>
    <s v="$55-90K"/>
    <s v="41-55"/>
    <s v="Indiana"/>
    <n v="1011"/>
    <x v="1"/>
    <x v="2"/>
    <x v="15"/>
  </r>
  <r>
    <s v="720+"/>
    <s v="$55-90K"/>
    <s v="18-30"/>
    <s v="Louisiana"/>
    <n v="1003"/>
    <x v="1"/>
    <x v="2"/>
    <x v="15"/>
  </r>
  <r>
    <s v="&lt;720"/>
    <s v="$0-25K"/>
    <s v="18-30"/>
    <s v="Maine"/>
    <n v="1007"/>
    <x v="1"/>
    <x v="2"/>
    <x v="1"/>
  </r>
  <r>
    <s v="720+"/>
    <s v="$0-25K"/>
    <s v="31-40"/>
    <s v="Maine"/>
    <n v="1014"/>
    <x v="1"/>
    <x v="2"/>
    <x v="15"/>
  </r>
  <r>
    <s v="&lt;720"/>
    <s v="$90K+"/>
    <s v="41-55"/>
    <s v="Maine"/>
    <n v="1013"/>
    <x v="1"/>
    <x v="2"/>
    <x v="1"/>
  </r>
  <r>
    <s v="720+"/>
    <s v="$0-25K"/>
    <s v="31-40"/>
    <s v="Massachusetts"/>
    <n v="994"/>
    <x v="1"/>
    <x v="2"/>
    <x v="5"/>
  </r>
  <r>
    <s v="720+"/>
    <s v="$90K+"/>
    <s v="56+"/>
    <s v="Mississippi"/>
    <n v="1000"/>
    <x v="1"/>
    <x v="2"/>
    <x v="5"/>
  </r>
  <r>
    <s v="&lt;720"/>
    <s v="$90K+"/>
    <s v="31-40"/>
    <s v="Missouri"/>
    <n v="1001"/>
    <x v="1"/>
    <x v="2"/>
    <x v="10"/>
  </r>
  <r>
    <s v="720+"/>
    <s v="$90K+"/>
    <s v="31-40"/>
    <s v="Nebraska"/>
    <n v="995"/>
    <x v="1"/>
    <x v="2"/>
    <x v="5"/>
  </r>
  <r>
    <s v="720+"/>
    <s v="$90K+"/>
    <s v="18-30"/>
    <s v="New Jersey"/>
    <n v="1005"/>
    <x v="1"/>
    <x v="2"/>
    <x v="21"/>
  </r>
  <r>
    <s v="&lt;720"/>
    <s v="$0-25K"/>
    <s v="31-40"/>
    <s v="New Jersey"/>
    <n v="1004"/>
    <x v="1"/>
    <x v="2"/>
    <x v="23"/>
  </r>
  <r>
    <s v="720+"/>
    <s v="$25-55K"/>
    <s v="18-30"/>
    <s v="New York"/>
    <n v="1003"/>
    <x v="1"/>
    <x v="2"/>
    <x v="14"/>
  </r>
  <r>
    <s v="720+"/>
    <s v="$55-90K"/>
    <s v="18-30"/>
    <s v="New York"/>
    <n v="995"/>
    <x v="1"/>
    <x v="2"/>
    <x v="5"/>
  </r>
  <r>
    <s v="720+"/>
    <s v="$90K+"/>
    <s v="18-30"/>
    <s v="New York"/>
    <n v="1015"/>
    <x v="1"/>
    <x v="2"/>
    <x v="14"/>
  </r>
  <r>
    <s v="720+"/>
    <s v="$90K+"/>
    <s v="18-30"/>
    <s v="New York"/>
    <n v="992"/>
    <x v="1"/>
    <x v="2"/>
    <x v="15"/>
  </r>
  <r>
    <s v="&lt;720"/>
    <s v="$0-25K"/>
    <s v="31-40"/>
    <s v="New York"/>
    <n v="1013"/>
    <x v="1"/>
    <x v="2"/>
    <x v="23"/>
  </r>
  <r>
    <s v="720+"/>
    <s v="$90K+"/>
    <s v="41-55"/>
    <s v="New York"/>
    <n v="1008"/>
    <x v="1"/>
    <x v="2"/>
    <x v="15"/>
  </r>
  <r>
    <s v="720+"/>
    <s v="$0-25K"/>
    <s v="56+"/>
    <s v="New York"/>
    <n v="989"/>
    <x v="1"/>
    <x v="2"/>
    <x v="5"/>
  </r>
  <r>
    <s v="720+"/>
    <s v="$90K+"/>
    <s v="56+"/>
    <s v="New York"/>
    <n v="1010"/>
    <x v="1"/>
    <x v="2"/>
    <x v="15"/>
  </r>
  <r>
    <s v="720+"/>
    <s v="$0-25K"/>
    <s v="41-55"/>
    <s v="North Carolina"/>
    <n v="1019"/>
    <x v="1"/>
    <x v="2"/>
    <x v="15"/>
  </r>
  <r>
    <s v="720+"/>
    <s v="$55-90K"/>
    <s v="41-55"/>
    <s v="North Carolina"/>
    <n v="994"/>
    <x v="1"/>
    <x v="2"/>
    <x v="15"/>
  </r>
  <r>
    <s v="720+"/>
    <s v="$25-55K"/>
    <s v="56+"/>
    <s v="North Carolina"/>
    <n v="999"/>
    <x v="1"/>
    <x v="2"/>
    <x v="15"/>
  </r>
  <r>
    <s v="720+"/>
    <s v="$25-55K"/>
    <s v="56+"/>
    <s v="North Carolina"/>
    <n v="984"/>
    <x v="1"/>
    <x v="2"/>
    <x v="5"/>
  </r>
  <r>
    <s v="&lt;720"/>
    <s v="$25-55K"/>
    <s v="56+"/>
    <s v="Ohio"/>
    <n v="1003"/>
    <x v="1"/>
    <x v="2"/>
    <x v="8"/>
  </r>
  <r>
    <s v="&lt;720"/>
    <s v="$25-55K"/>
    <s v="31-40"/>
    <s v="Oregon"/>
    <n v="1003"/>
    <x v="1"/>
    <x v="2"/>
    <x v="22"/>
  </r>
  <r>
    <s v="720+"/>
    <s v="$90K+"/>
    <s v="41-55"/>
    <s v="Oregon"/>
    <n v="979"/>
    <x v="1"/>
    <x v="2"/>
    <x v="5"/>
  </r>
  <r>
    <s v="720+"/>
    <s v="$55-90K"/>
    <s v="56+"/>
    <s v="Pennsylvania"/>
    <n v="1011"/>
    <x v="1"/>
    <x v="2"/>
    <x v="15"/>
  </r>
  <r>
    <s v="720+"/>
    <s v="$25-55K"/>
    <s v="18-30"/>
    <s v="South Carolina"/>
    <n v="998"/>
    <x v="1"/>
    <x v="2"/>
    <x v="5"/>
  </r>
  <r>
    <s v="720+"/>
    <s v="$90K+"/>
    <s v="18-30"/>
    <s v="South Carolina"/>
    <n v="1019"/>
    <x v="1"/>
    <x v="2"/>
    <x v="21"/>
  </r>
  <r>
    <s v="720+"/>
    <s v="$90K+"/>
    <s v="31-40"/>
    <s v="South Carolina"/>
    <n v="997"/>
    <x v="1"/>
    <x v="2"/>
    <x v="14"/>
  </r>
  <r>
    <s v="&lt;720"/>
    <s v="$0-25K"/>
    <s v="18-30"/>
    <s v="Tennessee"/>
    <n v="994"/>
    <x v="1"/>
    <x v="2"/>
    <x v="24"/>
  </r>
  <r>
    <s v="&lt;720"/>
    <s v="$90K+"/>
    <s v="56+"/>
    <s v="Tennessee"/>
    <n v="1001"/>
    <x v="1"/>
    <x v="2"/>
    <x v="1"/>
  </r>
  <r>
    <s v="&lt;720"/>
    <s v="$55-90K"/>
    <s v="31-40"/>
    <s v="Texas"/>
    <n v="1017"/>
    <x v="1"/>
    <x v="2"/>
    <x v="11"/>
  </r>
  <r>
    <s v="&lt;720"/>
    <s v="$90K+"/>
    <s v="41-55"/>
    <s v="Texas"/>
    <n v="992"/>
    <x v="1"/>
    <x v="2"/>
    <x v="11"/>
  </r>
  <r>
    <s v="&lt;720"/>
    <s v="$0-25K"/>
    <s v="56+"/>
    <s v="Texas"/>
    <n v="998"/>
    <x v="1"/>
    <x v="2"/>
    <x v="17"/>
  </r>
  <r>
    <s v="720+"/>
    <s v="$25-55K"/>
    <s v="56+"/>
    <s v="Texas"/>
    <n v="1001"/>
    <x v="1"/>
    <x v="2"/>
    <x v="21"/>
  </r>
  <r>
    <s v="720+"/>
    <s v="$90K+"/>
    <s v="56+"/>
    <s v="Texas"/>
    <n v="993"/>
    <x v="1"/>
    <x v="2"/>
    <x v="15"/>
  </r>
  <r>
    <s v="720+"/>
    <s v="$90K+"/>
    <s v="56+"/>
    <s v="Utah"/>
    <n v="1005"/>
    <x v="1"/>
    <x v="2"/>
    <x v="5"/>
  </r>
  <r>
    <s v="720+"/>
    <s v="$90K+"/>
    <s v="41-55"/>
    <s v="Washington"/>
    <n v="1020"/>
    <x v="1"/>
    <x v="2"/>
    <x v="14"/>
  </r>
  <r>
    <s v="720+"/>
    <s v="$55-90K"/>
    <s v="31-40"/>
    <s v="Wisconsin"/>
    <n v="996"/>
    <x v="1"/>
    <x v="2"/>
    <x v="15"/>
  </r>
  <r>
    <s v="720+"/>
    <s v="$55-90K"/>
    <s v="18-30"/>
    <s v="Arizona"/>
    <n v="985"/>
    <x v="1"/>
    <x v="3"/>
    <x v="15"/>
  </r>
  <r>
    <s v="720+"/>
    <s v="$0-25K"/>
    <s v="31-40"/>
    <s v="Arizona"/>
    <n v="994"/>
    <x v="1"/>
    <x v="3"/>
    <x v="15"/>
  </r>
  <r>
    <s v="&lt;720"/>
    <s v="$25-55K"/>
    <s v="41-55"/>
    <s v="Arizona"/>
    <n v="1008"/>
    <x v="1"/>
    <x v="3"/>
    <x v="16"/>
  </r>
  <r>
    <s v="720+"/>
    <s v="$0-25K"/>
    <s v="18-30"/>
    <s v="California"/>
    <n v="1005"/>
    <x v="1"/>
    <x v="3"/>
    <x v="5"/>
  </r>
  <r>
    <s v="&lt;720"/>
    <s v="$0-25K"/>
    <s v="18-30"/>
    <s v="California"/>
    <n v="992"/>
    <x v="1"/>
    <x v="3"/>
    <x v="22"/>
  </r>
  <r>
    <s v="720+"/>
    <s v="$90K+"/>
    <s v="18-30"/>
    <s v="California"/>
    <n v="1013"/>
    <x v="1"/>
    <x v="3"/>
    <x v="15"/>
  </r>
  <r>
    <s v="720+"/>
    <s v="$55-90K"/>
    <s v="31-40"/>
    <s v="California"/>
    <n v="1002"/>
    <x v="1"/>
    <x v="3"/>
    <x v="5"/>
  </r>
  <r>
    <s v="720+"/>
    <s v="$90K+"/>
    <s v="31-40"/>
    <s v="California"/>
    <n v="997"/>
    <x v="1"/>
    <x v="3"/>
    <x v="15"/>
  </r>
  <r>
    <s v="720+"/>
    <s v="$90K+"/>
    <s v="31-40"/>
    <s v="California"/>
    <n v="1006"/>
    <x v="1"/>
    <x v="3"/>
    <x v="5"/>
  </r>
  <r>
    <s v="720+"/>
    <s v="$90K+"/>
    <s v="31-40"/>
    <s v="California"/>
    <n v="1001"/>
    <x v="1"/>
    <x v="3"/>
    <x v="5"/>
  </r>
  <r>
    <s v="720+"/>
    <s v="$25-55K"/>
    <s v="41-55"/>
    <s v="California"/>
    <n v="1007"/>
    <x v="1"/>
    <x v="3"/>
    <x v="15"/>
  </r>
  <r>
    <s v="720+"/>
    <s v="$55-90K"/>
    <s v="41-55"/>
    <s v="California"/>
    <n v="995"/>
    <x v="1"/>
    <x v="3"/>
    <x v="6"/>
  </r>
  <r>
    <s v="720+"/>
    <s v="$0-25K"/>
    <s v="56+"/>
    <s v="California"/>
    <n v="998"/>
    <x v="1"/>
    <x v="3"/>
    <x v="15"/>
  </r>
  <r>
    <s v="720+"/>
    <s v="$25-55K"/>
    <s v="56+"/>
    <s v="California"/>
    <n v="997"/>
    <x v="1"/>
    <x v="3"/>
    <x v="5"/>
  </r>
  <r>
    <s v="720+"/>
    <s v="$25-55K"/>
    <s v="56+"/>
    <s v="California"/>
    <n v="996"/>
    <x v="1"/>
    <x v="3"/>
    <x v="5"/>
  </r>
  <r>
    <s v="720+"/>
    <s v="$0-25K"/>
    <s v="41-55"/>
    <s v="Colorado"/>
    <n v="1003"/>
    <x v="1"/>
    <x v="3"/>
    <x v="15"/>
  </r>
  <r>
    <s v="720+"/>
    <s v="$25-55K"/>
    <s v="18-30"/>
    <s v="Florida"/>
    <n v="1008"/>
    <x v="1"/>
    <x v="3"/>
    <x v="15"/>
  </r>
  <r>
    <s v="720+"/>
    <s v="$25-55K"/>
    <s v="18-30"/>
    <s v="Florida"/>
    <n v="1021"/>
    <x v="1"/>
    <x v="3"/>
    <x v="5"/>
  </r>
  <r>
    <s v="720+"/>
    <s v="$25-55K"/>
    <s v="41-55"/>
    <s v="Florida"/>
    <n v="1004"/>
    <x v="1"/>
    <x v="3"/>
    <x v="5"/>
  </r>
  <r>
    <s v="720+"/>
    <s v="$0-25K"/>
    <s v="56+"/>
    <s v="Florida"/>
    <n v="1004"/>
    <x v="1"/>
    <x v="3"/>
    <x v="15"/>
  </r>
  <r>
    <s v="&lt;720"/>
    <s v="$90K+"/>
    <s v="56+"/>
    <s v="Georgia"/>
    <n v="985"/>
    <x v="1"/>
    <x v="3"/>
    <x v="3"/>
  </r>
  <r>
    <s v="720+"/>
    <s v="$25-55K"/>
    <s v="18-30"/>
    <s v="Hawaii"/>
    <n v="1002"/>
    <x v="1"/>
    <x v="3"/>
    <x v="15"/>
  </r>
  <r>
    <s v="720+"/>
    <s v="$0-25K"/>
    <s v="31-40"/>
    <s v="Idaho"/>
    <n v="995"/>
    <x v="1"/>
    <x v="3"/>
    <x v="15"/>
  </r>
  <r>
    <s v="720+"/>
    <s v="$55-90K"/>
    <s v="41-55"/>
    <s v="Illinois"/>
    <n v="1004"/>
    <x v="1"/>
    <x v="3"/>
    <x v="15"/>
  </r>
  <r>
    <s v="720+"/>
    <s v="$55-90K"/>
    <s v="56+"/>
    <s v="Illinois"/>
    <n v="987"/>
    <x v="1"/>
    <x v="3"/>
    <x v="14"/>
  </r>
  <r>
    <s v="720+"/>
    <s v="$25-55K"/>
    <s v="56+"/>
    <s v="Iowa"/>
    <n v="1025"/>
    <x v="1"/>
    <x v="3"/>
    <x v="21"/>
  </r>
  <r>
    <s v="&lt;720"/>
    <s v="$0-25K"/>
    <s v="56+"/>
    <s v="Kansas"/>
    <n v="1011"/>
    <x v="1"/>
    <x v="3"/>
    <x v="18"/>
  </r>
  <r>
    <s v="720+"/>
    <s v="$0-25K"/>
    <s v="18-30"/>
    <s v="Kentucky"/>
    <n v="1020"/>
    <x v="1"/>
    <x v="3"/>
    <x v="5"/>
  </r>
  <r>
    <s v="720+"/>
    <s v="$90K+"/>
    <s v="31-40"/>
    <s v="Kentucky"/>
    <n v="997"/>
    <x v="1"/>
    <x v="3"/>
    <x v="15"/>
  </r>
  <r>
    <s v="720+"/>
    <s v="$0-25K"/>
    <s v="56+"/>
    <s v="Massachusetts"/>
    <n v="973"/>
    <x v="1"/>
    <x v="3"/>
    <x v="14"/>
  </r>
  <r>
    <s v="720+"/>
    <s v="$25-55K"/>
    <s v="56+"/>
    <s v="Massachusetts"/>
    <n v="1000"/>
    <x v="1"/>
    <x v="3"/>
    <x v="5"/>
  </r>
  <r>
    <s v="720+"/>
    <s v="$25-55K"/>
    <s v="31-40"/>
    <s v="Michigan"/>
    <n v="996"/>
    <x v="1"/>
    <x v="3"/>
    <x v="15"/>
  </r>
  <r>
    <s v="720+"/>
    <s v="$90K+"/>
    <s v="31-40"/>
    <s v="Michigan"/>
    <n v="998"/>
    <x v="1"/>
    <x v="3"/>
    <x v="14"/>
  </r>
  <r>
    <s v="&lt;720"/>
    <s v="$25-55K"/>
    <s v="41-55"/>
    <s v="Michigan"/>
    <n v="1005"/>
    <x v="1"/>
    <x v="3"/>
    <x v="13"/>
  </r>
  <r>
    <s v="720+"/>
    <s v="$0-25K"/>
    <s v="56+"/>
    <s v="Michigan"/>
    <n v="990"/>
    <x v="1"/>
    <x v="3"/>
    <x v="5"/>
  </r>
  <r>
    <s v="720+"/>
    <s v="$0-25K"/>
    <s v="56+"/>
    <s v="Minnesota"/>
    <n v="1007"/>
    <x v="1"/>
    <x v="3"/>
    <x v="15"/>
  </r>
  <r>
    <s v="720+"/>
    <s v="$25-55K"/>
    <s v="56+"/>
    <s v="Minnesota"/>
    <n v="1004"/>
    <x v="1"/>
    <x v="3"/>
    <x v="21"/>
  </r>
  <r>
    <s v="&lt;720"/>
    <s v="$0-25K"/>
    <s v="18-30"/>
    <s v="Nebraska"/>
    <n v="990"/>
    <x v="1"/>
    <x v="3"/>
    <x v="16"/>
  </r>
  <r>
    <s v="720+"/>
    <s v="$55-90K"/>
    <s v="41-55"/>
    <s v="Nevada"/>
    <n v="1013"/>
    <x v="1"/>
    <x v="3"/>
    <x v="15"/>
  </r>
  <r>
    <s v="720+"/>
    <s v="$90K+"/>
    <s v="56+"/>
    <s v="New Jersey"/>
    <n v="988"/>
    <x v="1"/>
    <x v="3"/>
    <x v="15"/>
  </r>
  <r>
    <s v="720+"/>
    <s v="$55-90K"/>
    <s v="31-40"/>
    <s v="New York"/>
    <n v="991"/>
    <x v="1"/>
    <x v="3"/>
    <x v="15"/>
  </r>
  <r>
    <s v="720+"/>
    <s v="$90K+"/>
    <s v="41-55"/>
    <s v="New York"/>
    <n v="987"/>
    <x v="1"/>
    <x v="3"/>
    <x v="5"/>
  </r>
  <r>
    <s v="720+"/>
    <s v="$55-90K"/>
    <s v="56+"/>
    <s v="New York"/>
    <n v="998"/>
    <x v="1"/>
    <x v="3"/>
    <x v="14"/>
  </r>
  <r>
    <s v="720+"/>
    <s v="$0-25K"/>
    <s v="18-30"/>
    <s v="North Carolina"/>
    <n v="1010"/>
    <x v="1"/>
    <x v="3"/>
    <x v="15"/>
  </r>
  <r>
    <s v="&lt;720"/>
    <s v="$90K+"/>
    <s v="18-30"/>
    <s v="Ohio"/>
    <n v="1010"/>
    <x v="1"/>
    <x v="3"/>
    <x v="8"/>
  </r>
  <r>
    <s v="720+"/>
    <s v="$25-55K"/>
    <s v="31-40"/>
    <s v="Ohio"/>
    <n v="995"/>
    <x v="1"/>
    <x v="3"/>
    <x v="5"/>
  </r>
  <r>
    <s v="720+"/>
    <s v="$90K+"/>
    <s v="31-40"/>
    <s v="Ohio"/>
    <n v="1001"/>
    <x v="1"/>
    <x v="3"/>
    <x v="15"/>
  </r>
  <r>
    <s v="720+"/>
    <s v="$0-25K"/>
    <s v="56+"/>
    <s v="Ohio"/>
    <n v="1007"/>
    <x v="1"/>
    <x v="3"/>
    <x v="5"/>
  </r>
  <r>
    <s v="&lt;720"/>
    <s v="$0-25K"/>
    <s v="56+"/>
    <s v="Ohio"/>
    <n v="1000"/>
    <x v="1"/>
    <x v="3"/>
    <x v="2"/>
  </r>
  <r>
    <s v="720+"/>
    <s v="$25-55K"/>
    <s v="56+"/>
    <s v="Ohio"/>
    <n v="990"/>
    <x v="1"/>
    <x v="3"/>
    <x v="5"/>
  </r>
  <r>
    <s v="720+"/>
    <s v="$0-25K"/>
    <s v="18-30"/>
    <s v="Oklahoma"/>
    <n v="1018"/>
    <x v="1"/>
    <x v="3"/>
    <x v="15"/>
  </r>
  <r>
    <s v="720+"/>
    <s v="$25-55K"/>
    <s v="31-40"/>
    <s v="Oklahoma"/>
    <n v="1005"/>
    <x v="1"/>
    <x v="3"/>
    <x v="5"/>
  </r>
  <r>
    <s v="&lt;720"/>
    <s v="$25-55K"/>
    <s v="18-30"/>
    <s v="Oregon"/>
    <n v="991"/>
    <x v="1"/>
    <x v="3"/>
    <x v="8"/>
  </r>
  <r>
    <s v="&lt;720"/>
    <s v="$0-25K"/>
    <s v="18-30"/>
    <s v="Pennsylvania"/>
    <n v="990"/>
    <x v="1"/>
    <x v="3"/>
    <x v="18"/>
  </r>
  <r>
    <s v="720+"/>
    <s v="$0-25K"/>
    <s v="31-40"/>
    <s v="Pennsylvania"/>
    <n v="1021"/>
    <x v="1"/>
    <x v="3"/>
    <x v="21"/>
  </r>
  <r>
    <s v="720+"/>
    <s v="$0-25K"/>
    <s v="56+"/>
    <s v="Pennsylvania"/>
    <n v="984"/>
    <x v="1"/>
    <x v="3"/>
    <x v="5"/>
  </r>
  <r>
    <s v="720+"/>
    <s v="$0-25K"/>
    <s v="18-30"/>
    <s v="Texas"/>
    <n v="1001"/>
    <x v="1"/>
    <x v="3"/>
    <x v="15"/>
  </r>
  <r>
    <s v="720+"/>
    <s v="$0-25K"/>
    <s v="18-30"/>
    <s v="Texas"/>
    <n v="995"/>
    <x v="1"/>
    <x v="3"/>
    <x v="15"/>
  </r>
  <r>
    <s v="720+"/>
    <s v="$25-55K"/>
    <s v="18-30"/>
    <s v="Texas"/>
    <n v="987"/>
    <x v="1"/>
    <x v="3"/>
    <x v="5"/>
  </r>
  <r>
    <s v="&lt;720"/>
    <s v="$90K+"/>
    <s v="18-30"/>
    <s v="Texas"/>
    <n v="1020"/>
    <x v="1"/>
    <x v="3"/>
    <x v="11"/>
  </r>
  <r>
    <s v="&lt;720"/>
    <s v="$90K+"/>
    <s v="41-55"/>
    <s v="Texas"/>
    <n v="1010"/>
    <x v="1"/>
    <x v="3"/>
    <x v="13"/>
  </r>
  <r>
    <s v="720+"/>
    <s v="$55-90K"/>
    <s v="56+"/>
    <s v="Texas"/>
    <n v="989"/>
    <x v="1"/>
    <x v="3"/>
    <x v="15"/>
  </r>
  <r>
    <s v="720+"/>
    <s v="$90K+"/>
    <s v="56+"/>
    <s v="Texas"/>
    <n v="1007"/>
    <x v="1"/>
    <x v="3"/>
    <x v="15"/>
  </r>
  <r>
    <s v="720+"/>
    <s v="$25-55K"/>
    <s v="56+"/>
    <s v="Washington"/>
    <n v="986"/>
    <x v="1"/>
    <x v="3"/>
    <x v="15"/>
  </r>
  <r>
    <s v="720+"/>
    <s v="$25-55K"/>
    <s v="31-40"/>
    <s v="Alabama"/>
    <n v="1005"/>
    <x v="2"/>
    <x v="0"/>
    <x v="14"/>
  </r>
  <r>
    <s v="720+"/>
    <s v="$25-55K"/>
    <s v="18-30"/>
    <s v="Arizona"/>
    <n v="997"/>
    <x v="2"/>
    <x v="0"/>
    <x v="15"/>
  </r>
  <r>
    <s v="&lt;720"/>
    <s v="$90K+"/>
    <s v="18-30"/>
    <s v="Arizona"/>
    <n v="1006"/>
    <x v="2"/>
    <x v="0"/>
    <x v="16"/>
  </r>
  <r>
    <s v="720+"/>
    <s v="$25-55K"/>
    <s v="56+"/>
    <s v="Arkansas"/>
    <n v="1003"/>
    <x v="2"/>
    <x v="0"/>
    <x v="15"/>
  </r>
  <r>
    <s v="&lt;720"/>
    <s v="$0-25K"/>
    <s v="18-30"/>
    <s v="California"/>
    <n v="1016"/>
    <x v="2"/>
    <x v="0"/>
    <x v="3"/>
  </r>
  <r>
    <s v="&lt;720"/>
    <s v="$55-90K"/>
    <s v="18-30"/>
    <s v="California"/>
    <n v="1011"/>
    <x v="2"/>
    <x v="0"/>
    <x v="1"/>
  </r>
  <r>
    <s v="720+"/>
    <s v="$0-25K"/>
    <s v="31-40"/>
    <s v="California"/>
    <n v="991"/>
    <x v="2"/>
    <x v="0"/>
    <x v="5"/>
  </r>
  <r>
    <s v="720+"/>
    <s v="$90K+"/>
    <s v="31-40"/>
    <s v="California"/>
    <n v="1010"/>
    <x v="2"/>
    <x v="0"/>
    <x v="5"/>
  </r>
  <r>
    <s v="&lt;720"/>
    <s v="$90K+"/>
    <s v="31-40"/>
    <s v="California"/>
    <n v="981"/>
    <x v="2"/>
    <x v="0"/>
    <x v="16"/>
  </r>
  <r>
    <s v="&lt;720"/>
    <s v="$90K+"/>
    <s v="41-55"/>
    <s v="California"/>
    <n v="999"/>
    <x v="2"/>
    <x v="0"/>
    <x v="18"/>
  </r>
  <r>
    <s v="&lt;720"/>
    <s v="$25-55K"/>
    <s v="18-30"/>
    <s v="Florida"/>
    <n v="1001"/>
    <x v="2"/>
    <x v="0"/>
    <x v="0"/>
  </r>
  <r>
    <s v="&lt;720"/>
    <s v="$90K+"/>
    <s v="18-30"/>
    <s v="Florida"/>
    <n v="1009"/>
    <x v="2"/>
    <x v="0"/>
    <x v="9"/>
  </r>
  <r>
    <s v="720+"/>
    <s v="$55-90K"/>
    <s v="56+"/>
    <s v="Florida"/>
    <n v="992"/>
    <x v="2"/>
    <x v="0"/>
    <x v="15"/>
  </r>
  <r>
    <s v="&lt;720"/>
    <s v="$55-90K"/>
    <s v="56+"/>
    <s v="Florida"/>
    <n v="993"/>
    <x v="2"/>
    <x v="0"/>
    <x v="0"/>
  </r>
  <r>
    <s v="720+"/>
    <s v="$0-25K"/>
    <s v="18-30"/>
    <s v="Georgia"/>
    <n v="1013"/>
    <x v="2"/>
    <x v="0"/>
    <x v="15"/>
  </r>
  <r>
    <s v="&lt;720"/>
    <s v="$25-55K"/>
    <s v="41-55"/>
    <s v="Georgia"/>
    <n v="1012"/>
    <x v="2"/>
    <x v="0"/>
    <x v="8"/>
  </r>
  <r>
    <s v="&lt;720"/>
    <s v="$55-90K"/>
    <s v="56+"/>
    <s v="Illinois"/>
    <n v="997"/>
    <x v="2"/>
    <x v="0"/>
    <x v="22"/>
  </r>
  <r>
    <s v="&lt;720"/>
    <s v="$25-55K"/>
    <s v="56+"/>
    <s v="Kentucky"/>
    <n v="1002"/>
    <x v="2"/>
    <x v="0"/>
    <x v="10"/>
  </r>
  <r>
    <s v="&lt;720"/>
    <s v="$90K+"/>
    <s v="41-55"/>
    <s v="Louisiana"/>
    <n v="984"/>
    <x v="2"/>
    <x v="0"/>
    <x v="16"/>
  </r>
  <r>
    <s v="720+"/>
    <s v="$55-90K"/>
    <s v="56+"/>
    <s v="Michigan"/>
    <n v="1003"/>
    <x v="2"/>
    <x v="0"/>
    <x v="14"/>
  </r>
  <r>
    <s v="720+"/>
    <s v="$90K+"/>
    <s v="56+"/>
    <s v="Michigan"/>
    <n v="1008"/>
    <x v="2"/>
    <x v="0"/>
    <x v="15"/>
  </r>
  <r>
    <s v="&lt;720"/>
    <s v="$90K+"/>
    <s v="31-40"/>
    <s v="Minnesota"/>
    <n v="990"/>
    <x v="2"/>
    <x v="0"/>
    <x v="1"/>
  </r>
  <r>
    <s v="720+"/>
    <s v="$25-55K"/>
    <s v="56+"/>
    <s v="Minnesota"/>
    <n v="997"/>
    <x v="2"/>
    <x v="0"/>
    <x v="15"/>
  </r>
  <r>
    <s v="720+"/>
    <s v="$0-25K"/>
    <s v="31-40"/>
    <s v="Nebraska"/>
    <n v="1019"/>
    <x v="2"/>
    <x v="0"/>
    <x v="15"/>
  </r>
  <r>
    <s v="720+"/>
    <s v="$0-25K"/>
    <s v="31-40"/>
    <s v="Nevada"/>
    <n v="997"/>
    <x v="2"/>
    <x v="0"/>
    <x v="14"/>
  </r>
  <r>
    <s v="720+"/>
    <s v="$0-25K"/>
    <s v="31-40"/>
    <s v="New Jersey"/>
    <n v="1013"/>
    <x v="2"/>
    <x v="0"/>
    <x v="21"/>
  </r>
  <r>
    <s v="&lt;720"/>
    <s v="$55-90K"/>
    <s v="31-40"/>
    <s v="New Jersey"/>
    <n v="1004"/>
    <x v="2"/>
    <x v="0"/>
    <x v="18"/>
  </r>
  <r>
    <s v="&lt;720"/>
    <s v="$55-90K"/>
    <s v="41-55"/>
    <s v="New Jersey"/>
    <n v="983"/>
    <x v="2"/>
    <x v="0"/>
    <x v="2"/>
  </r>
  <r>
    <s v="&lt;720"/>
    <s v="$25-55K"/>
    <s v="18-30"/>
    <s v="New Mexico"/>
    <n v="1013"/>
    <x v="2"/>
    <x v="0"/>
    <x v="16"/>
  </r>
  <r>
    <s v="&lt;720"/>
    <s v="$90K+"/>
    <s v="18-30"/>
    <s v="New York"/>
    <n v="992"/>
    <x v="2"/>
    <x v="0"/>
    <x v="8"/>
  </r>
  <r>
    <s v="&lt;720"/>
    <s v="$0-25K"/>
    <s v="31-40"/>
    <s v="New York"/>
    <n v="1006"/>
    <x v="2"/>
    <x v="0"/>
    <x v="8"/>
  </r>
  <r>
    <s v="&lt;720"/>
    <s v="$55-90K"/>
    <s v="31-40"/>
    <s v="New York"/>
    <n v="1013"/>
    <x v="2"/>
    <x v="0"/>
    <x v="10"/>
  </r>
  <r>
    <s v="&lt;720"/>
    <s v="$55-90K"/>
    <s v="41-55"/>
    <s v="New York"/>
    <n v="976"/>
    <x v="2"/>
    <x v="0"/>
    <x v="0"/>
  </r>
  <r>
    <s v="&lt;720"/>
    <s v="$55-90K"/>
    <s v="56+"/>
    <s v="New York"/>
    <n v="992"/>
    <x v="2"/>
    <x v="0"/>
    <x v="3"/>
  </r>
  <r>
    <s v="720+"/>
    <s v="$90K+"/>
    <s v="56+"/>
    <s v="New York"/>
    <n v="1005"/>
    <x v="2"/>
    <x v="0"/>
    <x v="15"/>
  </r>
  <r>
    <s v="&lt;720"/>
    <s v="$25-55K"/>
    <s v="31-40"/>
    <s v="Ohio"/>
    <n v="1007"/>
    <x v="2"/>
    <x v="0"/>
    <x v="13"/>
  </r>
  <r>
    <s v="&lt;720"/>
    <s v="$55-90K"/>
    <s v="56+"/>
    <s v="Oklahoma"/>
    <n v="999"/>
    <x v="2"/>
    <x v="0"/>
    <x v="21"/>
  </r>
  <r>
    <s v="720+"/>
    <s v="$90K+"/>
    <s v="56+"/>
    <s v="Oklahoma"/>
    <n v="1001"/>
    <x v="2"/>
    <x v="0"/>
    <x v="5"/>
  </r>
  <r>
    <s v="&lt;720"/>
    <s v="$25-55K"/>
    <s v="41-55"/>
    <s v="Oregon"/>
    <n v="1005"/>
    <x v="2"/>
    <x v="0"/>
    <x v="10"/>
  </r>
  <r>
    <s v="720+"/>
    <s v="$0-25K"/>
    <s v="56+"/>
    <s v="Oregon"/>
    <n v="990"/>
    <x v="2"/>
    <x v="0"/>
    <x v="14"/>
  </r>
  <r>
    <s v="&lt;720"/>
    <s v="$55-90K"/>
    <s v="56+"/>
    <s v="Pennsylvania"/>
    <n v="996"/>
    <x v="2"/>
    <x v="0"/>
    <x v="9"/>
  </r>
  <r>
    <s v="720+"/>
    <s v="$55-90K"/>
    <s v="31-40"/>
    <s v="South Carolina"/>
    <n v="1002"/>
    <x v="2"/>
    <x v="0"/>
    <x v="14"/>
  </r>
  <r>
    <s v="720+"/>
    <s v="$25-55K"/>
    <s v="56+"/>
    <s v="South Carolina"/>
    <n v="1002"/>
    <x v="2"/>
    <x v="0"/>
    <x v="5"/>
  </r>
  <r>
    <s v="&lt;720"/>
    <s v="$90K+"/>
    <s v="18-30"/>
    <s v="Tennessee"/>
    <n v="982"/>
    <x v="2"/>
    <x v="0"/>
    <x v="2"/>
  </r>
  <r>
    <s v="720+"/>
    <s v="$55-90K"/>
    <s v="31-40"/>
    <s v="Tennessee"/>
    <n v="995"/>
    <x v="2"/>
    <x v="0"/>
    <x v="15"/>
  </r>
  <r>
    <s v="720+"/>
    <s v="$0-25K"/>
    <s v="18-30"/>
    <s v="Texas"/>
    <n v="993"/>
    <x v="2"/>
    <x v="0"/>
    <x v="5"/>
  </r>
  <r>
    <s v="720+"/>
    <s v="$90K+"/>
    <s v="18-30"/>
    <s v="Texas"/>
    <n v="960"/>
    <x v="2"/>
    <x v="0"/>
    <x v="15"/>
  </r>
  <r>
    <s v="&lt;720"/>
    <s v="$55-90K"/>
    <s v="31-40"/>
    <s v="Texas"/>
    <n v="1013"/>
    <x v="2"/>
    <x v="0"/>
    <x v="16"/>
  </r>
  <r>
    <s v="720+"/>
    <s v="$0-25K"/>
    <s v="41-55"/>
    <s v="Texas"/>
    <n v="989"/>
    <x v="2"/>
    <x v="0"/>
    <x v="21"/>
  </r>
  <r>
    <s v="720+"/>
    <s v="$25-55K"/>
    <s v="56+"/>
    <s v="Texas"/>
    <n v="994"/>
    <x v="2"/>
    <x v="0"/>
    <x v="15"/>
  </r>
  <r>
    <s v="&lt;720"/>
    <s v="$25-55K"/>
    <s v="56+"/>
    <s v="Texas"/>
    <n v="997"/>
    <x v="2"/>
    <x v="0"/>
    <x v="18"/>
  </r>
  <r>
    <s v="720+"/>
    <s v="$55-90K"/>
    <s v="56+"/>
    <s v="Texas"/>
    <n v="1001"/>
    <x v="2"/>
    <x v="0"/>
    <x v="14"/>
  </r>
  <r>
    <s v="720+"/>
    <s v="$55-90K"/>
    <s v="56+"/>
    <s v="Texas"/>
    <n v="1003"/>
    <x v="2"/>
    <x v="0"/>
    <x v="15"/>
  </r>
  <r>
    <s v="720+"/>
    <s v="$90K+"/>
    <s v="56+"/>
    <s v="Texas"/>
    <n v="983"/>
    <x v="2"/>
    <x v="0"/>
    <x v="15"/>
  </r>
  <r>
    <s v="720+"/>
    <s v="$55-90K"/>
    <s v="56+"/>
    <s v="Utah"/>
    <n v="984"/>
    <x v="2"/>
    <x v="0"/>
    <x v="14"/>
  </r>
  <r>
    <s v="720+"/>
    <s v="$25-55K"/>
    <s v="31-40"/>
    <s v="Virginia"/>
    <n v="992"/>
    <x v="2"/>
    <x v="0"/>
    <x v="15"/>
  </r>
  <r>
    <s v="&lt;720"/>
    <s v="$90K+"/>
    <s v="31-40"/>
    <s v="Virginia"/>
    <n v="999"/>
    <x v="2"/>
    <x v="0"/>
    <x v="3"/>
  </r>
  <r>
    <s v="&lt;720"/>
    <s v="$90K+"/>
    <s v="41-55"/>
    <s v="Virginia"/>
    <n v="1016"/>
    <x v="2"/>
    <x v="0"/>
    <x v="12"/>
  </r>
  <r>
    <s v="&lt;720"/>
    <s v="$0-25K"/>
    <s v="31-40"/>
    <s v="Washington"/>
    <n v="987"/>
    <x v="2"/>
    <x v="0"/>
    <x v="13"/>
  </r>
  <r>
    <s v="&lt;720"/>
    <s v="$90K+"/>
    <s v="31-40"/>
    <s v="Washington"/>
    <n v="996"/>
    <x v="2"/>
    <x v="0"/>
    <x v="1"/>
  </r>
  <r>
    <s v="720+"/>
    <s v="$0-25K"/>
    <s v="56+"/>
    <s v="Washington"/>
    <n v="1005"/>
    <x v="2"/>
    <x v="0"/>
    <x v="5"/>
  </r>
  <r>
    <s v="720+"/>
    <s v="$90K+"/>
    <s v="31-40"/>
    <s v="West Virginia"/>
    <n v="995"/>
    <x v="2"/>
    <x v="0"/>
    <x v="15"/>
  </r>
  <r>
    <s v="&lt;720"/>
    <s v="$25-55K"/>
    <s v="18-30"/>
    <s v="Wisconsin"/>
    <n v="1011"/>
    <x v="2"/>
    <x v="0"/>
    <x v="16"/>
  </r>
  <r>
    <s v="720+"/>
    <s v="$90K+"/>
    <s v="18-30"/>
    <s v="Wisconsin"/>
    <n v="994"/>
    <x v="2"/>
    <x v="0"/>
    <x v="5"/>
  </r>
  <r>
    <s v="&lt;720"/>
    <s v="$55-90K"/>
    <s v="31-40"/>
    <s v="Wisconsin"/>
    <n v="1013"/>
    <x v="2"/>
    <x v="0"/>
    <x v="9"/>
  </r>
  <r>
    <s v="&lt;720"/>
    <s v="$55-90K"/>
    <s v="18-30"/>
    <s v="Wyoming"/>
    <n v="1011"/>
    <x v="2"/>
    <x v="0"/>
    <x v="3"/>
  </r>
  <r>
    <s v="&lt;720"/>
    <s v="$0-25K"/>
    <s v="31-40"/>
    <s v="Alabama"/>
    <n v="1000"/>
    <x v="2"/>
    <x v="1"/>
    <x v="18"/>
  </r>
  <r>
    <s v="&lt;720"/>
    <s v="$90K+"/>
    <s v="31-40"/>
    <s v="Alabama"/>
    <n v="1000"/>
    <x v="2"/>
    <x v="1"/>
    <x v="2"/>
  </r>
  <r>
    <s v="&lt;720"/>
    <s v="$55-90K"/>
    <s v="41-55"/>
    <s v="Arizona"/>
    <n v="1005"/>
    <x v="2"/>
    <x v="1"/>
    <x v="0"/>
  </r>
  <r>
    <s v="&lt;720"/>
    <s v="$90K+"/>
    <s v="56+"/>
    <s v="Arizona"/>
    <n v="1018"/>
    <x v="2"/>
    <x v="1"/>
    <x v="4"/>
  </r>
  <r>
    <s v="720+"/>
    <s v="$0-25K"/>
    <s v="18-30"/>
    <s v="California"/>
    <n v="999"/>
    <x v="2"/>
    <x v="1"/>
    <x v="5"/>
  </r>
  <r>
    <s v="&lt;720"/>
    <s v="$0-25K"/>
    <s v="18-30"/>
    <s v="California"/>
    <n v="1008"/>
    <x v="2"/>
    <x v="1"/>
    <x v="3"/>
  </r>
  <r>
    <s v="&lt;720"/>
    <s v="$25-55K"/>
    <s v="18-30"/>
    <s v="California"/>
    <n v="1002"/>
    <x v="2"/>
    <x v="1"/>
    <x v="11"/>
  </r>
  <r>
    <s v="720+"/>
    <s v="$0-25K"/>
    <s v="31-40"/>
    <s v="California"/>
    <n v="1006"/>
    <x v="2"/>
    <x v="1"/>
    <x v="14"/>
  </r>
  <r>
    <s v="720+"/>
    <s v="$55-90K"/>
    <s v="18-30"/>
    <s v="Colorado"/>
    <n v="979"/>
    <x v="2"/>
    <x v="1"/>
    <x v="15"/>
  </r>
  <r>
    <s v="720+"/>
    <s v="$25-55K"/>
    <s v="31-40"/>
    <s v="Colorado"/>
    <n v="1002"/>
    <x v="2"/>
    <x v="1"/>
    <x v="5"/>
  </r>
  <r>
    <s v="720+"/>
    <s v="$25-55K"/>
    <s v="56+"/>
    <s v="Colorado"/>
    <n v="1003"/>
    <x v="2"/>
    <x v="1"/>
    <x v="14"/>
  </r>
  <r>
    <s v="&lt;720"/>
    <s v="$90K+"/>
    <s v="18-30"/>
    <s v="Connecticut"/>
    <n v="998"/>
    <x v="2"/>
    <x v="1"/>
    <x v="3"/>
  </r>
  <r>
    <s v="&lt;720"/>
    <s v="$25-55K"/>
    <s v="18-30"/>
    <s v="Florida"/>
    <n v="1010"/>
    <x v="2"/>
    <x v="1"/>
    <x v="2"/>
  </r>
  <r>
    <s v="&lt;720"/>
    <s v="$90K+"/>
    <s v="18-30"/>
    <s v="Florida"/>
    <n v="996"/>
    <x v="2"/>
    <x v="1"/>
    <x v="10"/>
  </r>
  <r>
    <s v="720+"/>
    <s v="$90K+"/>
    <s v="31-40"/>
    <s v="Florida"/>
    <n v="991"/>
    <x v="2"/>
    <x v="1"/>
    <x v="15"/>
  </r>
  <r>
    <s v="720+"/>
    <s v="$55-90K"/>
    <s v="41-55"/>
    <s v="Florida"/>
    <n v="988"/>
    <x v="2"/>
    <x v="1"/>
    <x v="14"/>
  </r>
  <r>
    <s v="&lt;720"/>
    <s v="$55-90K"/>
    <s v="41-55"/>
    <s v="Florida"/>
    <n v="1007"/>
    <x v="2"/>
    <x v="1"/>
    <x v="9"/>
  </r>
  <r>
    <s v="&lt;720"/>
    <s v="$55-90K"/>
    <s v="41-55"/>
    <s v="Florida"/>
    <n v="1003"/>
    <x v="2"/>
    <x v="1"/>
    <x v="18"/>
  </r>
  <r>
    <s v="&lt;720"/>
    <s v="$55-90K"/>
    <s v="56+"/>
    <s v="Florida"/>
    <n v="980"/>
    <x v="2"/>
    <x v="1"/>
    <x v="9"/>
  </r>
  <r>
    <s v="720+"/>
    <s v="$0-25K"/>
    <s v="41-55"/>
    <s v="Hawaii"/>
    <n v="998"/>
    <x v="2"/>
    <x v="1"/>
    <x v="5"/>
  </r>
  <r>
    <s v="720+"/>
    <s v="$90K+"/>
    <s v="18-30"/>
    <s v="Illinois"/>
    <n v="1005"/>
    <x v="2"/>
    <x v="1"/>
    <x v="5"/>
  </r>
  <r>
    <s v="&lt;720"/>
    <s v="$25-55K"/>
    <s v="31-40"/>
    <s v="Illinois"/>
    <n v="1007"/>
    <x v="2"/>
    <x v="1"/>
    <x v="8"/>
  </r>
  <r>
    <s v="&lt;720"/>
    <s v="$55-90K"/>
    <s v="41-55"/>
    <s v="Illinois"/>
    <n v="978"/>
    <x v="2"/>
    <x v="1"/>
    <x v="11"/>
  </r>
  <r>
    <s v="720+"/>
    <s v="$0-25K"/>
    <s v="56+"/>
    <s v="Illinois"/>
    <n v="1009"/>
    <x v="2"/>
    <x v="1"/>
    <x v="15"/>
  </r>
  <r>
    <s v="&lt;720"/>
    <s v="$0-25K"/>
    <s v="56+"/>
    <s v="Illinois"/>
    <n v="998"/>
    <x v="2"/>
    <x v="1"/>
    <x v="8"/>
  </r>
  <r>
    <s v="&lt;720"/>
    <s v="$25-55K"/>
    <s v="18-30"/>
    <s v="Indiana"/>
    <n v="1004"/>
    <x v="2"/>
    <x v="1"/>
    <x v="11"/>
  </r>
  <r>
    <s v="&lt;720"/>
    <s v="$90K+"/>
    <s v="31-40"/>
    <s v="Louisiana"/>
    <n v="1007"/>
    <x v="2"/>
    <x v="1"/>
    <x v="3"/>
  </r>
  <r>
    <s v="720+"/>
    <s v="$0-25K"/>
    <s v="56+"/>
    <s v="Louisiana"/>
    <n v="1001"/>
    <x v="2"/>
    <x v="1"/>
    <x v="5"/>
  </r>
  <r>
    <s v="&lt;720"/>
    <s v="$0-25K"/>
    <s v="56+"/>
    <s v="Louisiana"/>
    <n v="992"/>
    <x v="2"/>
    <x v="1"/>
    <x v="8"/>
  </r>
  <r>
    <s v="&lt;720"/>
    <s v="$0-25K"/>
    <s v="18-30"/>
    <s v="Michigan"/>
    <n v="999"/>
    <x v="2"/>
    <x v="1"/>
    <x v="3"/>
  </r>
  <r>
    <s v="720+"/>
    <s v="$25-55K"/>
    <s v="18-30"/>
    <s v="Michigan"/>
    <n v="1004"/>
    <x v="2"/>
    <x v="1"/>
    <x v="14"/>
  </r>
  <r>
    <s v="720+"/>
    <s v="$25-55K"/>
    <s v="56+"/>
    <s v="Michigan"/>
    <n v="1004"/>
    <x v="2"/>
    <x v="1"/>
    <x v="5"/>
  </r>
  <r>
    <s v="720+"/>
    <s v="$90K+"/>
    <s v="41-55"/>
    <s v="Minnesota"/>
    <n v="1001"/>
    <x v="2"/>
    <x v="1"/>
    <x v="21"/>
  </r>
  <r>
    <s v="&lt;720"/>
    <s v="$25-55K"/>
    <s v="31-40"/>
    <s v="Nevada"/>
    <n v="1011"/>
    <x v="2"/>
    <x v="1"/>
    <x v="13"/>
  </r>
  <r>
    <s v="&lt;720"/>
    <s v="$55-90K"/>
    <s v="41-55"/>
    <s v="Nevada"/>
    <n v="1004"/>
    <x v="2"/>
    <x v="1"/>
    <x v="10"/>
  </r>
  <r>
    <s v="720+"/>
    <s v="$55-90K"/>
    <s v="56+"/>
    <s v="New Jersey"/>
    <n v="997"/>
    <x v="2"/>
    <x v="1"/>
    <x v="21"/>
  </r>
  <r>
    <s v="&lt;720"/>
    <s v="$90K+"/>
    <s v="41-55"/>
    <s v="New Mexico"/>
    <n v="1003"/>
    <x v="2"/>
    <x v="1"/>
    <x v="1"/>
  </r>
  <r>
    <s v="720+"/>
    <s v="$25-55K"/>
    <s v="31-40"/>
    <s v="New York"/>
    <n v="1005"/>
    <x v="2"/>
    <x v="1"/>
    <x v="5"/>
  </r>
  <r>
    <s v="&lt;720"/>
    <s v="$90K+"/>
    <s v="31-40"/>
    <s v="New York"/>
    <n v="1011"/>
    <x v="2"/>
    <x v="1"/>
    <x v="18"/>
  </r>
  <r>
    <s v="&lt;720"/>
    <s v="$25-55K"/>
    <s v="31-40"/>
    <s v="North Carolina"/>
    <n v="1004"/>
    <x v="2"/>
    <x v="1"/>
    <x v="2"/>
  </r>
  <r>
    <s v="&lt;720"/>
    <s v="$0-25K"/>
    <s v="41-55"/>
    <s v="North Carolina"/>
    <n v="988"/>
    <x v="2"/>
    <x v="1"/>
    <x v="22"/>
  </r>
  <r>
    <s v="&lt;720"/>
    <s v="$55-90K"/>
    <s v="41-55"/>
    <s v="North Carolina"/>
    <n v="1011"/>
    <x v="2"/>
    <x v="1"/>
    <x v="2"/>
  </r>
  <r>
    <s v="&lt;720"/>
    <s v="$25-55K"/>
    <s v="18-30"/>
    <s v="Ohio"/>
    <n v="983"/>
    <x v="2"/>
    <x v="1"/>
    <x v="0"/>
  </r>
  <r>
    <s v="&lt;720"/>
    <s v="$25-55K"/>
    <s v="18-30"/>
    <s v="Ohio"/>
    <n v="1008"/>
    <x v="2"/>
    <x v="1"/>
    <x v="3"/>
  </r>
  <r>
    <s v="&lt;720"/>
    <s v="$25-55K"/>
    <s v="41-55"/>
    <s v="Oklahoma"/>
    <n v="990"/>
    <x v="2"/>
    <x v="1"/>
    <x v="10"/>
  </r>
  <r>
    <s v="&lt;720"/>
    <s v="$25-55K"/>
    <s v="31-40"/>
    <s v="South Dakota"/>
    <n v="990"/>
    <x v="2"/>
    <x v="1"/>
    <x v="11"/>
  </r>
  <r>
    <s v="&lt;720"/>
    <s v="$25-55K"/>
    <s v="18-30"/>
    <s v="Tennessee"/>
    <n v="1005"/>
    <x v="2"/>
    <x v="1"/>
    <x v="0"/>
  </r>
  <r>
    <s v="720+"/>
    <s v="$55-90K"/>
    <s v="18-30"/>
    <s v="Tennessee"/>
    <n v="1009"/>
    <x v="2"/>
    <x v="1"/>
    <x v="15"/>
  </r>
  <r>
    <s v="&lt;720"/>
    <s v="$0-25K"/>
    <s v="18-30"/>
    <s v="Texas"/>
    <n v="1004"/>
    <x v="2"/>
    <x v="1"/>
    <x v="18"/>
  </r>
  <r>
    <s v="720+"/>
    <s v="$25-55K"/>
    <s v="31-40"/>
    <s v="Texas"/>
    <n v="997"/>
    <x v="2"/>
    <x v="1"/>
    <x v="15"/>
  </r>
  <r>
    <s v="&lt;720"/>
    <s v="$25-55K"/>
    <s v="31-40"/>
    <s v="Texas"/>
    <n v="1001"/>
    <x v="2"/>
    <x v="1"/>
    <x v="22"/>
  </r>
  <r>
    <s v="&lt;720"/>
    <s v="$25-55K"/>
    <s v="31-40"/>
    <s v="Texas"/>
    <n v="1021"/>
    <x v="2"/>
    <x v="1"/>
    <x v="12"/>
  </r>
  <r>
    <s v="&lt;720"/>
    <s v="$55-90K"/>
    <s v="18-30"/>
    <s v="Utah"/>
    <n v="1000"/>
    <x v="2"/>
    <x v="1"/>
    <x v="3"/>
  </r>
  <r>
    <s v="720+"/>
    <s v="$0-25K"/>
    <s v="56+"/>
    <s v="Utah"/>
    <n v="1012"/>
    <x v="2"/>
    <x v="1"/>
    <x v="5"/>
  </r>
  <r>
    <s v="&lt;720"/>
    <s v="$25-55K"/>
    <s v="41-55"/>
    <s v="Virginia"/>
    <n v="1005"/>
    <x v="2"/>
    <x v="1"/>
    <x v="22"/>
  </r>
  <r>
    <s v="720+"/>
    <s v="$55-90K"/>
    <s v="18-30"/>
    <s v="Washington"/>
    <n v="997"/>
    <x v="2"/>
    <x v="1"/>
    <x v="6"/>
  </r>
  <r>
    <s v="&lt;720"/>
    <s v="$0-25K"/>
    <s v="31-40"/>
    <s v="Wisconsin"/>
    <n v="995"/>
    <x v="2"/>
    <x v="1"/>
    <x v="16"/>
  </r>
  <r>
    <s v="720+"/>
    <s v="$0-25K"/>
    <s v="18-30"/>
    <s v="Alabama"/>
    <n v="1001"/>
    <x v="2"/>
    <x v="2"/>
    <x v="15"/>
  </r>
  <r>
    <s v="720+"/>
    <s v="$25-55K"/>
    <s v="18-30"/>
    <s v="Alabama"/>
    <n v="1010"/>
    <x v="2"/>
    <x v="2"/>
    <x v="5"/>
  </r>
  <r>
    <s v="720+"/>
    <s v="$0-25K"/>
    <s v="41-55"/>
    <s v="Alabama"/>
    <n v="1024"/>
    <x v="2"/>
    <x v="2"/>
    <x v="5"/>
  </r>
  <r>
    <s v="720+"/>
    <s v="$0-25K"/>
    <s v="41-55"/>
    <s v="Alabama"/>
    <n v="1012"/>
    <x v="2"/>
    <x v="2"/>
    <x v="5"/>
  </r>
  <r>
    <s v="720+"/>
    <s v="$25-55K"/>
    <s v="41-55"/>
    <s v="Alabama"/>
    <n v="984"/>
    <x v="2"/>
    <x v="2"/>
    <x v="5"/>
  </r>
  <r>
    <s v="&lt;720"/>
    <s v="$0-25K"/>
    <s v="18-30"/>
    <s v="Arizona"/>
    <n v="996"/>
    <x v="2"/>
    <x v="2"/>
    <x v="12"/>
  </r>
  <r>
    <s v="&lt;720"/>
    <s v="$25-55K"/>
    <s v="31-40"/>
    <s v="Arizona"/>
    <n v="1007"/>
    <x v="2"/>
    <x v="2"/>
    <x v="11"/>
  </r>
  <r>
    <s v="720+"/>
    <s v="$55-90K"/>
    <s v="56+"/>
    <s v="Arizona"/>
    <n v="992"/>
    <x v="2"/>
    <x v="2"/>
    <x v="15"/>
  </r>
  <r>
    <s v="720+"/>
    <s v="$25-55K"/>
    <s v="18-30"/>
    <s v="California"/>
    <n v="1012"/>
    <x v="2"/>
    <x v="2"/>
    <x v="15"/>
  </r>
  <r>
    <s v="720+"/>
    <s v="$25-55K"/>
    <s v="31-40"/>
    <s v="California"/>
    <n v="989"/>
    <x v="2"/>
    <x v="2"/>
    <x v="5"/>
  </r>
  <r>
    <s v="&lt;720"/>
    <s v="$25-55K"/>
    <s v="31-40"/>
    <s v="California"/>
    <n v="1005"/>
    <x v="2"/>
    <x v="2"/>
    <x v="0"/>
  </r>
  <r>
    <s v="720+"/>
    <s v="$25-55K"/>
    <s v="41-55"/>
    <s v="California"/>
    <n v="1005"/>
    <x v="2"/>
    <x v="2"/>
    <x v="15"/>
  </r>
  <r>
    <s v="720+"/>
    <s v="$90K+"/>
    <s v="41-55"/>
    <s v="California"/>
    <n v="1020"/>
    <x v="2"/>
    <x v="2"/>
    <x v="14"/>
  </r>
  <r>
    <s v="720+"/>
    <s v="$25-55K"/>
    <s v="56+"/>
    <s v="California"/>
    <n v="993"/>
    <x v="2"/>
    <x v="2"/>
    <x v="15"/>
  </r>
  <r>
    <s v="720+"/>
    <s v="$25-55K"/>
    <s v="56+"/>
    <s v="California"/>
    <n v="987"/>
    <x v="2"/>
    <x v="2"/>
    <x v="5"/>
  </r>
  <r>
    <s v="&lt;720"/>
    <s v="$25-55K"/>
    <s v="56+"/>
    <s v="California"/>
    <n v="1006"/>
    <x v="2"/>
    <x v="2"/>
    <x v="17"/>
  </r>
  <r>
    <s v="720+"/>
    <s v="$55-90K"/>
    <s v="56+"/>
    <s v="California"/>
    <n v="1017"/>
    <x v="2"/>
    <x v="2"/>
    <x v="15"/>
  </r>
  <r>
    <s v="720+"/>
    <s v="$90K+"/>
    <s v="56+"/>
    <s v="California"/>
    <n v="1010"/>
    <x v="2"/>
    <x v="2"/>
    <x v="15"/>
  </r>
  <r>
    <s v="720+"/>
    <s v="$25-55K"/>
    <s v="18-30"/>
    <s v="Florida"/>
    <n v="1007"/>
    <x v="2"/>
    <x v="2"/>
    <x v="5"/>
  </r>
  <r>
    <s v="720+"/>
    <s v="$55-90K"/>
    <s v="31-40"/>
    <s v="Florida"/>
    <n v="990"/>
    <x v="2"/>
    <x v="2"/>
    <x v="15"/>
  </r>
  <r>
    <s v="720+"/>
    <s v="$25-55K"/>
    <s v="31-40"/>
    <s v="Hawaii"/>
    <n v="990"/>
    <x v="2"/>
    <x v="2"/>
    <x v="14"/>
  </r>
  <r>
    <s v="720+"/>
    <s v="$55-90K"/>
    <s v="41-55"/>
    <s v="Illinois"/>
    <n v="995"/>
    <x v="2"/>
    <x v="2"/>
    <x v="14"/>
  </r>
  <r>
    <s v="720+"/>
    <s v="$0-25K"/>
    <s v="18-30"/>
    <s v="Indiana"/>
    <n v="1010"/>
    <x v="2"/>
    <x v="2"/>
    <x v="21"/>
  </r>
  <r>
    <s v="&lt;720"/>
    <s v="$55-90K"/>
    <s v="41-55"/>
    <s v="Iowa"/>
    <n v="1007"/>
    <x v="2"/>
    <x v="2"/>
    <x v="16"/>
  </r>
  <r>
    <s v="720+"/>
    <s v="$55-90K"/>
    <s v="18-30"/>
    <s v="Maryland"/>
    <n v="999"/>
    <x v="2"/>
    <x v="2"/>
    <x v="15"/>
  </r>
  <r>
    <s v="&lt;720"/>
    <s v="$0-25K"/>
    <s v="41-55"/>
    <s v="Maryland"/>
    <n v="999"/>
    <x v="2"/>
    <x v="2"/>
    <x v="24"/>
  </r>
  <r>
    <s v="&lt;720"/>
    <s v="$0-25K"/>
    <s v="56+"/>
    <s v="Maryland"/>
    <n v="997"/>
    <x v="2"/>
    <x v="2"/>
    <x v="18"/>
  </r>
  <r>
    <s v="&lt;720"/>
    <s v="$55-90K"/>
    <s v="18-30"/>
    <s v="Michigan"/>
    <n v="998"/>
    <x v="2"/>
    <x v="2"/>
    <x v="8"/>
  </r>
  <r>
    <s v="720+"/>
    <s v="$25-55K"/>
    <s v="56+"/>
    <s v="Michigan"/>
    <n v="1004"/>
    <x v="2"/>
    <x v="2"/>
    <x v="14"/>
  </r>
  <r>
    <s v="720+"/>
    <s v="$90K+"/>
    <s v="41-55"/>
    <s v="Minnesota"/>
    <n v="988"/>
    <x v="2"/>
    <x v="2"/>
    <x v="15"/>
  </r>
  <r>
    <s v="720+"/>
    <s v="$0-25K"/>
    <s v="18-30"/>
    <s v="Missouri"/>
    <n v="991"/>
    <x v="2"/>
    <x v="2"/>
    <x v="15"/>
  </r>
  <r>
    <s v="720+"/>
    <s v="$0-25K"/>
    <s v="56+"/>
    <s v="Nevada"/>
    <n v="1022"/>
    <x v="2"/>
    <x v="2"/>
    <x v="15"/>
  </r>
  <r>
    <s v="720+"/>
    <s v="$25-55K"/>
    <s v="56+"/>
    <s v="New Hampshire"/>
    <n v="1002"/>
    <x v="2"/>
    <x v="2"/>
    <x v="15"/>
  </r>
  <r>
    <s v="720+"/>
    <s v="$55-90K"/>
    <s v="18-30"/>
    <s v="New York"/>
    <n v="1009"/>
    <x v="2"/>
    <x v="2"/>
    <x v="6"/>
  </r>
  <r>
    <s v="720+"/>
    <s v="$0-25K"/>
    <s v="31-40"/>
    <s v="New York"/>
    <n v="997"/>
    <x v="2"/>
    <x v="2"/>
    <x v="15"/>
  </r>
  <r>
    <s v="720+"/>
    <s v="$0-25K"/>
    <s v="41-55"/>
    <s v="New York"/>
    <n v="991"/>
    <x v="2"/>
    <x v="2"/>
    <x v="15"/>
  </r>
  <r>
    <s v="720+"/>
    <s v="$90K+"/>
    <s v="41-55"/>
    <s v="New York"/>
    <n v="992"/>
    <x v="2"/>
    <x v="2"/>
    <x v="14"/>
  </r>
  <r>
    <s v="720+"/>
    <s v="$90K+"/>
    <s v="56+"/>
    <s v="New York"/>
    <n v="989"/>
    <x v="2"/>
    <x v="2"/>
    <x v="15"/>
  </r>
  <r>
    <s v="720+"/>
    <s v="$90K+"/>
    <s v="56+"/>
    <s v="New York"/>
    <n v="977"/>
    <x v="2"/>
    <x v="2"/>
    <x v="5"/>
  </r>
  <r>
    <s v="720+"/>
    <s v="$90K+"/>
    <s v="18-30"/>
    <s v="Ohio"/>
    <n v="1006"/>
    <x v="2"/>
    <x v="2"/>
    <x v="15"/>
  </r>
  <r>
    <s v="720+"/>
    <s v="$25-55K"/>
    <s v="31-40"/>
    <s v="Ohio"/>
    <n v="998"/>
    <x v="2"/>
    <x v="2"/>
    <x v="15"/>
  </r>
  <r>
    <s v="720+"/>
    <s v="$90K+"/>
    <s v="41-55"/>
    <s v="Oklahoma"/>
    <n v="1003"/>
    <x v="2"/>
    <x v="2"/>
    <x v="15"/>
  </r>
  <r>
    <s v="720+"/>
    <s v="$90K+"/>
    <s v="41-55"/>
    <s v="Oregon"/>
    <n v="1013"/>
    <x v="2"/>
    <x v="2"/>
    <x v="5"/>
  </r>
  <r>
    <s v="&lt;720"/>
    <s v="$0-25K"/>
    <s v="18-30"/>
    <s v="Pennsylvania"/>
    <n v="1000"/>
    <x v="2"/>
    <x v="2"/>
    <x v="8"/>
  </r>
  <r>
    <s v="720+"/>
    <s v="$25-55K"/>
    <s v="41-55"/>
    <s v="Pennsylvania"/>
    <n v="997"/>
    <x v="2"/>
    <x v="2"/>
    <x v="15"/>
  </r>
  <r>
    <s v="720+"/>
    <s v="$90K+"/>
    <s v="18-30"/>
    <s v="South Carolina"/>
    <n v="969"/>
    <x v="2"/>
    <x v="2"/>
    <x v="5"/>
  </r>
  <r>
    <s v="720+"/>
    <s v="$90K+"/>
    <s v="18-30"/>
    <s v="Tennessee"/>
    <n v="1003"/>
    <x v="2"/>
    <x v="2"/>
    <x v="15"/>
  </r>
  <r>
    <s v="720+"/>
    <s v="$0-25K"/>
    <s v="31-40"/>
    <s v="Tennessee"/>
    <n v="1011"/>
    <x v="2"/>
    <x v="2"/>
    <x v="5"/>
  </r>
  <r>
    <s v="720+"/>
    <s v="$55-90K"/>
    <s v="31-40"/>
    <s v="Tennessee"/>
    <n v="979"/>
    <x v="2"/>
    <x v="2"/>
    <x v="15"/>
  </r>
  <r>
    <s v="720+"/>
    <s v="$55-90K"/>
    <s v="41-55"/>
    <s v="Tennessee"/>
    <n v="1012"/>
    <x v="2"/>
    <x v="2"/>
    <x v="15"/>
  </r>
  <r>
    <s v="720+"/>
    <s v="$55-90K"/>
    <s v="18-30"/>
    <s v="Texas"/>
    <n v="1016"/>
    <x v="2"/>
    <x v="2"/>
    <x v="5"/>
  </r>
  <r>
    <s v="720+"/>
    <s v="$25-55K"/>
    <s v="31-40"/>
    <s v="Texas"/>
    <n v="1001"/>
    <x v="2"/>
    <x v="2"/>
    <x v="5"/>
  </r>
  <r>
    <s v="720+"/>
    <s v="$0-25K"/>
    <s v="56+"/>
    <s v="Texas"/>
    <n v="1016"/>
    <x v="2"/>
    <x v="2"/>
    <x v="5"/>
  </r>
  <r>
    <s v="&lt;720"/>
    <s v="$25-55K"/>
    <s v="31-40"/>
    <s v="Virginia"/>
    <n v="996"/>
    <x v="2"/>
    <x v="2"/>
    <x v="12"/>
  </r>
  <r>
    <s v="720+"/>
    <s v="$0-25K"/>
    <s v="41-55"/>
    <s v="Virginia"/>
    <n v="998"/>
    <x v="2"/>
    <x v="2"/>
    <x v="5"/>
  </r>
  <r>
    <s v="&lt;720"/>
    <s v="$90K+"/>
    <s v="18-30"/>
    <s v="Washington"/>
    <n v="983"/>
    <x v="2"/>
    <x v="2"/>
    <x v="11"/>
  </r>
  <r>
    <s v="720+"/>
    <s v="$25-55K"/>
    <s v="41-55"/>
    <s v="Washington"/>
    <n v="1004"/>
    <x v="2"/>
    <x v="2"/>
    <x v="14"/>
  </r>
  <r>
    <s v="720+"/>
    <s v="$55-90K"/>
    <s v="41-55"/>
    <s v="Washington"/>
    <n v="1008"/>
    <x v="2"/>
    <x v="2"/>
    <x v="21"/>
  </r>
  <r>
    <s v="720+"/>
    <s v="$55-90K"/>
    <s v="18-30"/>
    <s v="Wisconsin"/>
    <n v="1012"/>
    <x v="2"/>
    <x v="2"/>
    <x v="14"/>
  </r>
  <r>
    <s v="720+"/>
    <s v="$55-90K"/>
    <s v="31-40"/>
    <s v="Wisconsin"/>
    <n v="996"/>
    <x v="2"/>
    <x v="2"/>
    <x v="15"/>
  </r>
  <r>
    <s v="720+"/>
    <s v="$0-25K"/>
    <s v="56+"/>
    <s v="Alabama"/>
    <n v="990"/>
    <x v="2"/>
    <x v="3"/>
    <x v="15"/>
  </r>
  <r>
    <s v="720+"/>
    <s v="$55-90K"/>
    <s v="41-55"/>
    <s v="Arkansas"/>
    <n v="1009"/>
    <x v="2"/>
    <x v="3"/>
    <x v="15"/>
  </r>
  <r>
    <s v="720+"/>
    <s v="$25-55K"/>
    <s v="18-30"/>
    <s v="California"/>
    <n v="1010"/>
    <x v="2"/>
    <x v="3"/>
    <x v="15"/>
  </r>
  <r>
    <s v="720+"/>
    <s v="$25-55K"/>
    <s v="18-30"/>
    <s v="California"/>
    <n v="1010"/>
    <x v="2"/>
    <x v="3"/>
    <x v="5"/>
  </r>
  <r>
    <s v="720+"/>
    <s v="$0-25K"/>
    <s v="31-40"/>
    <s v="California"/>
    <n v="1005"/>
    <x v="2"/>
    <x v="3"/>
    <x v="14"/>
  </r>
  <r>
    <s v="720+"/>
    <s v="$0-25K"/>
    <s v="31-40"/>
    <s v="California"/>
    <n v="1006"/>
    <x v="2"/>
    <x v="3"/>
    <x v="5"/>
  </r>
  <r>
    <s v="720+"/>
    <s v="$0-25K"/>
    <s v="31-40"/>
    <s v="California"/>
    <n v="1009"/>
    <x v="2"/>
    <x v="3"/>
    <x v="21"/>
  </r>
  <r>
    <s v="720+"/>
    <s v="$25-55K"/>
    <s v="31-40"/>
    <s v="California"/>
    <n v="1008"/>
    <x v="2"/>
    <x v="3"/>
    <x v="14"/>
  </r>
  <r>
    <s v="720+"/>
    <s v="$25-55K"/>
    <s v="31-40"/>
    <s v="California"/>
    <n v="1017"/>
    <x v="2"/>
    <x v="3"/>
    <x v="15"/>
  </r>
  <r>
    <s v="720+"/>
    <s v="$55-90K"/>
    <s v="31-40"/>
    <s v="California"/>
    <n v="1015"/>
    <x v="2"/>
    <x v="3"/>
    <x v="5"/>
  </r>
  <r>
    <s v="720+"/>
    <s v="$55-90K"/>
    <s v="31-40"/>
    <s v="California"/>
    <n v="978"/>
    <x v="2"/>
    <x v="3"/>
    <x v="5"/>
  </r>
  <r>
    <s v="720+"/>
    <s v="$0-25K"/>
    <s v="41-55"/>
    <s v="California"/>
    <n v="1026"/>
    <x v="2"/>
    <x v="3"/>
    <x v="5"/>
  </r>
  <r>
    <s v="720+"/>
    <s v="$90K+"/>
    <s v="56+"/>
    <s v="California"/>
    <n v="1003"/>
    <x v="2"/>
    <x v="3"/>
    <x v="15"/>
  </r>
  <r>
    <s v="&lt;720"/>
    <s v="$90K+"/>
    <s v="31-40"/>
    <s v="Colorado"/>
    <n v="1005"/>
    <x v="2"/>
    <x v="3"/>
    <x v="4"/>
  </r>
  <r>
    <s v="720+"/>
    <s v="$55-90K"/>
    <s v="41-55"/>
    <s v="Colorado"/>
    <n v="991"/>
    <x v="2"/>
    <x v="3"/>
    <x v="5"/>
  </r>
  <r>
    <s v="&lt;720"/>
    <s v="$0-25K"/>
    <s v="31-40"/>
    <s v="Florida"/>
    <n v="1013"/>
    <x v="2"/>
    <x v="3"/>
    <x v="22"/>
  </r>
  <r>
    <s v="720+"/>
    <s v="$90K+"/>
    <s v="31-40"/>
    <s v="Florida"/>
    <n v="1000"/>
    <x v="2"/>
    <x v="3"/>
    <x v="15"/>
  </r>
  <r>
    <s v="720+"/>
    <s v="$0-25K"/>
    <s v="41-55"/>
    <s v="Georgia"/>
    <n v="1013"/>
    <x v="2"/>
    <x v="3"/>
    <x v="15"/>
  </r>
  <r>
    <s v="720+"/>
    <s v="$0-25K"/>
    <s v="41-55"/>
    <s v="Georgia"/>
    <n v="1031"/>
    <x v="2"/>
    <x v="3"/>
    <x v="5"/>
  </r>
  <r>
    <s v="720+"/>
    <s v="$90K+"/>
    <s v="41-55"/>
    <s v="Indiana"/>
    <n v="1005"/>
    <x v="2"/>
    <x v="3"/>
    <x v="15"/>
  </r>
  <r>
    <s v="720+"/>
    <s v="$0-25K"/>
    <s v="56+"/>
    <s v="Indiana"/>
    <n v="1002"/>
    <x v="2"/>
    <x v="3"/>
    <x v="15"/>
  </r>
  <r>
    <s v="720+"/>
    <s v="$90K+"/>
    <s v="18-30"/>
    <s v="Louisiana"/>
    <n v="1004"/>
    <x v="2"/>
    <x v="3"/>
    <x v="5"/>
  </r>
  <r>
    <s v="720+"/>
    <s v="$55-90K"/>
    <s v="56+"/>
    <s v="Louisiana"/>
    <n v="993"/>
    <x v="2"/>
    <x v="3"/>
    <x v="21"/>
  </r>
  <r>
    <s v="720+"/>
    <s v="$90K+"/>
    <s v="41-55"/>
    <s v="Maine"/>
    <n v="1000"/>
    <x v="2"/>
    <x v="3"/>
    <x v="15"/>
  </r>
  <r>
    <s v="&lt;720"/>
    <s v="$0-25K"/>
    <s v="18-30"/>
    <s v="Massachusetts"/>
    <n v="1003"/>
    <x v="2"/>
    <x v="3"/>
    <x v="22"/>
  </r>
  <r>
    <s v="720+"/>
    <s v="$55-90K"/>
    <s v="31-40"/>
    <s v="Massachusetts"/>
    <n v="994"/>
    <x v="2"/>
    <x v="3"/>
    <x v="14"/>
  </r>
  <r>
    <s v="720+"/>
    <s v="$55-90K"/>
    <s v="41-55"/>
    <s v="Massachusetts"/>
    <n v="1011"/>
    <x v="2"/>
    <x v="3"/>
    <x v="15"/>
  </r>
  <r>
    <s v="720+"/>
    <s v="$90K+"/>
    <s v="31-40"/>
    <s v="Michigan"/>
    <n v="992"/>
    <x v="2"/>
    <x v="3"/>
    <x v="15"/>
  </r>
  <r>
    <s v="&lt;720"/>
    <s v="$0-25K"/>
    <s v="41-55"/>
    <s v="Michigan"/>
    <n v="994"/>
    <x v="2"/>
    <x v="3"/>
    <x v="22"/>
  </r>
  <r>
    <s v="&lt;720"/>
    <s v="$0-25K"/>
    <s v="41-55"/>
    <s v="Minnesota"/>
    <n v="1007"/>
    <x v="2"/>
    <x v="3"/>
    <x v="18"/>
  </r>
  <r>
    <s v="720+"/>
    <s v="$55-90K"/>
    <s v="41-55"/>
    <s v="Missouri"/>
    <n v="1011"/>
    <x v="2"/>
    <x v="3"/>
    <x v="15"/>
  </r>
  <r>
    <s v="720+"/>
    <s v="$25-55K"/>
    <s v="56+"/>
    <s v="Missouri"/>
    <n v="1013"/>
    <x v="2"/>
    <x v="3"/>
    <x v="5"/>
  </r>
  <r>
    <s v="720+"/>
    <s v="$90K+"/>
    <s v="41-55"/>
    <s v="Nebraska"/>
    <n v="1018"/>
    <x v="2"/>
    <x v="3"/>
    <x v="15"/>
  </r>
  <r>
    <s v="720+"/>
    <s v="$25-55K"/>
    <s v="31-40"/>
    <s v="New Jersey"/>
    <n v="1010"/>
    <x v="2"/>
    <x v="3"/>
    <x v="5"/>
  </r>
  <r>
    <s v="720+"/>
    <s v="$0-25K"/>
    <s v="18-30"/>
    <s v="New York"/>
    <n v="1009"/>
    <x v="2"/>
    <x v="3"/>
    <x v="21"/>
  </r>
  <r>
    <s v="720+"/>
    <s v="$90K+"/>
    <s v="56+"/>
    <s v="New York"/>
    <n v="1013"/>
    <x v="2"/>
    <x v="3"/>
    <x v="15"/>
  </r>
  <r>
    <s v="720+"/>
    <s v="$90K+"/>
    <s v="18-30"/>
    <s v="North Carolina"/>
    <n v="982"/>
    <x v="2"/>
    <x v="3"/>
    <x v="15"/>
  </r>
  <r>
    <s v="720+"/>
    <s v="$55-90K"/>
    <s v="41-55"/>
    <s v="North Carolina"/>
    <n v="992"/>
    <x v="2"/>
    <x v="3"/>
    <x v="5"/>
  </r>
  <r>
    <s v="720+"/>
    <s v="$90K+"/>
    <s v="18-30"/>
    <s v="Ohio"/>
    <n v="990"/>
    <x v="2"/>
    <x v="3"/>
    <x v="15"/>
  </r>
  <r>
    <s v="720+"/>
    <s v="$55-90K"/>
    <s v="18-30"/>
    <s v="Pennsylvania"/>
    <n v="991"/>
    <x v="2"/>
    <x v="3"/>
    <x v="15"/>
  </r>
  <r>
    <s v="720+"/>
    <s v="$55-90K"/>
    <s v="31-40"/>
    <s v="Pennsylvania"/>
    <n v="992"/>
    <x v="2"/>
    <x v="3"/>
    <x v="5"/>
  </r>
  <r>
    <s v="720+"/>
    <s v="$55-90K"/>
    <s v="56+"/>
    <s v="Pennsylvania"/>
    <n v="1007"/>
    <x v="2"/>
    <x v="3"/>
    <x v="15"/>
  </r>
  <r>
    <s v="720+"/>
    <s v="$55-90K"/>
    <s v="31-40"/>
    <s v="Rhode Island"/>
    <n v="1002"/>
    <x v="2"/>
    <x v="3"/>
    <x v="5"/>
  </r>
  <r>
    <s v="720+"/>
    <s v="$90K+"/>
    <s v="31-40"/>
    <s v="South Carolina"/>
    <n v="1019"/>
    <x v="2"/>
    <x v="3"/>
    <x v="15"/>
  </r>
  <r>
    <s v="&lt;720"/>
    <s v="$55-90K"/>
    <s v="41-55"/>
    <s v="South Carolina"/>
    <n v="1003"/>
    <x v="2"/>
    <x v="3"/>
    <x v="22"/>
  </r>
  <r>
    <s v="720+"/>
    <s v="$55-90K"/>
    <s v="56+"/>
    <s v="South Carolina"/>
    <n v="993"/>
    <x v="2"/>
    <x v="3"/>
    <x v="15"/>
  </r>
  <r>
    <s v="720+"/>
    <s v="$90K+"/>
    <s v="41-55"/>
    <s v="Tennessee"/>
    <n v="1005"/>
    <x v="2"/>
    <x v="3"/>
    <x v="15"/>
  </r>
  <r>
    <s v="720+"/>
    <s v="$0-25K"/>
    <s v="31-40"/>
    <s v="Texas"/>
    <n v="985"/>
    <x v="2"/>
    <x v="3"/>
    <x v="5"/>
  </r>
  <r>
    <s v="720+"/>
    <s v="$0-25K"/>
    <s v="56+"/>
    <s v="Texas"/>
    <n v="1007"/>
    <x v="2"/>
    <x v="3"/>
    <x v="21"/>
  </r>
  <r>
    <s v="720+"/>
    <s v="$25-55K"/>
    <s v="56+"/>
    <s v="Texas"/>
    <n v="982"/>
    <x v="2"/>
    <x v="3"/>
    <x v="5"/>
  </r>
  <r>
    <s v="720+"/>
    <s v="$90K+"/>
    <s v="31-40"/>
    <s v="Washington"/>
    <n v="990"/>
    <x v="2"/>
    <x v="3"/>
    <x v="5"/>
  </r>
  <r>
    <s v="720+"/>
    <s v="$90K+"/>
    <s v="41-55"/>
    <s v="Wisconsin"/>
    <n v="997"/>
    <x v="2"/>
    <x v="3"/>
    <x v="15"/>
  </r>
  <r>
    <s v="720+"/>
    <s v="$25-55K"/>
    <s v="31-40"/>
    <s v="Alabama"/>
    <n v="1004"/>
    <x v="3"/>
    <x v="0"/>
    <x v="15"/>
  </r>
  <r>
    <s v="&lt;720"/>
    <s v="$90K+"/>
    <s v="18-30"/>
    <s v="Arizona"/>
    <n v="1000"/>
    <x v="3"/>
    <x v="0"/>
    <x v="1"/>
  </r>
  <r>
    <s v="720+"/>
    <s v="$0-25K"/>
    <s v="41-55"/>
    <s v="Arkansas"/>
    <n v="987"/>
    <x v="3"/>
    <x v="0"/>
    <x v="15"/>
  </r>
  <r>
    <s v="&lt;720"/>
    <s v="$55-90K"/>
    <s v="56+"/>
    <s v="Arkansas"/>
    <n v="991"/>
    <x v="3"/>
    <x v="0"/>
    <x v="9"/>
  </r>
  <r>
    <s v="&lt;720"/>
    <s v="$55-90K"/>
    <s v="18-30"/>
    <s v="California"/>
    <n v="1007"/>
    <x v="3"/>
    <x v="0"/>
    <x v="3"/>
  </r>
  <r>
    <s v="&lt;720"/>
    <s v="$55-90K"/>
    <s v="18-30"/>
    <s v="California"/>
    <n v="1001"/>
    <x v="3"/>
    <x v="0"/>
    <x v="3"/>
  </r>
  <r>
    <s v="&lt;720"/>
    <s v="$0-25K"/>
    <s v="31-40"/>
    <s v="California"/>
    <n v="1002"/>
    <x v="3"/>
    <x v="0"/>
    <x v="3"/>
  </r>
  <r>
    <s v="&lt;720"/>
    <s v="$55-90K"/>
    <s v="31-40"/>
    <s v="California"/>
    <n v="1000"/>
    <x v="3"/>
    <x v="0"/>
    <x v="9"/>
  </r>
  <r>
    <s v="&lt;720"/>
    <s v="$55-90K"/>
    <s v="31-40"/>
    <s v="California"/>
    <n v="1001"/>
    <x v="3"/>
    <x v="0"/>
    <x v="16"/>
  </r>
  <r>
    <s v="720+"/>
    <s v="$0-25K"/>
    <s v="41-55"/>
    <s v="California"/>
    <n v="1021"/>
    <x v="3"/>
    <x v="0"/>
    <x v="14"/>
  </r>
  <r>
    <s v="&lt;720"/>
    <s v="$25-55K"/>
    <s v="41-55"/>
    <s v="California"/>
    <n v="1003"/>
    <x v="3"/>
    <x v="0"/>
    <x v="2"/>
  </r>
  <r>
    <s v="&lt;720"/>
    <s v="$90K+"/>
    <s v="41-55"/>
    <s v="California"/>
    <n v="1009"/>
    <x v="3"/>
    <x v="0"/>
    <x v="16"/>
  </r>
  <r>
    <s v="&lt;720"/>
    <s v="$0-25K"/>
    <s v="18-30"/>
    <s v="Colorado"/>
    <n v="1010"/>
    <x v="3"/>
    <x v="0"/>
    <x v="8"/>
  </r>
  <r>
    <s v="&lt;720"/>
    <s v="$90K+"/>
    <s v="41-55"/>
    <s v="Colorado"/>
    <n v="990"/>
    <x v="3"/>
    <x v="0"/>
    <x v="3"/>
  </r>
  <r>
    <s v="&lt;720"/>
    <s v="$25-55K"/>
    <s v="31-40"/>
    <s v="Connecticut"/>
    <n v="997"/>
    <x v="3"/>
    <x v="0"/>
    <x v="11"/>
  </r>
  <r>
    <s v="720+"/>
    <s v="$90K+"/>
    <s v="18-30"/>
    <s v="Florida"/>
    <n v="991"/>
    <x v="3"/>
    <x v="0"/>
    <x v="15"/>
  </r>
  <r>
    <s v="&lt;720"/>
    <s v="$90K+"/>
    <s v="31-40"/>
    <s v="Florida"/>
    <n v="1001"/>
    <x v="3"/>
    <x v="0"/>
    <x v="9"/>
  </r>
  <r>
    <s v="720+"/>
    <s v="$55-90K"/>
    <s v="41-55"/>
    <s v="Florida"/>
    <n v="1012"/>
    <x v="3"/>
    <x v="0"/>
    <x v="15"/>
  </r>
  <r>
    <s v="&lt;720"/>
    <s v="$90K+"/>
    <s v="56+"/>
    <s v="Florida"/>
    <n v="997"/>
    <x v="3"/>
    <x v="0"/>
    <x v="9"/>
  </r>
  <r>
    <s v="&lt;720"/>
    <s v="$0-25K"/>
    <s v="31-40"/>
    <s v="Georgia"/>
    <n v="992"/>
    <x v="3"/>
    <x v="0"/>
    <x v="1"/>
  </r>
  <r>
    <s v="720+"/>
    <s v="$55-90K"/>
    <s v="56+"/>
    <s v="Georgia"/>
    <n v="1011"/>
    <x v="3"/>
    <x v="0"/>
    <x v="14"/>
  </r>
  <r>
    <s v="&lt;720"/>
    <s v="$0-25K"/>
    <s v="56+"/>
    <s v="Hawaii"/>
    <n v="1005"/>
    <x v="3"/>
    <x v="0"/>
    <x v="1"/>
  </r>
  <r>
    <s v="&lt;720"/>
    <s v="$90K+"/>
    <s v="18-30"/>
    <s v="Idaho"/>
    <n v="1001"/>
    <x v="3"/>
    <x v="0"/>
    <x v="2"/>
  </r>
  <r>
    <s v="&lt;720"/>
    <s v="$55-90K"/>
    <s v="18-30"/>
    <s v="Illinois"/>
    <n v="1009"/>
    <x v="3"/>
    <x v="0"/>
    <x v="0"/>
  </r>
  <r>
    <s v="&lt;720"/>
    <s v="$55-90K"/>
    <s v="18-30"/>
    <s v="Illinois"/>
    <n v="979"/>
    <x v="3"/>
    <x v="0"/>
    <x v="8"/>
  </r>
  <r>
    <s v="&lt;720"/>
    <s v="$25-55K"/>
    <s v="31-40"/>
    <s v="Illinois"/>
    <n v="994"/>
    <x v="3"/>
    <x v="0"/>
    <x v="2"/>
  </r>
  <r>
    <s v="&lt;720"/>
    <s v="$0-25K"/>
    <s v="41-55"/>
    <s v="Illinois"/>
    <n v="1003"/>
    <x v="3"/>
    <x v="0"/>
    <x v="3"/>
  </r>
  <r>
    <s v="&lt;720"/>
    <s v="$0-25K"/>
    <s v="31-40"/>
    <s v="Indiana"/>
    <n v="997"/>
    <x v="3"/>
    <x v="0"/>
    <x v="9"/>
  </r>
  <r>
    <s v="&lt;720"/>
    <s v="$90K+"/>
    <s v="31-40"/>
    <s v="Indiana"/>
    <n v="1006"/>
    <x v="3"/>
    <x v="0"/>
    <x v="0"/>
  </r>
  <r>
    <s v="&lt;720"/>
    <s v="$0-25K"/>
    <s v="41-55"/>
    <s v="Indiana"/>
    <n v="1021"/>
    <x v="3"/>
    <x v="0"/>
    <x v="16"/>
  </r>
  <r>
    <s v="&lt;720"/>
    <s v="$55-90K"/>
    <s v="18-30"/>
    <s v="Louisiana"/>
    <n v="1002"/>
    <x v="3"/>
    <x v="0"/>
    <x v="18"/>
  </r>
  <r>
    <s v="&lt;720"/>
    <s v="$0-25K"/>
    <s v="31-40"/>
    <s v="Louisiana"/>
    <n v="1000"/>
    <x v="3"/>
    <x v="0"/>
    <x v="11"/>
  </r>
  <r>
    <s v="&lt;720"/>
    <s v="$25-55K"/>
    <s v="41-55"/>
    <s v="Maine"/>
    <n v="1003"/>
    <x v="3"/>
    <x v="0"/>
    <x v="9"/>
  </r>
  <r>
    <s v="&lt;720"/>
    <s v="$25-55K"/>
    <s v="41-55"/>
    <s v="Maryland"/>
    <n v="987"/>
    <x v="3"/>
    <x v="0"/>
    <x v="2"/>
  </r>
  <r>
    <s v="&lt;720"/>
    <s v="$25-55K"/>
    <s v="41-55"/>
    <s v="Massachusetts"/>
    <n v="999"/>
    <x v="3"/>
    <x v="0"/>
    <x v="1"/>
  </r>
  <r>
    <s v="&lt;720"/>
    <s v="$55-90K"/>
    <s v="18-30"/>
    <s v="Michigan"/>
    <n v="1009"/>
    <x v="3"/>
    <x v="0"/>
    <x v="9"/>
  </r>
  <r>
    <s v="&lt;720"/>
    <s v="$55-90K"/>
    <s v="56+"/>
    <s v="Minnesota"/>
    <n v="996"/>
    <x v="3"/>
    <x v="0"/>
    <x v="3"/>
  </r>
  <r>
    <s v="&lt;720"/>
    <s v="$55-90K"/>
    <s v="56+"/>
    <s v="Nevada"/>
    <n v="989"/>
    <x v="3"/>
    <x v="0"/>
    <x v="2"/>
  </r>
  <r>
    <s v="&lt;720"/>
    <s v="$90K+"/>
    <s v="41-55"/>
    <s v="New Jersey"/>
    <n v="999"/>
    <x v="3"/>
    <x v="0"/>
    <x v="16"/>
  </r>
  <r>
    <s v="720+"/>
    <s v="$25-55K"/>
    <s v="31-40"/>
    <s v="New Mexico"/>
    <n v="1014"/>
    <x v="3"/>
    <x v="0"/>
    <x v="5"/>
  </r>
  <r>
    <s v="&lt;720"/>
    <s v="$0-25K"/>
    <s v="18-30"/>
    <s v="New York"/>
    <n v="988"/>
    <x v="3"/>
    <x v="0"/>
    <x v="2"/>
  </r>
  <r>
    <s v="&lt;720"/>
    <s v="$55-90K"/>
    <s v="31-40"/>
    <s v="New York"/>
    <n v="997"/>
    <x v="3"/>
    <x v="0"/>
    <x v="0"/>
  </r>
  <r>
    <s v="&lt;720"/>
    <s v="$90K+"/>
    <s v="31-40"/>
    <s v="New York"/>
    <n v="992"/>
    <x v="3"/>
    <x v="0"/>
    <x v="7"/>
  </r>
  <r>
    <s v="&lt;720"/>
    <s v="$55-90K"/>
    <s v="56+"/>
    <s v="New York"/>
    <n v="1007"/>
    <x v="3"/>
    <x v="0"/>
    <x v="11"/>
  </r>
  <r>
    <s v="&lt;720"/>
    <s v="$90K+"/>
    <s v="41-55"/>
    <s v="North Carolina"/>
    <n v="993"/>
    <x v="3"/>
    <x v="0"/>
    <x v="3"/>
  </r>
  <r>
    <s v="&lt;720"/>
    <s v="$55-90K"/>
    <s v="56+"/>
    <s v="Ohio"/>
    <n v="1009"/>
    <x v="3"/>
    <x v="0"/>
    <x v="0"/>
  </r>
  <r>
    <s v="&lt;720"/>
    <s v="$90K+"/>
    <s v="31-40"/>
    <s v="Oklahoma"/>
    <n v="983"/>
    <x v="3"/>
    <x v="0"/>
    <x v="1"/>
  </r>
  <r>
    <s v="&lt;720"/>
    <s v="$55-90K"/>
    <s v="31-40"/>
    <s v="Oregon"/>
    <n v="999"/>
    <x v="3"/>
    <x v="0"/>
    <x v="12"/>
  </r>
  <r>
    <s v="&lt;720"/>
    <s v="$0-25K"/>
    <s v="56+"/>
    <s v="Oregon"/>
    <n v="988"/>
    <x v="3"/>
    <x v="0"/>
    <x v="9"/>
  </r>
  <r>
    <s v="&lt;720"/>
    <s v="$90K+"/>
    <s v="31-40"/>
    <s v="Pennsylvania"/>
    <n v="996"/>
    <x v="3"/>
    <x v="0"/>
    <x v="3"/>
  </r>
  <r>
    <s v="720+"/>
    <s v="$25-55K"/>
    <s v="41-55"/>
    <s v="Pennsylvania"/>
    <n v="999"/>
    <x v="3"/>
    <x v="0"/>
    <x v="15"/>
  </r>
  <r>
    <s v="720+"/>
    <s v="$55-90K"/>
    <s v="41-55"/>
    <s v="South Carolina"/>
    <n v="1004"/>
    <x v="3"/>
    <x v="0"/>
    <x v="15"/>
  </r>
  <r>
    <s v="&lt;720"/>
    <s v="$90K+"/>
    <s v="56+"/>
    <s v="South Carolina"/>
    <n v="996"/>
    <x v="3"/>
    <x v="0"/>
    <x v="9"/>
  </r>
  <r>
    <s v="&lt;720"/>
    <s v="$55-90K"/>
    <s v="18-30"/>
    <s v="Tennessee"/>
    <n v="996"/>
    <x v="3"/>
    <x v="0"/>
    <x v="19"/>
  </r>
  <r>
    <s v="&lt;720"/>
    <s v="$0-25K"/>
    <s v="41-55"/>
    <s v="Tennessee"/>
    <n v="1010"/>
    <x v="3"/>
    <x v="0"/>
    <x v="8"/>
  </r>
  <r>
    <s v="&lt;720"/>
    <s v="$25-55K"/>
    <s v="18-30"/>
    <s v="Texas"/>
    <n v="991"/>
    <x v="3"/>
    <x v="0"/>
    <x v="0"/>
  </r>
  <r>
    <s v="&lt;720"/>
    <s v="$25-55K"/>
    <s v="18-30"/>
    <s v="Texas"/>
    <n v="984"/>
    <x v="3"/>
    <x v="0"/>
    <x v="8"/>
  </r>
  <r>
    <s v="&lt;720"/>
    <s v="$25-55K"/>
    <s v="41-55"/>
    <s v="Texas"/>
    <n v="988"/>
    <x v="3"/>
    <x v="0"/>
    <x v="9"/>
  </r>
  <r>
    <s v="&lt;720"/>
    <s v="$0-25K"/>
    <s v="56+"/>
    <s v="Texas"/>
    <n v="1004"/>
    <x v="3"/>
    <x v="0"/>
    <x v="3"/>
  </r>
  <r>
    <s v="&lt;720"/>
    <s v="$55-90K"/>
    <s v="41-55"/>
    <s v="Virginia"/>
    <n v="1004"/>
    <x v="3"/>
    <x v="0"/>
    <x v="3"/>
  </r>
  <r>
    <s v="720+"/>
    <s v="$90K+"/>
    <s v="31-40"/>
    <s v="Washington"/>
    <n v="988"/>
    <x v="3"/>
    <x v="0"/>
    <x v="14"/>
  </r>
  <r>
    <s v="&lt;720"/>
    <s v="$90K+"/>
    <s v="31-40"/>
    <s v="Wisconsin"/>
    <n v="1001"/>
    <x v="3"/>
    <x v="0"/>
    <x v="16"/>
  </r>
  <r>
    <s v="&lt;720"/>
    <s v="$0-25K"/>
    <s v="41-55"/>
    <s v="Wisconsin"/>
    <n v="1014"/>
    <x v="3"/>
    <x v="0"/>
    <x v="0"/>
  </r>
  <r>
    <s v="&lt;720"/>
    <s v="$55-90K"/>
    <s v="41-55"/>
    <s v="Wisconsin"/>
    <n v="1014"/>
    <x v="3"/>
    <x v="0"/>
    <x v="2"/>
  </r>
  <r>
    <s v="&lt;720"/>
    <s v="$0-25K"/>
    <s v="18-30"/>
    <s v="Alabama"/>
    <n v="1002"/>
    <x v="3"/>
    <x v="1"/>
    <x v="2"/>
  </r>
  <r>
    <s v="&lt;720"/>
    <s v="$0-25K"/>
    <s v="41-55"/>
    <s v="Alabama"/>
    <n v="1003"/>
    <x v="3"/>
    <x v="1"/>
    <x v="3"/>
  </r>
  <r>
    <s v="&lt;720"/>
    <s v="$25-55K"/>
    <s v="41-55"/>
    <s v="Alabama"/>
    <n v="996"/>
    <x v="3"/>
    <x v="1"/>
    <x v="2"/>
  </r>
  <r>
    <s v="720+"/>
    <s v="$90K+"/>
    <s v="31-40"/>
    <s v="Arizona"/>
    <n v="1004"/>
    <x v="3"/>
    <x v="1"/>
    <x v="14"/>
  </r>
  <r>
    <s v="&lt;720"/>
    <s v="$25-55K"/>
    <s v="18-30"/>
    <s v="Arkansas"/>
    <n v="1001"/>
    <x v="3"/>
    <x v="1"/>
    <x v="10"/>
  </r>
  <r>
    <s v="&lt;720"/>
    <s v="$0-25K"/>
    <s v="56+"/>
    <s v="Arkansas"/>
    <n v="1004"/>
    <x v="3"/>
    <x v="1"/>
    <x v="2"/>
  </r>
  <r>
    <s v="&lt;720"/>
    <s v="$25-55K"/>
    <s v="18-30"/>
    <s v="California"/>
    <n v="1015"/>
    <x v="3"/>
    <x v="1"/>
    <x v="8"/>
  </r>
  <r>
    <s v="&lt;720"/>
    <s v="$55-90K"/>
    <s v="18-30"/>
    <s v="California"/>
    <n v="1018"/>
    <x v="3"/>
    <x v="1"/>
    <x v="3"/>
  </r>
  <r>
    <s v="&lt;720"/>
    <s v="$55-90K"/>
    <s v="31-40"/>
    <s v="California"/>
    <n v="1005"/>
    <x v="3"/>
    <x v="1"/>
    <x v="4"/>
  </r>
  <r>
    <s v="&lt;720"/>
    <s v="$55-90K"/>
    <s v="31-40"/>
    <s v="California"/>
    <n v="1003"/>
    <x v="3"/>
    <x v="1"/>
    <x v="10"/>
  </r>
  <r>
    <s v="&lt;720"/>
    <s v="$25-55K"/>
    <s v="41-55"/>
    <s v="California"/>
    <n v="987"/>
    <x v="3"/>
    <x v="1"/>
    <x v="4"/>
  </r>
  <r>
    <s v="720+"/>
    <s v="$0-25K"/>
    <s v="56+"/>
    <s v="California"/>
    <n v="1003"/>
    <x v="3"/>
    <x v="1"/>
    <x v="14"/>
  </r>
  <r>
    <s v="&lt;720"/>
    <s v="$25-55K"/>
    <s v="56+"/>
    <s v="California"/>
    <n v="1002"/>
    <x v="3"/>
    <x v="1"/>
    <x v="2"/>
  </r>
  <r>
    <s v="&lt;720"/>
    <s v="$25-55K"/>
    <s v="56+"/>
    <s v="California"/>
    <n v="1000"/>
    <x v="3"/>
    <x v="1"/>
    <x v="11"/>
  </r>
  <r>
    <s v="720+"/>
    <s v="$25-55K"/>
    <s v="18-30"/>
    <s v="Colorado"/>
    <n v="993"/>
    <x v="3"/>
    <x v="1"/>
    <x v="15"/>
  </r>
  <r>
    <s v="&lt;720"/>
    <s v="$25-55K"/>
    <s v="41-55"/>
    <s v="Colorado"/>
    <n v="998"/>
    <x v="3"/>
    <x v="1"/>
    <x v="3"/>
  </r>
  <r>
    <s v="720+"/>
    <s v="$0-25K"/>
    <s v="56+"/>
    <s v="Colorado"/>
    <n v="976"/>
    <x v="3"/>
    <x v="1"/>
    <x v="15"/>
  </r>
  <r>
    <s v="&lt;720"/>
    <s v="$25-55K"/>
    <s v="41-55"/>
    <s v="Connecticut"/>
    <n v="1005"/>
    <x v="3"/>
    <x v="1"/>
    <x v="10"/>
  </r>
  <r>
    <s v="720+"/>
    <s v="$90K+"/>
    <s v="41-55"/>
    <s v="Florida"/>
    <n v="1021"/>
    <x v="3"/>
    <x v="1"/>
    <x v="15"/>
  </r>
  <r>
    <s v="&lt;720"/>
    <s v="$55-90K"/>
    <s v="56+"/>
    <s v="Florida"/>
    <n v="994"/>
    <x v="3"/>
    <x v="1"/>
    <x v="9"/>
  </r>
  <r>
    <s v="&lt;720"/>
    <s v="$90K+"/>
    <s v="56+"/>
    <s v="Florida"/>
    <n v="1011"/>
    <x v="3"/>
    <x v="1"/>
    <x v="3"/>
  </r>
  <r>
    <s v="&lt;720"/>
    <s v="$25-55K"/>
    <s v="18-30"/>
    <s v="Georgia"/>
    <n v="997"/>
    <x v="3"/>
    <x v="1"/>
    <x v="16"/>
  </r>
  <r>
    <s v="&lt;720"/>
    <s v="$25-55K"/>
    <s v="41-55"/>
    <s v="Idaho"/>
    <n v="998"/>
    <x v="3"/>
    <x v="1"/>
    <x v="3"/>
  </r>
  <r>
    <s v="&lt;720"/>
    <s v="$0-25K"/>
    <s v="31-40"/>
    <s v="Illinois"/>
    <n v="994"/>
    <x v="3"/>
    <x v="1"/>
    <x v="0"/>
  </r>
  <r>
    <s v="&lt;720"/>
    <s v="$0-25K"/>
    <s v="41-55"/>
    <s v="Illinois"/>
    <n v="1008"/>
    <x v="3"/>
    <x v="1"/>
    <x v="8"/>
  </r>
  <r>
    <s v="&lt;720"/>
    <s v="$0-25K"/>
    <s v="56+"/>
    <s v="Illinois"/>
    <n v="992"/>
    <x v="3"/>
    <x v="1"/>
    <x v="0"/>
  </r>
  <r>
    <s v="&lt;720"/>
    <s v="$0-25K"/>
    <s v="31-40"/>
    <s v="Indiana"/>
    <n v="1016"/>
    <x v="3"/>
    <x v="1"/>
    <x v="11"/>
  </r>
  <r>
    <s v="&lt;720"/>
    <s v="$55-90K"/>
    <s v="31-40"/>
    <s v="Iowa"/>
    <n v="984"/>
    <x v="3"/>
    <x v="1"/>
    <x v="1"/>
  </r>
  <r>
    <s v="&lt;720"/>
    <s v="$25-55K"/>
    <s v="41-55"/>
    <s v="Kentucky"/>
    <n v="1011"/>
    <x v="3"/>
    <x v="1"/>
    <x v="3"/>
  </r>
  <r>
    <s v="&lt;720"/>
    <s v="$90K+"/>
    <s v="31-40"/>
    <s v="Maryland"/>
    <n v="985"/>
    <x v="3"/>
    <x v="1"/>
    <x v="1"/>
  </r>
  <r>
    <s v="720+"/>
    <s v="$25-55K"/>
    <s v="18-30"/>
    <s v="Massachusetts"/>
    <n v="994"/>
    <x v="3"/>
    <x v="1"/>
    <x v="14"/>
  </r>
  <r>
    <s v="&lt;720"/>
    <s v="$0-25K"/>
    <s v="31-40"/>
    <s v="Massachusetts"/>
    <n v="999"/>
    <x v="3"/>
    <x v="1"/>
    <x v="7"/>
  </r>
  <r>
    <s v="&lt;720"/>
    <s v="$0-25K"/>
    <s v="41-55"/>
    <s v="Massachusetts"/>
    <n v="1009"/>
    <x v="3"/>
    <x v="1"/>
    <x v="3"/>
  </r>
  <r>
    <s v="720+"/>
    <s v="$90K+"/>
    <s v="56+"/>
    <s v="Massachusetts"/>
    <n v="1000"/>
    <x v="3"/>
    <x v="1"/>
    <x v="15"/>
  </r>
  <r>
    <s v="&lt;720"/>
    <s v="$90K+"/>
    <s v="56+"/>
    <s v="Minnesota"/>
    <n v="996"/>
    <x v="3"/>
    <x v="1"/>
    <x v="16"/>
  </r>
  <r>
    <s v="&lt;720"/>
    <s v="$90K+"/>
    <s v="18-30"/>
    <s v="Mississippi"/>
    <n v="991"/>
    <x v="3"/>
    <x v="1"/>
    <x v="4"/>
  </r>
  <r>
    <s v="720+"/>
    <s v="$0-25K"/>
    <s v="56+"/>
    <s v="Mississippi"/>
    <n v="1007"/>
    <x v="3"/>
    <x v="1"/>
    <x v="15"/>
  </r>
  <r>
    <s v="&lt;720"/>
    <s v="$90K+"/>
    <s v="41-55"/>
    <s v="Missouri"/>
    <n v="994"/>
    <x v="3"/>
    <x v="1"/>
    <x v="1"/>
  </r>
  <r>
    <s v="&lt;720"/>
    <s v="$0-25K"/>
    <s v="31-40"/>
    <s v="New Jersey"/>
    <n v="994"/>
    <x v="3"/>
    <x v="1"/>
    <x v="22"/>
  </r>
  <r>
    <s v="&lt;720"/>
    <s v="$55-90K"/>
    <s v="31-40"/>
    <s v="New York"/>
    <n v="1012"/>
    <x v="3"/>
    <x v="1"/>
    <x v="8"/>
  </r>
  <r>
    <s v="&lt;720"/>
    <s v="$25-55K"/>
    <s v="56+"/>
    <s v="New York"/>
    <n v="990"/>
    <x v="3"/>
    <x v="1"/>
    <x v="22"/>
  </r>
  <r>
    <s v="&lt;720"/>
    <s v="$55-90K"/>
    <s v="18-30"/>
    <s v="Ohio"/>
    <n v="1000"/>
    <x v="3"/>
    <x v="1"/>
    <x v="9"/>
  </r>
  <r>
    <s v="&lt;720"/>
    <s v="$55-90K"/>
    <s v="56+"/>
    <s v="Oklahoma"/>
    <n v="1000"/>
    <x v="3"/>
    <x v="1"/>
    <x v="4"/>
  </r>
  <r>
    <s v="&lt;720"/>
    <s v="$90K+"/>
    <s v="18-30"/>
    <s v="Pennsylvania"/>
    <n v="1009"/>
    <x v="3"/>
    <x v="1"/>
    <x v="11"/>
  </r>
  <r>
    <s v="&lt;720"/>
    <s v="$55-90K"/>
    <s v="31-40"/>
    <s v="Pennsylvania"/>
    <n v="997"/>
    <x v="3"/>
    <x v="1"/>
    <x v="9"/>
  </r>
  <r>
    <s v="720+"/>
    <s v="$90K+"/>
    <s v="41-55"/>
    <s v="Pennsylvania"/>
    <n v="991"/>
    <x v="3"/>
    <x v="1"/>
    <x v="14"/>
  </r>
  <r>
    <s v="&lt;720"/>
    <s v="$90K+"/>
    <s v="18-30"/>
    <s v="South Carolina"/>
    <n v="1014"/>
    <x v="3"/>
    <x v="1"/>
    <x v="0"/>
  </r>
  <r>
    <s v="&lt;720"/>
    <s v="$0-25K"/>
    <s v="41-55"/>
    <s v="Tennessee"/>
    <n v="992"/>
    <x v="3"/>
    <x v="1"/>
    <x v="9"/>
  </r>
  <r>
    <s v="&lt;720"/>
    <s v="$25-55K"/>
    <s v="18-30"/>
    <s v="Texas"/>
    <n v="988"/>
    <x v="3"/>
    <x v="1"/>
    <x v="16"/>
  </r>
  <r>
    <s v="720+"/>
    <s v="$90K+"/>
    <s v="18-30"/>
    <s v="Texas"/>
    <n v="1008"/>
    <x v="3"/>
    <x v="1"/>
    <x v="15"/>
  </r>
  <r>
    <s v="720+"/>
    <s v="$0-25K"/>
    <s v="31-40"/>
    <s v="Texas"/>
    <n v="1002"/>
    <x v="3"/>
    <x v="1"/>
    <x v="15"/>
  </r>
  <r>
    <s v="720+"/>
    <s v="$0-25K"/>
    <s v="41-55"/>
    <s v="Texas"/>
    <n v="985"/>
    <x v="3"/>
    <x v="1"/>
    <x v="15"/>
  </r>
  <r>
    <s v="&lt;720"/>
    <s v="$25-55K"/>
    <s v="41-55"/>
    <s v="Texas"/>
    <n v="1000"/>
    <x v="3"/>
    <x v="1"/>
    <x v="3"/>
  </r>
  <r>
    <s v="&lt;720"/>
    <s v="$0-25K"/>
    <s v="56+"/>
    <s v="Texas"/>
    <n v="976"/>
    <x v="3"/>
    <x v="1"/>
    <x v="16"/>
  </r>
  <r>
    <s v="&lt;720"/>
    <s v="$25-55K"/>
    <s v="56+"/>
    <s v="Texas"/>
    <n v="1006"/>
    <x v="3"/>
    <x v="1"/>
    <x v="0"/>
  </r>
  <r>
    <s v="&lt;720"/>
    <s v="$55-90K"/>
    <s v="31-40"/>
    <s v="Utah"/>
    <n v="998"/>
    <x v="3"/>
    <x v="1"/>
    <x v="4"/>
  </r>
  <r>
    <s v="&lt;720"/>
    <s v="$25-55K"/>
    <s v="41-55"/>
    <s v="Virginia"/>
    <n v="1002"/>
    <x v="3"/>
    <x v="1"/>
    <x v="18"/>
  </r>
  <r>
    <s v="&lt;720"/>
    <s v="$55-90K"/>
    <s v="41-55"/>
    <s v="Virginia"/>
    <n v="1011"/>
    <x v="3"/>
    <x v="1"/>
    <x v="8"/>
  </r>
  <r>
    <s v="&lt;720"/>
    <s v="$0-25K"/>
    <s v="18-30"/>
    <s v="Washington"/>
    <n v="998"/>
    <x v="3"/>
    <x v="1"/>
    <x v="10"/>
  </r>
  <r>
    <s v="720+"/>
    <s v="$55-90K"/>
    <s v="18-30"/>
    <s v="Washington"/>
    <n v="997"/>
    <x v="3"/>
    <x v="1"/>
    <x v="14"/>
  </r>
  <r>
    <s v="&lt;720"/>
    <s v="$90K+"/>
    <s v="31-40"/>
    <s v="Washington"/>
    <n v="1014"/>
    <x v="3"/>
    <x v="1"/>
    <x v="2"/>
  </r>
  <r>
    <s v="720+"/>
    <s v="$55-90K"/>
    <s v="41-55"/>
    <s v="West Virginia"/>
    <n v="1010"/>
    <x v="3"/>
    <x v="1"/>
    <x v="14"/>
  </r>
  <r>
    <s v="&lt;720"/>
    <s v="$90K+"/>
    <s v="18-30"/>
    <s v="Wisconsin"/>
    <n v="1002"/>
    <x v="3"/>
    <x v="1"/>
    <x v="1"/>
  </r>
  <r>
    <s v="&lt;720"/>
    <s v="$90K+"/>
    <s v="41-55"/>
    <s v="Wisconsin"/>
    <n v="1013"/>
    <x v="3"/>
    <x v="1"/>
    <x v="1"/>
  </r>
  <r>
    <s v="720+"/>
    <s v="$90K+"/>
    <s v="41-55"/>
    <s v="Alabama"/>
    <n v="994"/>
    <x v="3"/>
    <x v="2"/>
    <x v="15"/>
  </r>
  <r>
    <s v="&lt;720"/>
    <s v="$90K+"/>
    <s v="18-30"/>
    <s v="Alaska"/>
    <n v="1004"/>
    <x v="3"/>
    <x v="2"/>
    <x v="22"/>
  </r>
  <r>
    <s v="&lt;720"/>
    <s v="$25-55K"/>
    <s v="18-30"/>
    <s v="Arkansas"/>
    <n v="1004"/>
    <x v="3"/>
    <x v="2"/>
    <x v="1"/>
  </r>
  <r>
    <s v="720+"/>
    <s v="$0-25K"/>
    <s v="18-30"/>
    <s v="California"/>
    <n v="1003"/>
    <x v="3"/>
    <x v="2"/>
    <x v="15"/>
  </r>
  <r>
    <s v="720+"/>
    <s v="$25-55K"/>
    <s v="18-30"/>
    <s v="California"/>
    <n v="1005"/>
    <x v="3"/>
    <x v="2"/>
    <x v="15"/>
  </r>
  <r>
    <s v="720+"/>
    <s v="$25-55K"/>
    <s v="18-30"/>
    <s v="California"/>
    <n v="1003"/>
    <x v="3"/>
    <x v="2"/>
    <x v="5"/>
  </r>
  <r>
    <s v="&lt;720"/>
    <s v="$90K+"/>
    <s v="18-30"/>
    <s v="California"/>
    <n v="987"/>
    <x v="3"/>
    <x v="2"/>
    <x v="1"/>
  </r>
  <r>
    <s v="&lt;720"/>
    <s v="$0-25K"/>
    <s v="31-40"/>
    <s v="California"/>
    <n v="1010"/>
    <x v="3"/>
    <x v="2"/>
    <x v="0"/>
  </r>
  <r>
    <s v="&lt;720"/>
    <s v="$25-55K"/>
    <s v="31-40"/>
    <s v="California"/>
    <n v="1008"/>
    <x v="3"/>
    <x v="2"/>
    <x v="9"/>
  </r>
  <r>
    <s v="&lt;720"/>
    <s v="$55-90K"/>
    <s v="41-55"/>
    <s v="California"/>
    <n v="987"/>
    <x v="3"/>
    <x v="2"/>
    <x v="3"/>
  </r>
  <r>
    <s v="720+"/>
    <s v="$0-25K"/>
    <s v="56+"/>
    <s v="California"/>
    <n v="1012"/>
    <x v="3"/>
    <x v="2"/>
    <x v="15"/>
  </r>
  <r>
    <s v="&lt;720"/>
    <s v="$25-55K"/>
    <s v="56+"/>
    <s v="California"/>
    <n v="1005"/>
    <x v="3"/>
    <x v="2"/>
    <x v="0"/>
  </r>
  <r>
    <s v="&lt;720"/>
    <s v="$90K+"/>
    <s v="56+"/>
    <s v="California"/>
    <n v="982"/>
    <x v="3"/>
    <x v="2"/>
    <x v="4"/>
  </r>
  <r>
    <s v="720+"/>
    <s v="$55-90K"/>
    <s v="41-55"/>
    <s v="Colorado"/>
    <n v="976"/>
    <x v="3"/>
    <x v="2"/>
    <x v="14"/>
  </r>
  <r>
    <s v="&lt;720"/>
    <s v="$25-55K"/>
    <s v="18-30"/>
    <s v="Connecticut"/>
    <n v="993"/>
    <x v="3"/>
    <x v="2"/>
    <x v="18"/>
  </r>
  <r>
    <s v="&lt;720"/>
    <s v="$0-25K"/>
    <s v="31-40"/>
    <s v="Connecticut"/>
    <n v="991"/>
    <x v="3"/>
    <x v="2"/>
    <x v="2"/>
  </r>
  <r>
    <s v="720+"/>
    <s v="$25-55K"/>
    <s v="18-30"/>
    <s v="Florida"/>
    <n v="1002"/>
    <x v="3"/>
    <x v="2"/>
    <x v="5"/>
  </r>
  <r>
    <s v="&lt;720"/>
    <s v="$0-25K"/>
    <s v="56+"/>
    <s v="Florida"/>
    <n v="996"/>
    <x v="3"/>
    <x v="2"/>
    <x v="16"/>
  </r>
  <r>
    <s v="&lt;720"/>
    <s v="$0-25K"/>
    <s v="18-30"/>
    <s v="Georgia"/>
    <n v="1010"/>
    <x v="3"/>
    <x v="2"/>
    <x v="10"/>
  </r>
  <r>
    <s v="720+"/>
    <s v="$55-90K"/>
    <s v="18-30"/>
    <s v="Illinois"/>
    <n v="993"/>
    <x v="3"/>
    <x v="2"/>
    <x v="15"/>
  </r>
  <r>
    <s v="720+"/>
    <s v="$90K+"/>
    <s v="41-55"/>
    <s v="Illinois"/>
    <n v="1003"/>
    <x v="3"/>
    <x v="2"/>
    <x v="15"/>
  </r>
  <r>
    <s v="720+"/>
    <s v="$0-25K"/>
    <s v="56+"/>
    <s v="Indiana"/>
    <n v="1001"/>
    <x v="3"/>
    <x v="2"/>
    <x v="5"/>
  </r>
  <r>
    <s v="720+"/>
    <s v="$90K+"/>
    <s v="41-55"/>
    <s v="Iowa"/>
    <n v="1009"/>
    <x v="3"/>
    <x v="2"/>
    <x v="5"/>
  </r>
  <r>
    <s v="&lt;720"/>
    <s v="$0-25K"/>
    <s v="18-30"/>
    <s v="Kansas"/>
    <n v="1004"/>
    <x v="3"/>
    <x v="2"/>
    <x v="16"/>
  </r>
  <r>
    <s v="&lt;720"/>
    <s v="$90K+"/>
    <s v="31-40"/>
    <s v="Kentucky"/>
    <n v="1009"/>
    <x v="3"/>
    <x v="2"/>
    <x v="8"/>
  </r>
  <r>
    <s v="720+"/>
    <s v="$55-90K"/>
    <s v="56+"/>
    <s v="Kentucky"/>
    <n v="983"/>
    <x v="3"/>
    <x v="2"/>
    <x v="14"/>
  </r>
  <r>
    <s v="&lt;720"/>
    <s v="$0-25K"/>
    <s v="41-55"/>
    <s v="Massachusetts"/>
    <n v="988"/>
    <x v="3"/>
    <x v="2"/>
    <x v="16"/>
  </r>
  <r>
    <s v="&lt;720"/>
    <s v="$25-55K"/>
    <s v="56+"/>
    <s v="Michigan"/>
    <n v="1006"/>
    <x v="3"/>
    <x v="2"/>
    <x v="8"/>
  </r>
  <r>
    <s v="&lt;720"/>
    <s v="$90K+"/>
    <s v="18-30"/>
    <s v="Mississippi"/>
    <n v="1009"/>
    <x v="3"/>
    <x v="2"/>
    <x v="18"/>
  </r>
  <r>
    <s v="&lt;720"/>
    <s v="$25-55K"/>
    <s v="31-40"/>
    <s v="Mississippi"/>
    <n v="1009"/>
    <x v="3"/>
    <x v="2"/>
    <x v="2"/>
  </r>
  <r>
    <s v="720+"/>
    <s v="$0-25K"/>
    <s v="41-55"/>
    <s v="Missouri"/>
    <n v="993"/>
    <x v="3"/>
    <x v="2"/>
    <x v="14"/>
  </r>
  <r>
    <s v="&lt;720"/>
    <s v="$25-55K"/>
    <s v="41-55"/>
    <s v="Missouri"/>
    <n v="1008"/>
    <x v="3"/>
    <x v="2"/>
    <x v="13"/>
  </r>
  <r>
    <s v="&lt;720"/>
    <s v="$90K+"/>
    <s v="31-40"/>
    <s v="New York"/>
    <n v="1001"/>
    <x v="3"/>
    <x v="2"/>
    <x v="11"/>
  </r>
  <r>
    <s v="&lt;720"/>
    <s v="$55-90K"/>
    <s v="41-55"/>
    <s v="New York"/>
    <n v="989"/>
    <x v="3"/>
    <x v="2"/>
    <x v="1"/>
  </r>
  <r>
    <s v="720+"/>
    <s v="$0-25K"/>
    <s v="56+"/>
    <s v="New York"/>
    <n v="1005"/>
    <x v="3"/>
    <x v="2"/>
    <x v="5"/>
  </r>
  <r>
    <s v="&lt;720"/>
    <s v="$90K+"/>
    <s v="56+"/>
    <s v="New York"/>
    <n v="1009"/>
    <x v="3"/>
    <x v="2"/>
    <x v="0"/>
  </r>
  <r>
    <s v="&lt;720"/>
    <s v="$25-55K"/>
    <s v="18-30"/>
    <s v="North Carolina"/>
    <n v="1006"/>
    <x v="3"/>
    <x v="2"/>
    <x v="11"/>
  </r>
  <r>
    <s v="720+"/>
    <s v="$90K+"/>
    <s v="18-30"/>
    <s v="North Carolina"/>
    <n v="996"/>
    <x v="3"/>
    <x v="2"/>
    <x v="14"/>
  </r>
  <r>
    <s v="&lt;720"/>
    <s v="$0-25K"/>
    <s v="31-40"/>
    <s v="North Carolina"/>
    <n v="1008"/>
    <x v="3"/>
    <x v="2"/>
    <x v="4"/>
  </r>
  <r>
    <s v="720+"/>
    <s v="$25-55K"/>
    <s v="41-55"/>
    <s v="Ohio"/>
    <n v="1020"/>
    <x v="3"/>
    <x v="2"/>
    <x v="5"/>
  </r>
  <r>
    <s v="720+"/>
    <s v="$0-25K"/>
    <s v="56+"/>
    <s v="Ohio"/>
    <n v="991"/>
    <x v="3"/>
    <x v="2"/>
    <x v="15"/>
  </r>
  <r>
    <s v="720+"/>
    <s v="$90K+"/>
    <s v="56+"/>
    <s v="Oklahoma"/>
    <n v="1002"/>
    <x v="3"/>
    <x v="2"/>
    <x v="14"/>
  </r>
  <r>
    <s v="&lt;720"/>
    <s v="$0-25K"/>
    <s v="41-55"/>
    <s v="Pennsylvania"/>
    <n v="996"/>
    <x v="3"/>
    <x v="2"/>
    <x v="18"/>
  </r>
  <r>
    <s v="720+"/>
    <s v="$25-55K"/>
    <s v="56+"/>
    <s v="Pennsylvania"/>
    <n v="993"/>
    <x v="3"/>
    <x v="2"/>
    <x v="15"/>
  </r>
  <r>
    <s v="&lt;720"/>
    <s v="$55-90K"/>
    <s v="31-40"/>
    <s v="South Carolina"/>
    <n v="1001"/>
    <x v="3"/>
    <x v="2"/>
    <x v="0"/>
  </r>
  <r>
    <s v="720+"/>
    <s v="$90K+"/>
    <s v="31-40"/>
    <s v="Tennessee"/>
    <n v="995"/>
    <x v="3"/>
    <x v="2"/>
    <x v="15"/>
  </r>
  <r>
    <s v="&lt;720"/>
    <s v="$0-25K"/>
    <s v="18-30"/>
    <s v="Texas"/>
    <n v="1009"/>
    <x v="3"/>
    <x v="2"/>
    <x v="24"/>
  </r>
  <r>
    <s v="720+"/>
    <s v="$55-90K"/>
    <s v="18-30"/>
    <s v="Texas"/>
    <n v="999"/>
    <x v="3"/>
    <x v="2"/>
    <x v="14"/>
  </r>
  <r>
    <s v="&lt;720"/>
    <s v="$55-90K"/>
    <s v="18-30"/>
    <s v="Texas"/>
    <n v="991"/>
    <x v="3"/>
    <x v="2"/>
    <x v="1"/>
  </r>
  <r>
    <s v="&lt;720"/>
    <s v="$55-90K"/>
    <s v="18-30"/>
    <s v="Texas"/>
    <n v="997"/>
    <x v="3"/>
    <x v="2"/>
    <x v="16"/>
  </r>
  <r>
    <s v="720+"/>
    <s v="$0-25K"/>
    <s v="41-55"/>
    <s v="Texas"/>
    <n v="1027"/>
    <x v="3"/>
    <x v="2"/>
    <x v="15"/>
  </r>
  <r>
    <s v="&lt;720"/>
    <s v="$0-25K"/>
    <s v="41-55"/>
    <s v="Texas"/>
    <n v="1004"/>
    <x v="3"/>
    <x v="2"/>
    <x v="0"/>
  </r>
  <r>
    <s v="&lt;720"/>
    <s v="$90K+"/>
    <s v="41-55"/>
    <s v="Texas"/>
    <n v="1008"/>
    <x v="3"/>
    <x v="2"/>
    <x v="10"/>
  </r>
  <r>
    <s v="&lt;720"/>
    <s v="$55-90K"/>
    <s v="56+"/>
    <s v="Texas"/>
    <n v="993"/>
    <x v="3"/>
    <x v="2"/>
    <x v="16"/>
  </r>
  <r>
    <s v="720+"/>
    <s v="$90K+"/>
    <s v="41-55"/>
    <s v="Utah"/>
    <n v="985"/>
    <x v="3"/>
    <x v="2"/>
    <x v="15"/>
  </r>
  <r>
    <s v="&lt;720"/>
    <s v="$0-25K"/>
    <s v="31-40"/>
    <s v="Virginia"/>
    <n v="998"/>
    <x v="3"/>
    <x v="2"/>
    <x v="10"/>
  </r>
  <r>
    <s v="&lt;720"/>
    <s v="$0-25K"/>
    <s v="31-40"/>
    <s v="Virginia"/>
    <n v="1015"/>
    <x v="3"/>
    <x v="2"/>
    <x v="13"/>
  </r>
  <r>
    <s v="720+"/>
    <s v="$55-90K"/>
    <s v="31-40"/>
    <s v="Virginia"/>
    <n v="1010"/>
    <x v="3"/>
    <x v="2"/>
    <x v="5"/>
  </r>
  <r>
    <s v="&lt;720"/>
    <s v="$55-90K"/>
    <s v="18-30"/>
    <s v="Wisconsin"/>
    <n v="1012"/>
    <x v="3"/>
    <x v="2"/>
    <x v="0"/>
  </r>
  <r>
    <s v="720+"/>
    <s v="$25-55K"/>
    <s v="31-40"/>
    <s v="Alabama"/>
    <n v="972"/>
    <x v="3"/>
    <x v="3"/>
    <x v="14"/>
  </r>
  <r>
    <s v="720+"/>
    <s v="$0-25K"/>
    <s v="18-30"/>
    <s v="California"/>
    <n v="1008"/>
    <x v="3"/>
    <x v="3"/>
    <x v="5"/>
  </r>
  <r>
    <s v="720+"/>
    <s v="$55-90K"/>
    <s v="18-30"/>
    <s v="California"/>
    <n v="1002"/>
    <x v="3"/>
    <x v="3"/>
    <x v="14"/>
  </r>
  <r>
    <s v="&lt;720"/>
    <s v="$25-55K"/>
    <s v="31-40"/>
    <s v="California"/>
    <n v="1010"/>
    <x v="3"/>
    <x v="3"/>
    <x v="8"/>
  </r>
  <r>
    <s v="&lt;720"/>
    <s v="$25-55K"/>
    <s v="31-40"/>
    <s v="California"/>
    <n v="1000"/>
    <x v="3"/>
    <x v="3"/>
    <x v="10"/>
  </r>
  <r>
    <s v="&lt;720"/>
    <s v="$90K+"/>
    <s v="31-40"/>
    <s v="California"/>
    <n v="993"/>
    <x v="3"/>
    <x v="3"/>
    <x v="11"/>
  </r>
  <r>
    <s v="720+"/>
    <s v="$90K+"/>
    <s v="41-55"/>
    <s v="California"/>
    <n v="997"/>
    <x v="3"/>
    <x v="3"/>
    <x v="6"/>
  </r>
  <r>
    <s v="720+"/>
    <s v="$90K+"/>
    <s v="41-55"/>
    <s v="California"/>
    <n v="1014"/>
    <x v="3"/>
    <x v="3"/>
    <x v="15"/>
  </r>
  <r>
    <s v="&lt;720"/>
    <s v="$55-90K"/>
    <s v="56+"/>
    <s v="California"/>
    <n v="1016"/>
    <x v="3"/>
    <x v="3"/>
    <x v="3"/>
  </r>
  <r>
    <s v="&lt;720"/>
    <s v="$55-90K"/>
    <s v="56+"/>
    <s v="California"/>
    <n v="996"/>
    <x v="3"/>
    <x v="3"/>
    <x v="10"/>
  </r>
  <r>
    <s v="&lt;720"/>
    <s v="$55-90K"/>
    <s v="56+"/>
    <s v="California"/>
    <n v="993"/>
    <x v="3"/>
    <x v="3"/>
    <x v="11"/>
  </r>
  <r>
    <s v="720+"/>
    <s v="$25-55K"/>
    <s v="31-40"/>
    <s v="Colorado"/>
    <n v="999"/>
    <x v="3"/>
    <x v="3"/>
    <x v="15"/>
  </r>
  <r>
    <s v="&lt;720"/>
    <s v="$55-90K"/>
    <s v="18-30"/>
    <s v="Connecticut"/>
    <n v="1001"/>
    <x v="3"/>
    <x v="3"/>
    <x v="13"/>
  </r>
  <r>
    <s v="&lt;720"/>
    <s v="$25-55K"/>
    <s v="56+"/>
    <s v="Connecticut"/>
    <n v="975"/>
    <x v="3"/>
    <x v="3"/>
    <x v="4"/>
  </r>
  <r>
    <s v="720+"/>
    <s v="$25-55K"/>
    <s v="18-30"/>
    <s v="Florida"/>
    <n v="1016"/>
    <x v="3"/>
    <x v="3"/>
    <x v="14"/>
  </r>
  <r>
    <s v="720+"/>
    <s v="$25-55K"/>
    <s v="18-30"/>
    <s v="Florida"/>
    <n v="987"/>
    <x v="3"/>
    <x v="3"/>
    <x v="15"/>
  </r>
  <r>
    <s v="&lt;720"/>
    <s v="$90K+"/>
    <s v="31-40"/>
    <s v="Florida"/>
    <n v="989"/>
    <x v="3"/>
    <x v="3"/>
    <x v="9"/>
  </r>
  <r>
    <s v="720+"/>
    <s v="$55-90K"/>
    <s v="41-55"/>
    <s v="Florida"/>
    <n v="1014"/>
    <x v="3"/>
    <x v="3"/>
    <x v="5"/>
  </r>
  <r>
    <s v="&lt;720"/>
    <s v="$55-90K"/>
    <s v="41-55"/>
    <s v="Florida"/>
    <n v="999"/>
    <x v="3"/>
    <x v="3"/>
    <x v="0"/>
  </r>
  <r>
    <s v="&lt;720"/>
    <s v="$0-25K"/>
    <s v="56+"/>
    <s v="Florida"/>
    <n v="1014"/>
    <x v="3"/>
    <x v="3"/>
    <x v="0"/>
  </r>
  <r>
    <s v="&lt;720"/>
    <s v="$0-25K"/>
    <s v="56+"/>
    <s v="Florida"/>
    <n v="985"/>
    <x v="3"/>
    <x v="3"/>
    <x v="3"/>
  </r>
  <r>
    <s v="&lt;720"/>
    <s v="$25-55K"/>
    <s v="56+"/>
    <s v="Florida"/>
    <n v="985"/>
    <x v="3"/>
    <x v="3"/>
    <x v="7"/>
  </r>
  <r>
    <s v="720+"/>
    <s v="$55-90K"/>
    <s v="18-30"/>
    <s v="Georgia"/>
    <n v="979"/>
    <x v="3"/>
    <x v="3"/>
    <x v="15"/>
  </r>
  <r>
    <s v="720+"/>
    <s v="$90K+"/>
    <s v="18-30"/>
    <s v="Illinois"/>
    <n v="1008"/>
    <x v="3"/>
    <x v="3"/>
    <x v="14"/>
  </r>
  <r>
    <s v="720+"/>
    <s v="$90K+"/>
    <s v="31-40"/>
    <s v="Illinois"/>
    <n v="1016"/>
    <x v="3"/>
    <x v="3"/>
    <x v="5"/>
  </r>
  <r>
    <s v="&lt;720"/>
    <s v="$90K+"/>
    <s v="41-55"/>
    <s v="Illinois"/>
    <n v="988"/>
    <x v="3"/>
    <x v="3"/>
    <x v="8"/>
  </r>
  <r>
    <s v="720+"/>
    <s v="$90K+"/>
    <s v="56+"/>
    <s v="Illinois"/>
    <n v="993"/>
    <x v="3"/>
    <x v="3"/>
    <x v="5"/>
  </r>
  <r>
    <s v="720+"/>
    <s v="$90K+"/>
    <s v="18-30"/>
    <s v="Iowa"/>
    <n v="999"/>
    <x v="3"/>
    <x v="3"/>
    <x v="15"/>
  </r>
  <r>
    <s v="720+"/>
    <s v="$90K+"/>
    <s v="41-55"/>
    <s v="Kentucky"/>
    <n v="1004"/>
    <x v="3"/>
    <x v="3"/>
    <x v="5"/>
  </r>
  <r>
    <s v="720+"/>
    <s v="$25-55K"/>
    <s v="56+"/>
    <s v="Kentucky"/>
    <n v="1013"/>
    <x v="3"/>
    <x v="3"/>
    <x v="5"/>
  </r>
  <r>
    <s v="720+"/>
    <s v="$0-25K"/>
    <s v="31-40"/>
    <s v="Louisiana"/>
    <n v="994"/>
    <x v="3"/>
    <x v="3"/>
    <x v="15"/>
  </r>
  <r>
    <s v="720+"/>
    <s v="$90K+"/>
    <s v="41-55"/>
    <s v="Louisiana"/>
    <n v="1004"/>
    <x v="3"/>
    <x v="3"/>
    <x v="14"/>
  </r>
  <r>
    <s v="720+"/>
    <s v="$90K+"/>
    <s v="41-55"/>
    <s v="Louisiana"/>
    <n v="998"/>
    <x v="3"/>
    <x v="3"/>
    <x v="15"/>
  </r>
  <r>
    <s v="&lt;720"/>
    <s v="$0-25K"/>
    <s v="56+"/>
    <s v="Maryland"/>
    <n v="1000"/>
    <x v="3"/>
    <x v="3"/>
    <x v="18"/>
  </r>
  <r>
    <s v="&lt;720"/>
    <s v="$0-25K"/>
    <s v="31-40"/>
    <s v="Massachusetts"/>
    <n v="1002"/>
    <x v="3"/>
    <x v="3"/>
    <x v="2"/>
  </r>
  <r>
    <s v="720+"/>
    <s v="$55-90K"/>
    <s v="18-30"/>
    <s v="Minnesota"/>
    <n v="978"/>
    <x v="3"/>
    <x v="3"/>
    <x v="14"/>
  </r>
  <r>
    <s v="720+"/>
    <s v="$55-90K"/>
    <s v="31-40"/>
    <s v="Minnesota"/>
    <n v="1013"/>
    <x v="3"/>
    <x v="3"/>
    <x v="15"/>
  </r>
  <r>
    <s v="720+"/>
    <s v="$25-55K"/>
    <s v="41-55"/>
    <s v="Minnesota"/>
    <n v="1009"/>
    <x v="3"/>
    <x v="3"/>
    <x v="15"/>
  </r>
  <r>
    <s v="720+"/>
    <s v="$25-55K"/>
    <s v="41-55"/>
    <s v="Missouri"/>
    <n v="1006"/>
    <x v="3"/>
    <x v="3"/>
    <x v="15"/>
  </r>
  <r>
    <s v="&lt;720"/>
    <s v="$90K+"/>
    <s v="41-55"/>
    <s v="Missouri"/>
    <n v="988"/>
    <x v="3"/>
    <x v="3"/>
    <x v="1"/>
  </r>
  <r>
    <s v="720+"/>
    <s v="$90K+"/>
    <s v="56+"/>
    <s v="Nevada"/>
    <n v="1012"/>
    <x v="3"/>
    <x v="3"/>
    <x v="15"/>
  </r>
  <r>
    <s v="720+"/>
    <s v="$25-55K"/>
    <s v="41-55"/>
    <s v="New Jersey"/>
    <n v="1004"/>
    <x v="3"/>
    <x v="3"/>
    <x v="21"/>
  </r>
  <r>
    <s v="&lt;720"/>
    <s v="$90K+"/>
    <s v="41-55"/>
    <s v="New Jersey"/>
    <n v="998"/>
    <x v="3"/>
    <x v="3"/>
    <x v="13"/>
  </r>
  <r>
    <s v="720+"/>
    <s v="$25-55K"/>
    <s v="18-30"/>
    <s v="New York"/>
    <n v="998"/>
    <x v="3"/>
    <x v="3"/>
    <x v="15"/>
  </r>
  <r>
    <s v="&lt;720"/>
    <s v="$25-55K"/>
    <s v="18-30"/>
    <s v="New York"/>
    <n v="995"/>
    <x v="3"/>
    <x v="3"/>
    <x v="12"/>
  </r>
  <r>
    <s v="&lt;720"/>
    <s v="$90K+"/>
    <s v="18-30"/>
    <s v="New York"/>
    <n v="1022"/>
    <x v="3"/>
    <x v="3"/>
    <x v="8"/>
  </r>
  <r>
    <s v="&lt;720"/>
    <s v="$90K+"/>
    <s v="18-30"/>
    <s v="New York"/>
    <n v="992"/>
    <x v="3"/>
    <x v="3"/>
    <x v="8"/>
  </r>
  <r>
    <s v="720+"/>
    <s v="$25-55K"/>
    <s v="41-55"/>
    <s v="New York"/>
    <n v="1005"/>
    <x v="3"/>
    <x v="3"/>
    <x v="15"/>
  </r>
  <r>
    <s v="720+"/>
    <s v="$25-55K"/>
    <s v="41-55"/>
    <s v="New York"/>
    <n v="996"/>
    <x v="3"/>
    <x v="3"/>
    <x v="15"/>
  </r>
  <r>
    <s v="&lt;720"/>
    <s v="$25-55K"/>
    <s v="56+"/>
    <s v="New York"/>
    <n v="1006"/>
    <x v="3"/>
    <x v="3"/>
    <x v="8"/>
  </r>
  <r>
    <s v="&lt;720"/>
    <s v="$90K+"/>
    <s v="56+"/>
    <s v="New York"/>
    <n v="1001"/>
    <x v="3"/>
    <x v="3"/>
    <x v="22"/>
  </r>
  <r>
    <s v="720+"/>
    <s v="$90K+"/>
    <s v="18-30"/>
    <s v="North Carolina"/>
    <n v="992"/>
    <x v="3"/>
    <x v="3"/>
    <x v="15"/>
  </r>
  <r>
    <s v="&lt;720"/>
    <s v="$0-25K"/>
    <s v="41-55"/>
    <s v="North Carolina"/>
    <n v="1013"/>
    <x v="3"/>
    <x v="3"/>
    <x v="3"/>
  </r>
  <r>
    <s v="720+"/>
    <s v="$0-25K"/>
    <s v="56+"/>
    <s v="North Carolina"/>
    <n v="1004"/>
    <x v="3"/>
    <x v="3"/>
    <x v="14"/>
  </r>
  <r>
    <s v="&lt;720"/>
    <s v="$0-25K"/>
    <s v="18-30"/>
    <s v="North Dakota"/>
    <n v="982"/>
    <x v="3"/>
    <x v="3"/>
    <x v="0"/>
  </r>
  <r>
    <s v="720+"/>
    <s v="$90K+"/>
    <s v="18-30"/>
    <s v="North Dakota"/>
    <n v="1001"/>
    <x v="3"/>
    <x v="3"/>
    <x v="14"/>
  </r>
  <r>
    <s v="720+"/>
    <s v="$0-25K"/>
    <s v="56+"/>
    <s v="Ohio"/>
    <n v="1000"/>
    <x v="3"/>
    <x v="3"/>
    <x v="15"/>
  </r>
  <r>
    <s v="&lt;720"/>
    <s v="$55-90K"/>
    <s v="56+"/>
    <s v="Ohio"/>
    <n v="1002"/>
    <x v="3"/>
    <x v="3"/>
    <x v="16"/>
  </r>
  <r>
    <s v="&lt;720"/>
    <s v="$90K+"/>
    <s v="56+"/>
    <s v="Ohio"/>
    <n v="1003"/>
    <x v="3"/>
    <x v="3"/>
    <x v="3"/>
  </r>
  <r>
    <s v="&lt;720"/>
    <s v="$90K+"/>
    <s v="41-55"/>
    <s v="Oklahoma"/>
    <n v="1000"/>
    <x v="3"/>
    <x v="3"/>
    <x v="16"/>
  </r>
  <r>
    <s v="&lt;720"/>
    <s v="$25-55K"/>
    <s v="41-55"/>
    <s v="Pennsylvania"/>
    <n v="998"/>
    <x v="3"/>
    <x v="3"/>
    <x v="3"/>
  </r>
  <r>
    <s v="&lt;720"/>
    <s v="$0-25K"/>
    <s v="56+"/>
    <s v="Pennsylvania"/>
    <n v="1023"/>
    <x v="3"/>
    <x v="3"/>
    <x v="8"/>
  </r>
  <r>
    <s v="720+"/>
    <s v="$55-90K"/>
    <s v="56+"/>
    <s v="Pennsylvania"/>
    <n v="1006"/>
    <x v="3"/>
    <x v="3"/>
    <x v="15"/>
  </r>
  <r>
    <s v="&lt;720"/>
    <s v="$55-90K"/>
    <s v="56+"/>
    <s v="Rhode Island"/>
    <n v="989"/>
    <x v="3"/>
    <x v="3"/>
    <x v="1"/>
  </r>
  <r>
    <s v="&lt;720"/>
    <s v="$55-90K"/>
    <s v="18-30"/>
    <s v="South Carolina"/>
    <n v="1003"/>
    <x v="3"/>
    <x v="3"/>
    <x v="4"/>
  </r>
  <r>
    <s v="&lt;720"/>
    <s v="$0-25K"/>
    <s v="31-40"/>
    <s v="South Carolina"/>
    <n v="1013"/>
    <x v="3"/>
    <x v="3"/>
    <x v="3"/>
  </r>
  <r>
    <s v="720+"/>
    <s v="$55-90K"/>
    <s v="31-40"/>
    <s v="South Dakota"/>
    <n v="1004"/>
    <x v="3"/>
    <x v="3"/>
    <x v="15"/>
  </r>
  <r>
    <s v="720+"/>
    <s v="$55-90K"/>
    <s v="31-40"/>
    <s v="Tennessee"/>
    <n v="992"/>
    <x v="3"/>
    <x v="3"/>
    <x v="14"/>
  </r>
  <r>
    <s v="&lt;720"/>
    <s v="$0-25K"/>
    <s v="41-55"/>
    <s v="Tennessee"/>
    <n v="988"/>
    <x v="3"/>
    <x v="3"/>
    <x v="0"/>
  </r>
  <r>
    <s v="720+"/>
    <s v="$0-25K"/>
    <s v="56+"/>
    <s v="Tennessee"/>
    <n v="985"/>
    <x v="3"/>
    <x v="3"/>
    <x v="15"/>
  </r>
  <r>
    <s v="&lt;720"/>
    <s v="$90K+"/>
    <s v="31-40"/>
    <s v="Texas"/>
    <n v="1004"/>
    <x v="3"/>
    <x v="3"/>
    <x v="8"/>
  </r>
  <r>
    <s v="&lt;720"/>
    <s v="$90K+"/>
    <s v="41-55"/>
    <s v="Texas"/>
    <n v="1008"/>
    <x v="3"/>
    <x v="3"/>
    <x v="9"/>
  </r>
  <r>
    <s v="720+"/>
    <s v="$25-55K"/>
    <s v="56+"/>
    <s v="Texas"/>
    <n v="1013"/>
    <x v="3"/>
    <x v="3"/>
    <x v="21"/>
  </r>
  <r>
    <s v="&lt;720"/>
    <s v="$0-25K"/>
    <s v="31-40"/>
    <s v="Virginia"/>
    <n v="1014"/>
    <x v="3"/>
    <x v="3"/>
    <x v="1"/>
  </r>
  <r>
    <s v="720+"/>
    <s v="$0-25K"/>
    <s v="41-55"/>
    <s v="Virginia"/>
    <n v="987"/>
    <x v="3"/>
    <x v="3"/>
    <x v="15"/>
  </r>
  <r>
    <s v="&lt;720"/>
    <s v="$90K+"/>
    <s v="56+"/>
    <s v="Virginia"/>
    <n v="979"/>
    <x v="3"/>
    <x v="3"/>
    <x v="16"/>
  </r>
  <r>
    <s v="720+"/>
    <s v="$0-25K"/>
    <s v="56+"/>
    <s v="West Virginia"/>
    <n v="991"/>
    <x v="3"/>
    <x v="3"/>
    <x v="15"/>
  </r>
  <r>
    <s v="720+"/>
    <s v="$25-55K"/>
    <s v="41-55"/>
    <s v="Wisconsin"/>
    <n v="1016"/>
    <x v="3"/>
    <x v="3"/>
    <x v="15"/>
  </r>
  <r>
    <s v="&lt;720"/>
    <s v="$25-55K"/>
    <s v="56+"/>
    <s v="Wyoming"/>
    <n v="1007"/>
    <x v="3"/>
    <x v="3"/>
    <x v="16"/>
  </r>
  <r>
    <s v="&lt;720"/>
    <s v="$90K+"/>
    <s v="41-55"/>
    <s v="Alabama"/>
    <n v="974"/>
    <x v="4"/>
    <x v="0"/>
    <x v="9"/>
  </r>
  <r>
    <s v="&lt;720"/>
    <s v="$90K+"/>
    <s v="56+"/>
    <s v="Alabama"/>
    <n v="1001"/>
    <x v="4"/>
    <x v="0"/>
    <x v="3"/>
  </r>
  <r>
    <s v="&lt;720"/>
    <s v="$55-90K"/>
    <s v="56+"/>
    <s v="Arkansas"/>
    <n v="994"/>
    <x v="4"/>
    <x v="0"/>
    <x v="3"/>
  </r>
  <r>
    <s v="&lt;720"/>
    <s v="$0-25K"/>
    <s v="18-30"/>
    <s v="California"/>
    <n v="1010"/>
    <x v="4"/>
    <x v="0"/>
    <x v="3"/>
  </r>
  <r>
    <s v="&lt;720"/>
    <s v="$90K+"/>
    <s v="18-30"/>
    <s v="California"/>
    <n v="990"/>
    <x v="4"/>
    <x v="0"/>
    <x v="2"/>
  </r>
  <r>
    <s v="&lt;720"/>
    <s v="$0-25K"/>
    <s v="31-40"/>
    <s v="California"/>
    <n v="1006"/>
    <x v="4"/>
    <x v="0"/>
    <x v="2"/>
  </r>
  <r>
    <s v="&lt;720"/>
    <s v="$55-90K"/>
    <s v="31-40"/>
    <s v="California"/>
    <n v="1006"/>
    <x v="4"/>
    <x v="0"/>
    <x v="3"/>
  </r>
  <r>
    <s v="&lt;720"/>
    <s v="$90K+"/>
    <s v="31-40"/>
    <s v="California"/>
    <n v="1007"/>
    <x v="4"/>
    <x v="0"/>
    <x v="1"/>
  </r>
  <r>
    <s v="&lt;720"/>
    <s v="$90K+"/>
    <s v="31-40"/>
    <s v="California"/>
    <n v="989"/>
    <x v="4"/>
    <x v="0"/>
    <x v="1"/>
  </r>
  <r>
    <s v="&lt;720"/>
    <s v="$25-55K"/>
    <s v="41-55"/>
    <s v="California"/>
    <n v="1005"/>
    <x v="4"/>
    <x v="0"/>
    <x v="9"/>
  </r>
  <r>
    <s v="&lt;720"/>
    <s v="$55-90K"/>
    <s v="41-55"/>
    <s v="California"/>
    <n v="995"/>
    <x v="4"/>
    <x v="0"/>
    <x v="9"/>
  </r>
  <r>
    <s v="&lt;720"/>
    <s v="$90K+"/>
    <s v="41-55"/>
    <s v="California"/>
    <n v="996"/>
    <x v="4"/>
    <x v="0"/>
    <x v="1"/>
  </r>
  <r>
    <s v="&lt;720"/>
    <s v="$90K+"/>
    <s v="56+"/>
    <s v="California"/>
    <n v="996"/>
    <x v="4"/>
    <x v="0"/>
    <x v="1"/>
  </r>
  <r>
    <s v="&lt;720"/>
    <s v="$90K+"/>
    <s v="18-30"/>
    <s v="Connecticut"/>
    <n v="1014"/>
    <x v="4"/>
    <x v="0"/>
    <x v="18"/>
  </r>
  <r>
    <s v="&lt;720"/>
    <s v="$55-90K"/>
    <s v="31-40"/>
    <s v="Florida"/>
    <n v="990"/>
    <x v="4"/>
    <x v="0"/>
    <x v="20"/>
  </r>
  <r>
    <s v="&lt;720"/>
    <s v="$55-90K"/>
    <s v="31-40"/>
    <s v="Florida"/>
    <n v="989"/>
    <x v="4"/>
    <x v="0"/>
    <x v="16"/>
  </r>
  <r>
    <s v="&lt;720"/>
    <s v="$90K+"/>
    <s v="31-40"/>
    <s v="Florida"/>
    <n v="1008"/>
    <x v="4"/>
    <x v="0"/>
    <x v="9"/>
  </r>
  <r>
    <s v="&lt;720"/>
    <s v="$0-25K"/>
    <s v="41-55"/>
    <s v="Florida"/>
    <n v="988"/>
    <x v="4"/>
    <x v="0"/>
    <x v="9"/>
  </r>
  <r>
    <s v="&lt;720"/>
    <s v="$55-90K"/>
    <s v="56+"/>
    <s v="Florida"/>
    <n v="994"/>
    <x v="4"/>
    <x v="0"/>
    <x v="3"/>
  </r>
  <r>
    <s v="&lt;720"/>
    <s v="$0-25K"/>
    <s v="31-40"/>
    <s v="Georgia"/>
    <n v="994"/>
    <x v="4"/>
    <x v="0"/>
    <x v="9"/>
  </r>
  <r>
    <s v="&lt;720"/>
    <s v="$25-55K"/>
    <s v="18-30"/>
    <s v="Illinois"/>
    <n v="996"/>
    <x v="4"/>
    <x v="0"/>
    <x v="9"/>
  </r>
  <r>
    <s v="&lt;720"/>
    <s v="$25-55K"/>
    <s v="18-30"/>
    <s v="Illinois"/>
    <n v="980"/>
    <x v="4"/>
    <x v="0"/>
    <x v="2"/>
  </r>
  <r>
    <s v="&lt;720"/>
    <s v="$55-90K"/>
    <s v="18-30"/>
    <s v="Illinois"/>
    <n v="999"/>
    <x v="4"/>
    <x v="0"/>
    <x v="9"/>
  </r>
  <r>
    <s v="&lt;720"/>
    <s v="$90K+"/>
    <s v="31-40"/>
    <s v="Illinois"/>
    <n v="991"/>
    <x v="4"/>
    <x v="0"/>
    <x v="24"/>
  </r>
  <r>
    <s v="&lt;720"/>
    <s v="$0-25K"/>
    <s v="41-55"/>
    <s v="Illinois"/>
    <n v="1004"/>
    <x v="4"/>
    <x v="0"/>
    <x v="24"/>
  </r>
  <r>
    <s v="&lt;720"/>
    <s v="$55-90K"/>
    <s v="56+"/>
    <s v="Illinois"/>
    <n v="989"/>
    <x v="4"/>
    <x v="0"/>
    <x v="9"/>
  </r>
  <r>
    <s v="&lt;720"/>
    <s v="$25-55K"/>
    <s v="18-30"/>
    <s v="Indiana"/>
    <n v="991"/>
    <x v="4"/>
    <x v="0"/>
    <x v="1"/>
  </r>
  <r>
    <s v="&lt;720"/>
    <s v="$25-55K"/>
    <s v="56+"/>
    <s v="Kansas"/>
    <n v="1014"/>
    <x v="4"/>
    <x v="0"/>
    <x v="1"/>
  </r>
  <r>
    <s v="&lt;720"/>
    <s v="$25-55K"/>
    <s v="41-55"/>
    <s v="Maine"/>
    <n v="989"/>
    <x v="4"/>
    <x v="0"/>
    <x v="3"/>
  </r>
  <r>
    <s v="&lt;720"/>
    <s v="$25-55K"/>
    <s v="31-40"/>
    <s v="Maryland"/>
    <n v="1006"/>
    <x v="4"/>
    <x v="0"/>
    <x v="10"/>
  </r>
  <r>
    <s v="&lt;720"/>
    <s v="$55-90K"/>
    <s v="31-40"/>
    <s v="Massachusetts"/>
    <n v="980"/>
    <x v="4"/>
    <x v="0"/>
    <x v="1"/>
  </r>
  <r>
    <s v="&lt;720"/>
    <s v="$55-90K"/>
    <s v="31-40"/>
    <s v="Michigan"/>
    <n v="992"/>
    <x v="4"/>
    <x v="0"/>
    <x v="3"/>
  </r>
  <r>
    <s v="&lt;720"/>
    <s v="$55-90K"/>
    <s v="18-30"/>
    <s v="Missouri"/>
    <n v="1011"/>
    <x v="4"/>
    <x v="0"/>
    <x v="2"/>
  </r>
  <r>
    <s v="&lt;720"/>
    <s v="$25-55K"/>
    <s v="31-40"/>
    <s v="Missouri"/>
    <n v="997"/>
    <x v="4"/>
    <x v="0"/>
    <x v="9"/>
  </r>
  <r>
    <s v="&lt;720"/>
    <s v="$55-90K"/>
    <s v="18-30"/>
    <s v="Montana"/>
    <n v="1001"/>
    <x v="4"/>
    <x v="0"/>
    <x v="10"/>
  </r>
  <r>
    <s v="&lt;720"/>
    <s v="$0-25K"/>
    <s v="41-55"/>
    <s v="Nevada"/>
    <n v="1006"/>
    <x v="4"/>
    <x v="0"/>
    <x v="16"/>
  </r>
  <r>
    <s v="&lt;720"/>
    <s v="$90K+"/>
    <s v="31-40"/>
    <s v="New Mexico"/>
    <n v="1013"/>
    <x v="4"/>
    <x v="0"/>
    <x v="4"/>
  </r>
  <r>
    <s v="&lt;720"/>
    <s v="$90K+"/>
    <s v="31-40"/>
    <s v="New Mexico"/>
    <n v="1006"/>
    <x v="4"/>
    <x v="0"/>
    <x v="4"/>
  </r>
  <r>
    <s v="&lt;720"/>
    <s v="$25-55K"/>
    <s v="18-30"/>
    <s v="New York"/>
    <n v="1007"/>
    <x v="4"/>
    <x v="0"/>
    <x v="1"/>
  </r>
  <r>
    <s v="&lt;720"/>
    <s v="$55-90K"/>
    <s v="18-30"/>
    <s v="New York"/>
    <n v="984"/>
    <x v="4"/>
    <x v="0"/>
    <x v="20"/>
  </r>
  <r>
    <s v="&lt;720"/>
    <s v="$55-90K"/>
    <s v="56+"/>
    <s v="New York"/>
    <n v="993"/>
    <x v="4"/>
    <x v="0"/>
    <x v="2"/>
  </r>
  <r>
    <s v="&lt;720"/>
    <s v="$90K+"/>
    <s v="18-30"/>
    <s v="North Carolina"/>
    <n v="1001"/>
    <x v="4"/>
    <x v="0"/>
    <x v="2"/>
  </r>
  <r>
    <s v="&lt;720"/>
    <s v="$90K+"/>
    <s v="56+"/>
    <s v="North Carolina"/>
    <n v="1009"/>
    <x v="4"/>
    <x v="0"/>
    <x v="1"/>
  </r>
  <r>
    <s v="&lt;720"/>
    <s v="$90K+"/>
    <s v="56+"/>
    <s v="North Carolina"/>
    <n v="1006"/>
    <x v="4"/>
    <x v="0"/>
    <x v="2"/>
  </r>
  <r>
    <s v="&lt;720"/>
    <s v="$90K+"/>
    <s v="31-40"/>
    <s v="Ohio"/>
    <n v="996"/>
    <x v="4"/>
    <x v="0"/>
    <x v="9"/>
  </r>
  <r>
    <s v="&lt;720"/>
    <s v="$55-90K"/>
    <s v="41-55"/>
    <s v="Ohio"/>
    <n v="996"/>
    <x v="4"/>
    <x v="0"/>
    <x v="1"/>
  </r>
  <r>
    <s v="&lt;720"/>
    <s v="$0-25K"/>
    <s v="18-30"/>
    <s v="Oregon"/>
    <n v="999"/>
    <x v="4"/>
    <x v="0"/>
    <x v="20"/>
  </r>
  <r>
    <s v="&lt;720"/>
    <s v="$0-25K"/>
    <s v="18-30"/>
    <s v="Oregon"/>
    <n v="1014"/>
    <x v="4"/>
    <x v="0"/>
    <x v="10"/>
  </r>
  <r>
    <s v="&lt;720"/>
    <s v="$25-55K"/>
    <s v="31-40"/>
    <s v="Pennsylvania"/>
    <n v="995"/>
    <x v="4"/>
    <x v="0"/>
    <x v="9"/>
  </r>
  <r>
    <s v="&lt;720"/>
    <s v="$55-90K"/>
    <s v="31-40"/>
    <s v="Pennsylvania"/>
    <n v="1032"/>
    <x v="4"/>
    <x v="0"/>
    <x v="4"/>
  </r>
  <r>
    <s v="&lt;720"/>
    <s v="$90K+"/>
    <s v="31-40"/>
    <s v="Pennsylvania"/>
    <n v="1006"/>
    <x v="4"/>
    <x v="0"/>
    <x v="1"/>
  </r>
  <r>
    <s v="&lt;720"/>
    <s v="$25-55K"/>
    <s v="41-55"/>
    <s v="Pennsylvania"/>
    <n v="987"/>
    <x v="4"/>
    <x v="0"/>
    <x v="9"/>
  </r>
  <r>
    <s v="&lt;720"/>
    <s v="$0-25K"/>
    <s v="18-30"/>
    <s v="Tennessee"/>
    <n v="1011"/>
    <x v="4"/>
    <x v="0"/>
    <x v="16"/>
  </r>
  <r>
    <s v="&lt;720"/>
    <s v="$0-25K"/>
    <s v="31-40"/>
    <s v="Texas"/>
    <n v="989"/>
    <x v="4"/>
    <x v="0"/>
    <x v="10"/>
  </r>
  <r>
    <s v="&lt;720"/>
    <s v="$55-90K"/>
    <s v="41-55"/>
    <s v="Texas"/>
    <n v="1013"/>
    <x v="4"/>
    <x v="0"/>
    <x v="3"/>
  </r>
  <r>
    <s v="&lt;720"/>
    <s v="$25-55K"/>
    <s v="56+"/>
    <s v="Texas"/>
    <n v="1007"/>
    <x v="4"/>
    <x v="0"/>
    <x v="20"/>
  </r>
  <r>
    <s v="&lt;720"/>
    <s v="$90K+"/>
    <s v="56+"/>
    <s v="Texas"/>
    <n v="998"/>
    <x v="4"/>
    <x v="0"/>
    <x v="1"/>
  </r>
  <r>
    <s v="&lt;720"/>
    <s v="$90K+"/>
    <s v="56+"/>
    <s v="Texas"/>
    <n v="984"/>
    <x v="4"/>
    <x v="0"/>
    <x v="16"/>
  </r>
  <r>
    <s v="&lt;720"/>
    <s v="$0-25K"/>
    <s v="56+"/>
    <s v="Virginia"/>
    <n v="1000"/>
    <x v="4"/>
    <x v="0"/>
    <x v="9"/>
  </r>
  <r>
    <s v="&lt;720"/>
    <s v="$0-25K"/>
    <s v="18-30"/>
    <s v="Washington"/>
    <n v="1014"/>
    <x v="4"/>
    <x v="0"/>
    <x v="20"/>
  </r>
  <r>
    <s v="&lt;720"/>
    <s v="$0-25K"/>
    <s v="41-55"/>
    <s v="Washington"/>
    <n v="1011"/>
    <x v="4"/>
    <x v="0"/>
    <x v="3"/>
  </r>
  <r>
    <s v="&lt;720"/>
    <s v="$0-25K"/>
    <s v="31-40"/>
    <s v="Arizona"/>
    <n v="1010"/>
    <x v="4"/>
    <x v="1"/>
    <x v="9"/>
  </r>
  <r>
    <s v="&lt;720"/>
    <s v="$55-90K"/>
    <s v="31-40"/>
    <s v="California"/>
    <n v="994"/>
    <x v="4"/>
    <x v="1"/>
    <x v="1"/>
  </r>
  <r>
    <s v="&lt;720"/>
    <s v="$90K+"/>
    <s v="31-40"/>
    <s v="California"/>
    <n v="992"/>
    <x v="4"/>
    <x v="1"/>
    <x v="2"/>
  </r>
  <r>
    <s v="&lt;720"/>
    <s v="$0-25K"/>
    <s v="41-55"/>
    <s v="California"/>
    <n v="983"/>
    <x v="4"/>
    <x v="1"/>
    <x v="1"/>
  </r>
  <r>
    <s v="&lt;720"/>
    <s v="$55-90K"/>
    <s v="41-55"/>
    <s v="California"/>
    <n v="987"/>
    <x v="4"/>
    <x v="1"/>
    <x v="1"/>
  </r>
  <r>
    <s v="&lt;720"/>
    <s v="$90K+"/>
    <s v="56+"/>
    <s v="California"/>
    <n v="1008"/>
    <x v="4"/>
    <x v="1"/>
    <x v="1"/>
  </r>
  <r>
    <s v="&lt;720"/>
    <s v="$90K+"/>
    <s v="18-30"/>
    <s v="Colorado"/>
    <n v="981"/>
    <x v="4"/>
    <x v="1"/>
    <x v="3"/>
  </r>
  <r>
    <s v="&lt;720"/>
    <s v="$25-55K"/>
    <s v="18-30"/>
    <s v="Florida"/>
    <n v="995"/>
    <x v="4"/>
    <x v="1"/>
    <x v="4"/>
  </r>
  <r>
    <s v="&lt;720"/>
    <s v="$0-25K"/>
    <s v="56+"/>
    <s v="Florida"/>
    <n v="1006"/>
    <x v="4"/>
    <x v="1"/>
    <x v="4"/>
  </r>
  <r>
    <s v="&lt;720"/>
    <s v="$25-55K"/>
    <s v="31-40"/>
    <s v="Illinois"/>
    <n v="987"/>
    <x v="4"/>
    <x v="1"/>
    <x v="1"/>
  </r>
  <r>
    <s v="&lt;720"/>
    <s v="$55-90K"/>
    <s v="56+"/>
    <s v="Illinois"/>
    <n v="987"/>
    <x v="4"/>
    <x v="1"/>
    <x v="24"/>
  </r>
  <r>
    <s v="&lt;720"/>
    <s v="$90K+"/>
    <s v="41-55"/>
    <s v="Indiana"/>
    <n v="996"/>
    <x v="4"/>
    <x v="1"/>
    <x v="20"/>
  </r>
  <r>
    <s v="&lt;720"/>
    <s v="$55-90K"/>
    <s v="31-40"/>
    <s v="Maryland"/>
    <n v="997"/>
    <x v="4"/>
    <x v="1"/>
    <x v="20"/>
  </r>
  <r>
    <s v="&lt;720"/>
    <s v="$90K+"/>
    <s v="41-55"/>
    <s v="Maryland"/>
    <n v="996"/>
    <x v="4"/>
    <x v="1"/>
    <x v="9"/>
  </r>
  <r>
    <s v="&lt;720"/>
    <s v="$0-25K"/>
    <s v="41-55"/>
    <s v="Michigan"/>
    <n v="990"/>
    <x v="4"/>
    <x v="1"/>
    <x v="20"/>
  </r>
  <r>
    <s v="&lt;720"/>
    <s v="$0-25K"/>
    <s v="41-55"/>
    <s v="Michigan"/>
    <n v="994"/>
    <x v="4"/>
    <x v="1"/>
    <x v="1"/>
  </r>
  <r>
    <s v="&lt;720"/>
    <s v="$90K+"/>
    <s v="56+"/>
    <s v="Michigan"/>
    <n v="1016"/>
    <x v="4"/>
    <x v="1"/>
    <x v="1"/>
  </r>
  <r>
    <s v="&lt;720"/>
    <s v="$25-55K"/>
    <s v="56+"/>
    <s v="Minnesota"/>
    <n v="1001"/>
    <x v="4"/>
    <x v="1"/>
    <x v="2"/>
  </r>
  <r>
    <s v="&lt;720"/>
    <s v="$0-25K"/>
    <s v="41-55"/>
    <s v="New Hampshire"/>
    <n v="995"/>
    <x v="4"/>
    <x v="1"/>
    <x v="10"/>
  </r>
  <r>
    <s v="&lt;720"/>
    <s v="$55-90K"/>
    <s v="31-40"/>
    <s v="New Jersey"/>
    <n v="981"/>
    <x v="4"/>
    <x v="1"/>
    <x v="20"/>
  </r>
  <r>
    <s v="&lt;720"/>
    <s v="$55-90K"/>
    <s v="31-40"/>
    <s v="New Jersey"/>
    <n v="1020"/>
    <x v="4"/>
    <x v="1"/>
    <x v="11"/>
  </r>
  <r>
    <s v="&lt;720"/>
    <s v="$0-25K"/>
    <s v="18-30"/>
    <s v="New York"/>
    <n v="995"/>
    <x v="4"/>
    <x v="1"/>
    <x v="13"/>
  </r>
  <r>
    <s v="&lt;720"/>
    <s v="$25-55K"/>
    <s v="31-40"/>
    <s v="North Carolina"/>
    <n v="1003"/>
    <x v="4"/>
    <x v="1"/>
    <x v="9"/>
  </r>
  <r>
    <s v="&lt;720"/>
    <s v="$0-25K"/>
    <s v="56+"/>
    <s v="North Carolina"/>
    <n v="999"/>
    <x v="4"/>
    <x v="1"/>
    <x v="20"/>
  </r>
  <r>
    <s v="&lt;720"/>
    <s v="$25-55K"/>
    <s v="41-55"/>
    <s v="Oregon"/>
    <n v="998"/>
    <x v="4"/>
    <x v="1"/>
    <x v="11"/>
  </r>
  <r>
    <s v="&lt;720"/>
    <s v="$90K+"/>
    <s v="41-55"/>
    <s v="Oregon"/>
    <n v="991"/>
    <x v="4"/>
    <x v="1"/>
    <x v="1"/>
  </r>
  <r>
    <s v="&lt;720"/>
    <s v="$0-25K"/>
    <s v="56+"/>
    <s v="South Carolina"/>
    <n v="985"/>
    <x v="4"/>
    <x v="1"/>
    <x v="2"/>
  </r>
  <r>
    <s v="&lt;720"/>
    <s v="$25-55K"/>
    <s v="18-30"/>
    <s v="Tennessee"/>
    <n v="995"/>
    <x v="4"/>
    <x v="1"/>
    <x v="16"/>
  </r>
  <r>
    <s v="&lt;720"/>
    <s v="$90K+"/>
    <s v="18-30"/>
    <s v="Tennessee"/>
    <n v="988"/>
    <x v="4"/>
    <x v="1"/>
    <x v="1"/>
  </r>
  <r>
    <s v="&lt;720"/>
    <s v="$25-55K"/>
    <s v="18-30"/>
    <s v="Texas"/>
    <n v="1010"/>
    <x v="4"/>
    <x v="1"/>
    <x v="16"/>
  </r>
  <r>
    <s v="&lt;720"/>
    <s v="$0-25K"/>
    <s v="31-40"/>
    <s v="Texas"/>
    <n v="1001"/>
    <x v="4"/>
    <x v="1"/>
    <x v="20"/>
  </r>
  <r>
    <s v="&lt;720"/>
    <s v="$25-55K"/>
    <s v="31-40"/>
    <s v="Texas"/>
    <n v="1011"/>
    <x v="4"/>
    <x v="1"/>
    <x v="2"/>
  </r>
  <r>
    <s v="&lt;720"/>
    <s v="$25-55K"/>
    <s v="31-40"/>
    <s v="Texas"/>
    <n v="1004"/>
    <x v="4"/>
    <x v="1"/>
    <x v="3"/>
  </r>
  <r>
    <s v="&lt;720"/>
    <s v="$25-55K"/>
    <s v="31-40"/>
    <s v="Texas"/>
    <n v="998"/>
    <x v="4"/>
    <x v="1"/>
    <x v="16"/>
  </r>
  <r>
    <s v="&lt;720"/>
    <s v="$55-90K"/>
    <s v="41-55"/>
    <s v="Texas"/>
    <n v="997"/>
    <x v="4"/>
    <x v="1"/>
    <x v="3"/>
  </r>
  <r>
    <s v="&lt;720"/>
    <s v="$0-25K"/>
    <s v="56+"/>
    <s v="Texas"/>
    <n v="988"/>
    <x v="4"/>
    <x v="1"/>
    <x v="10"/>
  </r>
  <r>
    <s v="&lt;720"/>
    <s v="$0-25K"/>
    <s v="56+"/>
    <s v="Texas"/>
    <n v="999"/>
    <x v="4"/>
    <x v="1"/>
    <x v="17"/>
  </r>
  <r>
    <s v="&lt;720"/>
    <s v="$90K+"/>
    <s v="56+"/>
    <s v="Utah"/>
    <n v="1009"/>
    <x v="4"/>
    <x v="1"/>
    <x v="1"/>
  </r>
  <r>
    <s v="&lt;720"/>
    <s v="$25-55K"/>
    <s v="18-30"/>
    <s v="Virginia"/>
    <n v="986"/>
    <x v="4"/>
    <x v="1"/>
    <x v="20"/>
  </r>
  <r>
    <s v="&lt;720"/>
    <s v="$25-55K"/>
    <s v="31-40"/>
    <s v="Virginia"/>
    <n v="990"/>
    <x v="4"/>
    <x v="1"/>
    <x v="3"/>
  </r>
  <r>
    <s v="&lt;720"/>
    <s v="$90K+"/>
    <s v="31-40"/>
    <s v="Virginia"/>
    <n v="980"/>
    <x v="4"/>
    <x v="1"/>
    <x v="1"/>
  </r>
  <r>
    <s v="&lt;720"/>
    <s v="$55-90K"/>
    <s v="41-55"/>
    <s v="Washington"/>
    <n v="1007"/>
    <x v="4"/>
    <x v="1"/>
    <x v="9"/>
  </r>
  <r>
    <s v="&lt;720"/>
    <s v="$55-90K"/>
    <s v="18-30"/>
    <s v="Washington, D. C."/>
    <n v="999"/>
    <x v="4"/>
    <x v="1"/>
    <x v="9"/>
  </r>
  <r>
    <s v="&lt;720"/>
    <s v="$90K+"/>
    <s v="31-40"/>
    <s v="West Virginia"/>
    <n v="1012"/>
    <x v="4"/>
    <x v="1"/>
    <x v="16"/>
  </r>
  <r>
    <s v="&lt;720"/>
    <s v="$0-25K"/>
    <s v="31-40"/>
    <s v="Wisconsin"/>
    <n v="995"/>
    <x v="4"/>
    <x v="1"/>
    <x v="1"/>
  </r>
  <r>
    <s v="&lt;720"/>
    <s v="$0-25K"/>
    <s v="41-55"/>
    <s v="Alabama"/>
    <n v="1006"/>
    <x v="4"/>
    <x v="2"/>
    <x v="18"/>
  </r>
  <r>
    <s v="&lt;720"/>
    <s v="$90K+"/>
    <s v="41-55"/>
    <s v="Alabama"/>
    <n v="993"/>
    <x v="4"/>
    <x v="2"/>
    <x v="8"/>
  </r>
  <r>
    <s v="&lt;720"/>
    <s v="$90K+"/>
    <s v="41-55"/>
    <s v="Arizona"/>
    <n v="1005"/>
    <x v="4"/>
    <x v="2"/>
    <x v="11"/>
  </r>
  <r>
    <s v="&lt;720"/>
    <s v="$0-25K"/>
    <s v="18-30"/>
    <s v="California"/>
    <n v="988"/>
    <x v="4"/>
    <x v="2"/>
    <x v="10"/>
  </r>
  <r>
    <s v="&lt;720"/>
    <s v="$90K+"/>
    <s v="31-40"/>
    <s v="California"/>
    <n v="997"/>
    <x v="4"/>
    <x v="2"/>
    <x v="16"/>
  </r>
  <r>
    <s v="&lt;720"/>
    <s v="$0-25K"/>
    <s v="41-55"/>
    <s v="California"/>
    <n v="996"/>
    <x v="4"/>
    <x v="2"/>
    <x v="3"/>
  </r>
  <r>
    <s v="&lt;720"/>
    <s v="$90K+"/>
    <s v="41-55"/>
    <s v="California"/>
    <n v="992"/>
    <x v="4"/>
    <x v="2"/>
    <x v="9"/>
  </r>
  <r>
    <s v="&lt;720"/>
    <s v="$55-90K"/>
    <s v="56+"/>
    <s v="California"/>
    <n v="1000"/>
    <x v="4"/>
    <x v="2"/>
    <x v="1"/>
  </r>
  <r>
    <s v="&lt;720"/>
    <s v="$0-25K"/>
    <s v="31-40"/>
    <s v="Connecticut"/>
    <n v="1015"/>
    <x v="4"/>
    <x v="2"/>
    <x v="8"/>
  </r>
  <r>
    <s v="&lt;720"/>
    <s v="$25-55K"/>
    <s v="56+"/>
    <s v="Connecticut"/>
    <n v="987"/>
    <x v="4"/>
    <x v="2"/>
    <x v="18"/>
  </r>
  <r>
    <s v="&lt;720"/>
    <s v="$25-55K"/>
    <s v="31-40"/>
    <s v="Florida"/>
    <n v="982"/>
    <x v="4"/>
    <x v="2"/>
    <x v="16"/>
  </r>
  <r>
    <s v="&lt;720"/>
    <s v="$90K+"/>
    <s v="31-40"/>
    <s v="Florida"/>
    <n v="1000"/>
    <x v="4"/>
    <x v="2"/>
    <x v="16"/>
  </r>
  <r>
    <s v="&lt;720"/>
    <s v="$55-90K"/>
    <s v="31-40"/>
    <s v="Illinois"/>
    <n v="992"/>
    <x v="4"/>
    <x v="2"/>
    <x v="16"/>
  </r>
  <r>
    <s v="&lt;720"/>
    <s v="$25-55K"/>
    <s v="41-55"/>
    <s v="Kentucky"/>
    <n v="999"/>
    <x v="4"/>
    <x v="2"/>
    <x v="3"/>
  </r>
  <r>
    <s v="&lt;720"/>
    <s v="$25-55K"/>
    <s v="56+"/>
    <s v="Maryland"/>
    <n v="1007"/>
    <x v="4"/>
    <x v="2"/>
    <x v="2"/>
  </r>
  <r>
    <s v="&lt;720"/>
    <s v="$25-55K"/>
    <s v="56+"/>
    <s v="New Jersey"/>
    <n v="1007"/>
    <x v="4"/>
    <x v="2"/>
    <x v="9"/>
  </r>
  <r>
    <s v="&lt;720"/>
    <s v="$25-55K"/>
    <s v="56+"/>
    <s v="North Carolina"/>
    <n v="996"/>
    <x v="4"/>
    <x v="2"/>
    <x v="11"/>
  </r>
  <r>
    <s v="&lt;720"/>
    <s v="$25-55K"/>
    <s v="41-55"/>
    <s v="Ohio"/>
    <n v="1008"/>
    <x v="4"/>
    <x v="2"/>
    <x v="1"/>
  </r>
  <r>
    <s v="&lt;720"/>
    <s v="$0-25K"/>
    <s v="56+"/>
    <s v="Ohio"/>
    <n v="992"/>
    <x v="4"/>
    <x v="2"/>
    <x v="9"/>
  </r>
  <r>
    <s v="&lt;720"/>
    <s v="$55-90K"/>
    <s v="56+"/>
    <s v="Ohio"/>
    <n v="1010"/>
    <x v="4"/>
    <x v="2"/>
    <x v="9"/>
  </r>
  <r>
    <s v="&lt;720"/>
    <s v="$25-55K"/>
    <s v="56+"/>
    <s v="Pennsylvania"/>
    <n v="990"/>
    <x v="4"/>
    <x v="2"/>
    <x v="8"/>
  </r>
  <r>
    <s v="&lt;720"/>
    <s v="$0-25K"/>
    <s v="18-30"/>
    <s v="Texas"/>
    <n v="979"/>
    <x v="4"/>
    <x v="2"/>
    <x v="11"/>
  </r>
  <r>
    <s v="&lt;720"/>
    <s v="$25-55K"/>
    <s v="31-40"/>
    <s v="Texas"/>
    <n v="1005"/>
    <x v="4"/>
    <x v="2"/>
    <x v="10"/>
  </r>
  <r>
    <s v="&lt;720"/>
    <s v="$55-90K"/>
    <s v="56+"/>
    <s v="Texas"/>
    <n v="997"/>
    <x v="4"/>
    <x v="2"/>
    <x v="22"/>
  </r>
  <r>
    <s v="&lt;720"/>
    <s v="$25-55K"/>
    <s v="18-30"/>
    <s v="Alabama"/>
    <n v="1010"/>
    <x v="4"/>
    <x v="3"/>
    <x v="8"/>
  </r>
  <r>
    <s v="&lt;720"/>
    <s v="$0-25K"/>
    <s v="56+"/>
    <s v="California"/>
    <n v="1001"/>
    <x v="4"/>
    <x v="3"/>
    <x v="1"/>
  </r>
  <r>
    <s v="&lt;720"/>
    <s v="$25-55K"/>
    <s v="56+"/>
    <s v="Colorado"/>
    <n v="1018"/>
    <x v="4"/>
    <x v="3"/>
    <x v="1"/>
  </r>
  <r>
    <s v="&lt;720"/>
    <s v="$0-25K"/>
    <s v="18-30"/>
    <s v="Connecticut"/>
    <n v="991"/>
    <x v="4"/>
    <x v="3"/>
    <x v="3"/>
  </r>
  <r>
    <s v="&lt;720"/>
    <s v="$90K+"/>
    <s v="31-40"/>
    <s v="Georgia"/>
    <n v="1007"/>
    <x v="4"/>
    <x v="3"/>
    <x v="8"/>
  </r>
  <r>
    <s v="&lt;720"/>
    <s v="$55-90K"/>
    <s v="31-40"/>
    <s v="Illinois"/>
    <n v="992"/>
    <x v="4"/>
    <x v="3"/>
    <x v="9"/>
  </r>
  <r>
    <s v="&lt;720"/>
    <s v="$25-55K"/>
    <s v="56+"/>
    <s v="Illinois"/>
    <n v="994"/>
    <x v="4"/>
    <x v="3"/>
    <x v="16"/>
  </r>
  <r>
    <s v="&lt;720"/>
    <s v="$90K+"/>
    <s v="18-30"/>
    <s v="Kentucky"/>
    <n v="980"/>
    <x v="4"/>
    <x v="3"/>
    <x v="3"/>
  </r>
  <r>
    <s v="&lt;720"/>
    <s v="$25-55K"/>
    <s v="41-55"/>
    <s v="Maryland"/>
    <n v="1009"/>
    <x v="4"/>
    <x v="3"/>
    <x v="2"/>
  </r>
  <r>
    <s v="&lt;720"/>
    <s v="$55-90K"/>
    <s v="31-40"/>
    <s v="Massachusetts"/>
    <n v="999"/>
    <x v="4"/>
    <x v="3"/>
    <x v="3"/>
  </r>
  <r>
    <s v="&lt;720"/>
    <s v="$90K+"/>
    <s v="31-40"/>
    <s v="Michigan"/>
    <n v="990"/>
    <x v="4"/>
    <x v="3"/>
    <x v="10"/>
  </r>
  <r>
    <s v="&lt;720"/>
    <s v="$90K+"/>
    <s v="31-40"/>
    <s v="Minnesota"/>
    <n v="995"/>
    <x v="4"/>
    <x v="3"/>
    <x v="2"/>
  </r>
  <r>
    <s v="&lt;720"/>
    <s v="$0-25K"/>
    <s v="41-55"/>
    <s v="Minnesota"/>
    <n v="1009"/>
    <x v="4"/>
    <x v="3"/>
    <x v="11"/>
  </r>
  <r>
    <s v="&lt;720"/>
    <s v="$25-55K"/>
    <s v="31-40"/>
    <s v="Nebraska"/>
    <n v="1000"/>
    <x v="4"/>
    <x v="3"/>
    <x v="2"/>
  </r>
  <r>
    <s v="&lt;720"/>
    <s v="$55-90K"/>
    <s v="41-55"/>
    <s v="New Jersey"/>
    <n v="997"/>
    <x v="4"/>
    <x v="3"/>
    <x v="10"/>
  </r>
  <r>
    <s v="&lt;720"/>
    <s v="$90K+"/>
    <s v="56+"/>
    <s v="New Jersey"/>
    <n v="1003"/>
    <x v="4"/>
    <x v="3"/>
    <x v="24"/>
  </r>
  <r>
    <s v="&lt;720"/>
    <s v="$25-55K"/>
    <s v="18-30"/>
    <s v="New York"/>
    <n v="993"/>
    <x v="4"/>
    <x v="3"/>
    <x v="16"/>
  </r>
  <r>
    <s v="&lt;720"/>
    <s v="$90K+"/>
    <s v="31-40"/>
    <s v="New York"/>
    <n v="1005"/>
    <x v="4"/>
    <x v="3"/>
    <x v="3"/>
  </r>
  <r>
    <s v="&lt;720"/>
    <s v="$55-90K"/>
    <s v="18-30"/>
    <s v="North Carolina"/>
    <n v="1004"/>
    <x v="4"/>
    <x v="3"/>
    <x v="8"/>
  </r>
  <r>
    <s v="&lt;720"/>
    <s v="$0-25K"/>
    <s v="56+"/>
    <s v="Ohio"/>
    <n v="990"/>
    <x v="4"/>
    <x v="3"/>
    <x v="3"/>
  </r>
  <r>
    <s v="&lt;720"/>
    <s v="$55-90K"/>
    <s v="56+"/>
    <s v="Ohio"/>
    <n v="1012"/>
    <x v="4"/>
    <x v="3"/>
    <x v="20"/>
  </r>
  <r>
    <s v="&lt;720"/>
    <s v="$90K+"/>
    <s v="56+"/>
    <s v="Ohio"/>
    <n v="1017"/>
    <x v="4"/>
    <x v="3"/>
    <x v="18"/>
  </r>
  <r>
    <s v="&lt;720"/>
    <s v="$25-55K"/>
    <s v="31-40"/>
    <s v="Oklahoma"/>
    <n v="994"/>
    <x v="4"/>
    <x v="3"/>
    <x v="10"/>
  </r>
  <r>
    <s v="&lt;720"/>
    <s v="$90K+"/>
    <s v="41-55"/>
    <s v="South Carolina"/>
    <n v="1014"/>
    <x v="4"/>
    <x v="3"/>
    <x v="9"/>
  </r>
  <r>
    <s v="&lt;720"/>
    <s v="$55-90K"/>
    <s v="18-30"/>
    <s v="South Dakota"/>
    <n v="993"/>
    <x v="4"/>
    <x v="3"/>
    <x v="2"/>
  </r>
  <r>
    <s v="&lt;720"/>
    <s v="$55-90K"/>
    <s v="18-30"/>
    <s v="Tennessee"/>
    <n v="1011"/>
    <x v="4"/>
    <x v="3"/>
    <x v="17"/>
  </r>
  <r>
    <s v="&lt;720"/>
    <s v="$25-55K"/>
    <s v="31-40"/>
    <s v="Virginia"/>
    <n v="995"/>
    <x v="4"/>
    <x v="3"/>
    <x v="10"/>
  </r>
  <r>
    <s v="&lt;720"/>
    <s v="$55-90K"/>
    <s v="18-30"/>
    <s v="Washington"/>
    <n v="1002"/>
    <x v="4"/>
    <x v="3"/>
    <x v="9"/>
  </r>
  <r>
    <s v="&lt;720"/>
    <s v="$90K+"/>
    <s v="18-30"/>
    <s v="Washington"/>
    <n v="990"/>
    <x v="4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1:C27" firstHeaderRow="0" firstDataRow="1" firstDataCol="1"/>
  <pivotFields count="8">
    <pivotField showAll="0"/>
    <pivotField showAll="0"/>
    <pivotField showAll="0"/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6">
        <item x="6"/>
        <item x="14"/>
        <item x="15"/>
        <item x="5"/>
        <item x="21"/>
        <item x="20"/>
        <item x="19"/>
        <item x="7"/>
        <item x="4"/>
        <item x="9"/>
        <item x="1"/>
        <item x="2"/>
        <item x="0"/>
        <item x="3"/>
        <item x="8"/>
        <item x="16"/>
        <item x="10"/>
        <item x="11"/>
        <item x="18"/>
        <item x="13"/>
        <item x="22"/>
        <item x="12"/>
        <item x="17"/>
        <item x="24"/>
        <item x="23"/>
        <item t="default"/>
      </items>
    </pivotField>
  </pivotFields>
  <rowFields count="2">
    <field x="5"/>
    <field x="6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 Prospects" fld="4" baseField="0" baseItem="0"/>
    <dataField name="Sum of Accounts Booked" fld="7" baseField="0" baseItem="0"/>
  </dataFields>
  <formats count="19">
    <format dxfId="0">
      <pivotArea field="5" type="button" dataOnly="0" labelOnly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5" type="button" dataOnly="0" labelOnly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field="5" type="button" dataOnly="0" labelOnly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5" type="button" dataOnly="0" labelOnly="1" outline="0" fieldPosition="0"/>
    </format>
    <format dxfId="9">
      <pivotArea dataOnly="0" labelOnly="1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11">
      <pivotArea dataOnly="0" labelOnly="1" fieldPosition="0">
        <references count="2">
          <reference field="5" count="1" selected="0">
            <x v="0"/>
          </reference>
          <reference field="6" count="0"/>
        </references>
      </pivotArea>
    </format>
    <format dxfId="12">
      <pivotArea dataOnly="0" labelOnly="1" fieldPosition="0">
        <references count="2">
          <reference field="5" count="1" selected="0">
            <x v="1"/>
          </reference>
          <reference field="6" count="0"/>
        </references>
      </pivotArea>
    </format>
    <format dxfId="13">
      <pivotArea dataOnly="0" labelOnly="1" fieldPosition="0">
        <references count="2">
          <reference field="5" count="1" selected="0">
            <x v="2"/>
          </reference>
          <reference field="6" count="0"/>
        </references>
      </pivotArea>
    </format>
    <format dxfId="14">
      <pivotArea dataOnly="0" labelOnly="1" fieldPosition="0">
        <references count="2">
          <reference field="5" count="1" selected="0">
            <x v="3"/>
          </reference>
          <reference field="6" count="0"/>
        </references>
      </pivotArea>
    </format>
    <format dxfId="15">
      <pivotArea dataOnly="0" labelOnly="1" fieldPosition="0">
        <references count="2">
          <reference field="5" count="1" selected="0">
            <x v="4"/>
          </reference>
          <reference field="6" count="0"/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5" count="1">
            <x v="3"/>
          </reference>
        </references>
      </pivotArea>
    </format>
    <format dxfId="18">
      <pivotArea dataOnly="0" labelOnly="1" fieldPosition="0">
        <references count="1">
          <reference field="5" count="1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workbookViewId="0">
      <selection activeCell="F12" sqref="F12"/>
    </sheetView>
  </sheetViews>
  <sheetFormatPr defaultColWidth="9" defaultRowHeight="14"/>
  <cols>
    <col min="1" max="1" width="45" style="17" customWidth="1"/>
    <col min="2" max="2" width="12.4285714285714" style="17" customWidth="1"/>
    <col min="3" max="3" width="11.7142857142857" style="61" customWidth="1"/>
    <col min="4" max="5" width="12.7142857142857" style="62" customWidth="1"/>
  </cols>
  <sheetData>
    <row r="1" s="60" customFormat="1" ht="48" spans="1:5">
      <c r="A1" s="15"/>
      <c r="B1" s="15" t="s">
        <v>0</v>
      </c>
      <c r="C1" s="63" t="s">
        <v>1</v>
      </c>
      <c r="D1" s="63" t="s">
        <v>2</v>
      </c>
      <c r="E1" s="63" t="s">
        <v>3</v>
      </c>
    </row>
    <row r="2" spans="1:3">
      <c r="A2" s="21" t="s">
        <v>4</v>
      </c>
      <c r="B2" s="16">
        <v>250626</v>
      </c>
      <c r="C2" s="61">
        <f>B2/B27</f>
        <v>0.216322077581311</v>
      </c>
    </row>
    <row r="3" spans="1:5">
      <c r="A3" s="27" t="s">
        <v>5</v>
      </c>
      <c r="B3" s="17">
        <v>54864</v>
      </c>
      <c r="D3" s="62">
        <f>B3/B2</f>
        <v>0.218907854731752</v>
      </c>
      <c r="E3" s="62">
        <f>B3/B27</f>
        <v>0.0473546019344403</v>
      </c>
    </row>
    <row r="4" spans="1:5">
      <c r="A4" s="27" t="s">
        <v>6</v>
      </c>
      <c r="B4" s="17">
        <v>71941</v>
      </c>
      <c r="D4" s="62">
        <f>B4/B2</f>
        <v>0.28704523872224</v>
      </c>
      <c r="E4" s="62">
        <f>B4/B27</f>
        <v>0.0620942224002182</v>
      </c>
    </row>
    <row r="5" spans="1:5">
      <c r="A5" s="27" t="s">
        <v>7</v>
      </c>
      <c r="B5" s="17">
        <v>64018</v>
      </c>
      <c r="D5" s="62">
        <f>B5/B2</f>
        <v>0.255432397277218</v>
      </c>
      <c r="E5" s="62">
        <f>B5/B27</f>
        <v>0.0552556668605825</v>
      </c>
    </row>
    <row r="6" spans="1:5">
      <c r="A6" s="27" t="s">
        <v>8</v>
      </c>
      <c r="B6" s="17">
        <v>59803</v>
      </c>
      <c r="D6" s="62">
        <f>B6/B2</f>
        <v>0.238614509268791</v>
      </c>
      <c r="E6" s="62">
        <f>B6/B27</f>
        <v>0.0516175863860698</v>
      </c>
    </row>
    <row r="7" ht="14.75" spans="1:3">
      <c r="A7" s="21" t="s">
        <v>9</v>
      </c>
      <c r="B7" s="16">
        <v>247914</v>
      </c>
      <c r="C7" s="61">
        <f>B7/B27</f>
        <v>0.213981277048244</v>
      </c>
    </row>
    <row r="8" ht="14.75" spans="1:13">
      <c r="A8" s="27" t="s">
        <v>5</v>
      </c>
      <c r="B8" s="17">
        <v>62942</v>
      </c>
      <c r="D8" s="62">
        <f>B8/B7</f>
        <v>0.253886428358221</v>
      </c>
      <c r="E8" s="62">
        <f>B8/B27</f>
        <v>0.0543269421653095</v>
      </c>
      <c r="G8" s="70" t="s">
        <v>10</v>
      </c>
      <c r="H8" s="71"/>
      <c r="I8" s="71"/>
      <c r="J8" s="71"/>
      <c r="K8" s="71"/>
      <c r="L8" s="71"/>
      <c r="M8" s="76"/>
    </row>
    <row r="9" spans="1:13">
      <c r="A9" s="64" t="s">
        <v>6</v>
      </c>
      <c r="B9" s="65">
        <v>54889</v>
      </c>
      <c r="C9" s="66"/>
      <c r="D9" s="67">
        <f>B9/B7</f>
        <v>0.221403389885202</v>
      </c>
      <c r="E9" s="67">
        <f>B9/B27</f>
        <v>0.0473761801104457</v>
      </c>
      <c r="G9" s="72"/>
      <c r="H9" s="73"/>
      <c r="I9" s="73"/>
      <c r="J9" s="73"/>
      <c r="K9" s="73"/>
      <c r="L9" s="73"/>
      <c r="M9" s="77"/>
    </row>
    <row r="10" spans="1:13">
      <c r="A10" s="27" t="s">
        <v>7</v>
      </c>
      <c r="B10" s="17">
        <v>66064</v>
      </c>
      <c r="D10" s="62">
        <f>B10/B7</f>
        <v>0.266479504989634</v>
      </c>
      <c r="E10" s="62">
        <f>B10/B27</f>
        <v>0.0570216247848656</v>
      </c>
      <c r="G10" s="72"/>
      <c r="H10" s="73"/>
      <c r="I10" s="73"/>
      <c r="J10" s="73"/>
      <c r="K10" s="73"/>
      <c r="L10" s="73"/>
      <c r="M10" s="77"/>
    </row>
    <row r="11" spans="1:13">
      <c r="A11" s="27" t="s">
        <v>8</v>
      </c>
      <c r="B11" s="17">
        <v>64019</v>
      </c>
      <c r="D11" s="62">
        <f>B11/B7</f>
        <v>0.258230676766943</v>
      </c>
      <c r="E11" s="62">
        <f>B11/B27</f>
        <v>0.0552565299876228</v>
      </c>
      <c r="G11" s="72"/>
      <c r="H11" s="73"/>
      <c r="I11" s="73"/>
      <c r="J11" s="73"/>
      <c r="K11" s="73"/>
      <c r="L11" s="73"/>
      <c r="M11" s="77"/>
    </row>
    <row r="12" spans="1:13">
      <c r="A12" s="21" t="s">
        <v>11</v>
      </c>
      <c r="B12" s="16">
        <v>235201</v>
      </c>
      <c r="C12" s="61">
        <f>B12/B27</f>
        <v>0.203008342985971</v>
      </c>
      <c r="G12" s="72"/>
      <c r="H12" s="73"/>
      <c r="I12" s="73"/>
      <c r="J12" s="73"/>
      <c r="K12" s="73"/>
      <c r="L12" s="73"/>
      <c r="M12" s="77"/>
    </row>
    <row r="13" spans="1:13">
      <c r="A13" s="27" t="s">
        <v>5</v>
      </c>
      <c r="B13" s="17">
        <v>65948</v>
      </c>
      <c r="D13" s="62">
        <f>B13/B12</f>
        <v>0.280389964328383</v>
      </c>
      <c r="E13" s="62">
        <f>B13/B27</f>
        <v>0.0569215020482005</v>
      </c>
      <c r="G13" s="72"/>
      <c r="H13" s="73"/>
      <c r="I13" s="73"/>
      <c r="J13" s="73"/>
      <c r="K13" s="73"/>
      <c r="L13" s="73"/>
      <c r="M13" s="77"/>
    </row>
    <row r="14" ht="14.75" spans="1:13">
      <c r="A14" s="27" t="s">
        <v>6</v>
      </c>
      <c r="B14" s="17">
        <v>57053</v>
      </c>
      <c r="D14" s="62">
        <f>B14/B12</f>
        <v>0.242571247571226</v>
      </c>
      <c r="E14" s="62">
        <f>B14/B27</f>
        <v>0.0492439870254743</v>
      </c>
      <c r="G14" s="74"/>
      <c r="H14" s="75"/>
      <c r="I14" s="75"/>
      <c r="J14" s="75"/>
      <c r="K14" s="75"/>
      <c r="L14" s="75"/>
      <c r="M14" s="78"/>
    </row>
    <row r="15" ht="14.75" spans="1:5">
      <c r="A15" s="27" t="s">
        <v>7</v>
      </c>
      <c r="B15" s="17">
        <v>60045</v>
      </c>
      <c r="D15" s="62">
        <f>B15/B12</f>
        <v>0.25529228192057</v>
      </c>
      <c r="E15" s="62">
        <f>B15/B27</f>
        <v>0.0518264631298022</v>
      </c>
    </row>
    <row r="16" spans="1:5">
      <c r="A16" s="27" t="s">
        <v>8</v>
      </c>
      <c r="B16" s="17">
        <v>52155</v>
      </c>
      <c r="D16" s="62">
        <f>B16/B12</f>
        <v>0.221746506179821</v>
      </c>
      <c r="E16" s="62">
        <f>B16/B27</f>
        <v>0.0450163907824937</v>
      </c>
    </row>
    <row r="17" spans="1:3">
      <c r="A17" s="21" t="s">
        <v>12</v>
      </c>
      <c r="B17" s="16">
        <v>266060</v>
      </c>
      <c r="C17" s="61">
        <f>B17/B27</f>
        <v>0.229643580320013</v>
      </c>
    </row>
    <row r="18" ht="14.75" spans="1:5">
      <c r="A18" s="27" t="s">
        <v>5</v>
      </c>
      <c r="B18" s="17">
        <v>63985</v>
      </c>
      <c r="D18" s="62">
        <f>B18/B17</f>
        <v>0.240490866721792</v>
      </c>
      <c r="E18" s="62">
        <f>B18/B27</f>
        <v>0.0552271836682554</v>
      </c>
    </row>
    <row r="19" ht="14.75" spans="1:13">
      <c r="A19" s="27" t="s">
        <v>6</v>
      </c>
      <c r="B19" s="17">
        <v>64025</v>
      </c>
      <c r="D19" s="62">
        <f>B19/B17</f>
        <v>0.240641208749906</v>
      </c>
      <c r="E19" s="62">
        <f>B19/B27</f>
        <v>0.0552617087498641</v>
      </c>
      <c r="G19" s="70" t="s">
        <v>13</v>
      </c>
      <c r="H19" s="71"/>
      <c r="I19" s="71"/>
      <c r="J19" s="71"/>
      <c r="K19" s="71"/>
      <c r="L19" s="71"/>
      <c r="M19" s="76"/>
    </row>
    <row r="20" spans="1:13">
      <c r="A20" s="27" t="s">
        <v>7</v>
      </c>
      <c r="B20" s="17">
        <v>59047</v>
      </c>
      <c r="D20" s="62">
        <f>B20/B17</f>
        <v>0.221931143351124</v>
      </c>
      <c r="E20" s="62">
        <f>B20/B27</f>
        <v>0.0509650623436661</v>
      </c>
      <c r="G20" s="72"/>
      <c r="H20" s="73"/>
      <c r="I20" s="73"/>
      <c r="J20" s="73"/>
      <c r="K20" s="73"/>
      <c r="L20" s="73"/>
      <c r="M20" s="77"/>
    </row>
    <row r="21" spans="1:13">
      <c r="A21" s="27" t="s">
        <v>8</v>
      </c>
      <c r="B21" s="17">
        <v>79003</v>
      </c>
      <c r="D21" s="62">
        <f>B21/B17</f>
        <v>0.296936781177178</v>
      </c>
      <c r="E21" s="62">
        <f>B21/B27</f>
        <v>0.0681896255582274</v>
      </c>
      <c r="G21" s="72"/>
      <c r="H21" s="73"/>
      <c r="I21" s="73"/>
      <c r="J21" s="73"/>
      <c r="K21" s="73"/>
      <c r="L21" s="73"/>
      <c r="M21" s="77"/>
    </row>
    <row r="22" spans="1:13">
      <c r="A22" s="21" t="s">
        <v>14</v>
      </c>
      <c r="B22" s="16">
        <v>158777</v>
      </c>
      <c r="C22" s="68">
        <f>B22/B27</f>
        <v>0.137044722064462</v>
      </c>
      <c r="G22" s="72"/>
      <c r="H22" s="73"/>
      <c r="I22" s="73"/>
      <c r="J22" s="73"/>
      <c r="K22" s="73"/>
      <c r="L22" s="73"/>
      <c r="M22" s="77"/>
    </row>
    <row r="23" spans="1:13">
      <c r="A23" s="27" t="s">
        <v>5</v>
      </c>
      <c r="B23" s="17">
        <v>60963</v>
      </c>
      <c r="D23" s="62">
        <f>B23/B22</f>
        <v>0.383953595294029</v>
      </c>
      <c r="E23" s="62">
        <f>B23/B27</f>
        <v>0.052618813752721</v>
      </c>
      <c r="G23" s="72"/>
      <c r="H23" s="73"/>
      <c r="I23" s="73"/>
      <c r="J23" s="73"/>
      <c r="K23" s="73"/>
      <c r="L23" s="73"/>
      <c r="M23" s="77"/>
    </row>
    <row r="24" spans="1:13">
      <c r="A24" s="27" t="s">
        <v>6</v>
      </c>
      <c r="B24" s="17">
        <v>44856</v>
      </c>
      <c r="D24" s="62">
        <f>B24/B22</f>
        <v>0.282509431466774</v>
      </c>
      <c r="E24" s="62">
        <f>B24/B27</f>
        <v>0.0387164265159532</v>
      </c>
      <c r="G24" s="72"/>
      <c r="H24" s="73"/>
      <c r="I24" s="73"/>
      <c r="J24" s="73"/>
      <c r="K24" s="73"/>
      <c r="L24" s="73"/>
      <c r="M24" s="77"/>
    </row>
    <row r="25" ht="14.75" spans="1:13">
      <c r="A25" s="27" t="s">
        <v>7</v>
      </c>
      <c r="B25" s="17">
        <v>23943</v>
      </c>
      <c r="D25" s="69">
        <f>B25/B22</f>
        <v>0.150796399982365</v>
      </c>
      <c r="E25" s="69">
        <f>B25/B27</f>
        <v>0.0206658507239046</v>
      </c>
      <c r="G25" s="74"/>
      <c r="H25" s="75"/>
      <c r="I25" s="75"/>
      <c r="J25" s="75"/>
      <c r="K25" s="75"/>
      <c r="L25" s="75"/>
      <c r="M25" s="78"/>
    </row>
    <row r="26" ht="14.75" spans="1:5">
      <c r="A26" s="27" t="s">
        <v>8</v>
      </c>
      <c r="B26" s="17">
        <v>29015</v>
      </c>
      <c r="D26" s="62">
        <f>B26/B22</f>
        <v>0.182740573256832</v>
      </c>
      <c r="E26" s="62">
        <f>B26/B27</f>
        <v>0.0250436310718829</v>
      </c>
    </row>
    <row r="27" spans="1:2">
      <c r="A27" s="21" t="s">
        <v>15</v>
      </c>
      <c r="B27" s="16">
        <v>1158578</v>
      </c>
    </row>
    <row r="28" ht="14.8" spans="1:2">
      <c r="A28" s="32"/>
      <c r="B28" s="32"/>
    </row>
    <row r="29" ht="14.8" spans="1:2">
      <c r="A29" s="32"/>
      <c r="B29" s="32"/>
    </row>
    <row r="30" ht="14.8" spans="1:2">
      <c r="A30" s="32"/>
      <c r="B30" s="32"/>
    </row>
    <row r="31" ht="14.8" spans="1:2">
      <c r="A31" s="32"/>
      <c r="B31" s="32"/>
    </row>
    <row r="32" ht="14.8" spans="1:2">
      <c r="A32" s="32"/>
      <c r="B32" s="44"/>
    </row>
    <row r="33" ht="14.8" spans="1:2">
      <c r="A33" s="32"/>
      <c r="B33" s="44"/>
    </row>
    <row r="34" ht="14.8" spans="1:2">
      <c r="A34" s="32"/>
      <c r="B34" s="44"/>
    </row>
    <row r="35" ht="14.8" spans="1:2">
      <c r="A35" s="32"/>
      <c r="B35" s="44"/>
    </row>
    <row r="36" ht="14.8" spans="1:2">
      <c r="A36" s="32"/>
      <c r="B36" s="44"/>
    </row>
    <row r="37" ht="14.8" spans="1:2">
      <c r="A37" s="32"/>
      <c r="B37" s="44"/>
    </row>
    <row r="38" ht="14.8" spans="1:2">
      <c r="A38" s="32"/>
      <c r="B38" s="44"/>
    </row>
    <row r="39" ht="14.8" spans="1:2">
      <c r="A39" s="32"/>
      <c r="B39" s="44"/>
    </row>
    <row r="40" ht="14.8" spans="1:2">
      <c r="A40" s="32"/>
      <c r="B40" s="44"/>
    </row>
    <row r="41" ht="14.8" spans="1:2">
      <c r="A41" s="32"/>
      <c r="B41" s="44"/>
    </row>
    <row r="42" ht="14.8" spans="1:2">
      <c r="A42" s="32"/>
      <c r="B42" s="44"/>
    </row>
    <row r="43" ht="14.8" spans="1:2">
      <c r="A43" s="32"/>
      <c r="B43" s="44"/>
    </row>
    <row r="44" ht="14.8" spans="1:2">
      <c r="A44" s="32"/>
      <c r="B44" s="44"/>
    </row>
    <row r="45" ht="14.8" spans="1:2">
      <c r="A45" s="32"/>
      <c r="B45" s="44"/>
    </row>
    <row r="46" ht="14.8" spans="1:2">
      <c r="A46" s="32"/>
      <c r="B46" s="44"/>
    </row>
    <row r="47" ht="14.8" spans="1:2">
      <c r="A47" s="32"/>
      <c r="B47" s="44"/>
    </row>
    <row r="48" ht="14.8" spans="1:2">
      <c r="A48" s="32"/>
      <c r="B48" s="44"/>
    </row>
    <row r="49" ht="14.8" spans="1:2">
      <c r="A49" s="32"/>
      <c r="B49" s="44"/>
    </row>
    <row r="50" ht="14.8" spans="1:2">
      <c r="A50" s="32"/>
      <c r="B50" s="44"/>
    </row>
    <row r="51" ht="14.8" spans="1:2">
      <c r="A51" s="32"/>
      <c r="B51" s="44"/>
    </row>
    <row r="52" ht="14.8" spans="1:2">
      <c r="A52" s="32"/>
      <c r="B52" s="44"/>
    </row>
    <row r="53" ht="14.8" spans="1:2">
      <c r="A53" s="32"/>
      <c r="B53" s="44"/>
    </row>
    <row r="54" ht="14.8" spans="1:2">
      <c r="A54" s="32"/>
      <c r="B54" s="44"/>
    </row>
    <row r="55" ht="14.8" spans="1:2">
      <c r="A55" s="32"/>
      <c r="B55" s="44"/>
    </row>
    <row r="56" ht="14.8" spans="1:2">
      <c r="A56" s="32"/>
      <c r="B56" s="44"/>
    </row>
    <row r="57" ht="14.8" spans="1:2">
      <c r="A57" s="32"/>
      <c r="B57" s="44"/>
    </row>
    <row r="58" ht="14.8" spans="1:2">
      <c r="A58" s="32"/>
      <c r="B58" s="44"/>
    </row>
    <row r="59" ht="14.8" spans="1:2">
      <c r="A59" s="32"/>
      <c r="B59" s="44"/>
    </row>
    <row r="60" ht="14.8" spans="1:2">
      <c r="A60" s="32"/>
      <c r="B60" s="44"/>
    </row>
    <row r="61" ht="14.8" spans="1:2">
      <c r="A61" s="32"/>
      <c r="B61" s="44"/>
    </row>
    <row r="62" ht="14.8" spans="1:2">
      <c r="A62" s="32"/>
      <c r="B62" s="44"/>
    </row>
    <row r="63" ht="14.8" spans="1:2">
      <c r="A63" s="32"/>
      <c r="B63" s="44"/>
    </row>
    <row r="64" ht="14.8" spans="1:2">
      <c r="A64" s="32"/>
      <c r="B64" s="44"/>
    </row>
    <row r="65" ht="14.8" spans="1:2">
      <c r="A65" s="32"/>
      <c r="B65" s="44"/>
    </row>
    <row r="66" ht="14.8" spans="1:2">
      <c r="A66" s="32"/>
      <c r="B66" s="44"/>
    </row>
    <row r="67" ht="14.8" spans="1:2">
      <c r="A67" s="32"/>
      <c r="B67" s="44"/>
    </row>
    <row r="68" ht="14.8" spans="1:2">
      <c r="A68" s="32"/>
      <c r="B68" s="44"/>
    </row>
    <row r="69" ht="14.8" spans="1:2">
      <c r="A69" s="32"/>
      <c r="B69" s="44"/>
    </row>
    <row r="70" ht="14.8" spans="1:2">
      <c r="A70" s="32"/>
      <c r="B70" s="44"/>
    </row>
    <row r="71" ht="14.8" spans="1:2">
      <c r="A71" s="32"/>
      <c r="B71" s="44"/>
    </row>
    <row r="72" ht="14.8" spans="1:2">
      <c r="A72" s="32"/>
      <c r="B72" s="44"/>
    </row>
    <row r="73" ht="14.8" spans="1:2">
      <c r="A73" s="32"/>
      <c r="B73" s="44"/>
    </row>
    <row r="74" ht="14.8" spans="1:2">
      <c r="A74" s="32"/>
      <c r="B74" s="44"/>
    </row>
    <row r="75" ht="14.8" spans="1:2">
      <c r="A75" s="32"/>
      <c r="B75" s="44"/>
    </row>
    <row r="76" ht="14.8" spans="1:2">
      <c r="A76" s="32"/>
      <c r="B76" s="44"/>
    </row>
    <row r="77" ht="14.8" spans="1:2">
      <c r="A77" s="32"/>
      <c r="B77" s="44"/>
    </row>
    <row r="78" ht="14.8" spans="1:2">
      <c r="A78" s="32"/>
      <c r="B78" s="44"/>
    </row>
    <row r="79" ht="14.8" spans="1:2">
      <c r="A79" s="32"/>
      <c r="B79" s="44"/>
    </row>
    <row r="80" ht="14.8" spans="1:2">
      <c r="A80" s="32"/>
      <c r="B80" s="44"/>
    </row>
    <row r="81" ht="14.8" spans="1:2">
      <c r="A81" s="32"/>
      <c r="B81" s="44"/>
    </row>
    <row r="82" ht="14.8" spans="1:2">
      <c r="A82" s="32"/>
      <c r="B82" s="44"/>
    </row>
    <row r="83" ht="14.8" spans="1:2">
      <c r="A83" s="32"/>
      <c r="B83" s="44"/>
    </row>
    <row r="84" ht="14.8" spans="1:2">
      <c r="A84" s="32"/>
      <c r="B84" s="44"/>
    </row>
    <row r="85" ht="14.8" spans="1:2">
      <c r="A85" s="32"/>
      <c r="B85" s="44"/>
    </row>
    <row r="86" ht="14.8" spans="1:2">
      <c r="A86" s="32"/>
      <c r="B86" s="44"/>
    </row>
    <row r="87" ht="14.8" spans="1:2">
      <c r="A87" s="32"/>
      <c r="B87" s="44"/>
    </row>
    <row r="88" ht="14.8" spans="1:2">
      <c r="A88" s="32"/>
      <c r="B88" s="44"/>
    </row>
    <row r="89" ht="14.8" spans="1:2">
      <c r="A89" s="32"/>
      <c r="B89" s="44"/>
    </row>
    <row r="90" ht="14.8" spans="1:2">
      <c r="A90" s="32"/>
      <c r="B90" s="44"/>
    </row>
    <row r="91" ht="14.8" spans="1:2">
      <c r="A91" s="32"/>
      <c r="B91" s="44"/>
    </row>
    <row r="92" ht="14.8" spans="1:2">
      <c r="A92" s="32"/>
      <c r="B92" s="44"/>
    </row>
    <row r="93" ht="14.8" spans="1:2">
      <c r="A93" s="32"/>
      <c r="B93" s="44"/>
    </row>
    <row r="94" ht="14.8" spans="1:2">
      <c r="A94" s="32"/>
      <c r="B94" s="44"/>
    </row>
    <row r="95" ht="14.8" spans="1:2">
      <c r="A95" s="32"/>
      <c r="B95" s="44"/>
    </row>
    <row r="96" ht="14.8" spans="1:2">
      <c r="A96" s="32"/>
      <c r="B96" s="44"/>
    </row>
    <row r="97" ht="14.8" spans="1:2">
      <c r="A97" s="32"/>
      <c r="B97" s="44"/>
    </row>
    <row r="98" ht="14.8" spans="1:2">
      <c r="A98" s="32"/>
      <c r="B98" s="44"/>
    </row>
    <row r="99" ht="14.8" spans="1:2">
      <c r="A99" s="32"/>
      <c r="B99" s="44"/>
    </row>
    <row r="100" ht="14.8" spans="1:2">
      <c r="A100" s="32"/>
      <c r="B100" s="44"/>
    </row>
    <row r="101" ht="14.8" spans="1:2">
      <c r="A101" s="32"/>
      <c r="B101" s="44"/>
    </row>
    <row r="102" ht="14.8" spans="1:2">
      <c r="A102" s="32"/>
      <c r="B102" s="44"/>
    </row>
    <row r="103" ht="14.8" spans="1:2">
      <c r="A103" s="32"/>
      <c r="B103" s="44"/>
    </row>
    <row r="104" ht="14.8" spans="1:2">
      <c r="A104" s="32"/>
      <c r="B104" s="44"/>
    </row>
    <row r="105" ht="14.8" spans="1:2">
      <c r="A105" s="32"/>
      <c r="B105" s="44"/>
    </row>
    <row r="106" ht="14.8" spans="1:2">
      <c r="A106" s="32"/>
      <c r="B106" s="44"/>
    </row>
    <row r="107" ht="14.8" spans="1:2">
      <c r="A107" s="32"/>
      <c r="B107" s="44"/>
    </row>
    <row r="108" ht="14.8" spans="1:2">
      <c r="A108" s="32"/>
      <c r="B108" s="44"/>
    </row>
    <row r="109" ht="14.8" spans="1:2">
      <c r="A109" s="32"/>
      <c r="B109" s="44"/>
    </row>
    <row r="110" ht="14.8" spans="1:2">
      <c r="A110" s="32"/>
      <c r="B110" s="44"/>
    </row>
    <row r="111" ht="14.8" spans="1:2">
      <c r="A111" s="32"/>
      <c r="B111" s="44"/>
    </row>
    <row r="112" ht="14.8" spans="1:2">
      <c r="A112" s="32"/>
      <c r="B112" s="44"/>
    </row>
    <row r="113" ht="14.8" spans="1:2">
      <c r="A113" s="32"/>
      <c r="B113" s="44"/>
    </row>
    <row r="114" ht="14.8" spans="1:2">
      <c r="A114" s="32"/>
      <c r="B114" s="44"/>
    </row>
    <row r="115" ht="14.8" spans="1:2">
      <c r="A115" s="32"/>
      <c r="B115" s="44"/>
    </row>
    <row r="116" ht="14.8" spans="1:2">
      <c r="A116" s="32"/>
      <c r="B116" s="44"/>
    </row>
    <row r="117" ht="14.8" spans="1:2">
      <c r="A117" s="32"/>
      <c r="B117" s="44"/>
    </row>
    <row r="118" ht="14.8" spans="1:2">
      <c r="A118" s="32"/>
      <c r="B118" s="44"/>
    </row>
    <row r="119" ht="14.8" spans="1:2">
      <c r="A119" s="32"/>
      <c r="B119" s="44"/>
    </row>
    <row r="120" ht="14.8" spans="1:2">
      <c r="A120" s="32"/>
      <c r="B120" s="44"/>
    </row>
    <row r="121" ht="14.8" spans="1:2">
      <c r="A121" s="32"/>
      <c r="B121" s="44"/>
    </row>
    <row r="122" ht="14.8" spans="1:2">
      <c r="A122" s="32"/>
      <c r="B122" s="44"/>
    </row>
    <row r="123" ht="14.8" spans="1:2">
      <c r="A123" s="32"/>
      <c r="B123" s="44"/>
    </row>
    <row r="124" ht="14.8" spans="1:2">
      <c r="A124" s="32"/>
      <c r="B124" s="44"/>
    </row>
    <row r="125" ht="14.8" spans="1:2">
      <c r="A125" s="32"/>
      <c r="B125" s="44"/>
    </row>
    <row r="126" ht="14.8" spans="1:2">
      <c r="A126" s="32"/>
      <c r="B126" s="44"/>
    </row>
    <row r="127" ht="14.8" spans="1:2">
      <c r="A127" s="32"/>
      <c r="B127" s="44"/>
    </row>
    <row r="128" ht="14.8" spans="1:2">
      <c r="A128" s="32"/>
      <c r="B128" s="44"/>
    </row>
    <row r="129" ht="14.8" spans="1:2">
      <c r="A129" s="32"/>
      <c r="B129" s="44"/>
    </row>
    <row r="130" ht="14.8" spans="1:2">
      <c r="A130" s="32"/>
      <c r="B130" s="44"/>
    </row>
    <row r="131" ht="14.8" spans="1:2">
      <c r="A131" s="32"/>
      <c r="B131" s="44"/>
    </row>
    <row r="132" ht="14.8" spans="1:2">
      <c r="A132" s="32"/>
      <c r="B132" s="44"/>
    </row>
    <row r="133" ht="14.8" spans="1:2">
      <c r="A133" s="32"/>
      <c r="B133" s="44"/>
    </row>
    <row r="134" ht="14.8" spans="1:2">
      <c r="A134" s="32"/>
      <c r="B134" s="44"/>
    </row>
    <row r="135" ht="14.8" spans="1:2">
      <c r="A135" s="32"/>
      <c r="B135" s="44"/>
    </row>
    <row r="136" ht="14.8" spans="1:2">
      <c r="A136" s="32"/>
      <c r="B136" s="44"/>
    </row>
    <row r="137" ht="14.8" spans="1:2">
      <c r="A137" s="32"/>
      <c r="B137" s="44"/>
    </row>
    <row r="138" ht="14.8" spans="1:2">
      <c r="A138" s="32"/>
      <c r="B138" s="44"/>
    </row>
    <row r="139" ht="14.8" spans="1:2">
      <c r="A139" s="32"/>
      <c r="B139" s="44"/>
    </row>
    <row r="140" ht="14.8" spans="1:2">
      <c r="A140" s="32"/>
      <c r="B140" s="44"/>
    </row>
    <row r="141" ht="14.8" spans="1:2">
      <c r="A141" s="32"/>
      <c r="B141" s="44"/>
    </row>
    <row r="142" ht="14.8" spans="1:2">
      <c r="A142" s="32"/>
      <c r="B142" s="44"/>
    </row>
    <row r="143" ht="14.8" spans="1:2">
      <c r="A143" s="32"/>
      <c r="B143" s="44"/>
    </row>
    <row r="144" ht="14.8" spans="1:2">
      <c r="A144" s="32"/>
      <c r="B144" s="44"/>
    </row>
    <row r="145" ht="14.8" spans="1:2">
      <c r="A145" s="32"/>
      <c r="B145" s="44"/>
    </row>
    <row r="146" ht="14.8" spans="1:2">
      <c r="A146" s="32"/>
      <c r="B146" s="44"/>
    </row>
    <row r="147" ht="14.8" spans="1:2">
      <c r="A147" s="32"/>
      <c r="B147" s="44"/>
    </row>
    <row r="148" ht="14.8" spans="1:2">
      <c r="A148" s="32"/>
      <c r="B148" s="44"/>
    </row>
    <row r="149" ht="14.8" spans="1:2">
      <c r="A149" s="32"/>
      <c r="B149" s="44"/>
    </row>
    <row r="150" ht="14.8" spans="1:2">
      <c r="A150" s="32"/>
      <c r="B150" s="44"/>
    </row>
    <row r="151" ht="14.8" spans="1:2">
      <c r="A151" s="32"/>
      <c r="B151" s="44"/>
    </row>
    <row r="152" ht="14.8" spans="1:2">
      <c r="A152" s="32"/>
      <c r="B152" s="44"/>
    </row>
    <row r="153" ht="14.8" spans="1:2">
      <c r="A153" s="32"/>
      <c r="B153" s="44"/>
    </row>
    <row r="154" ht="14.8" spans="1:2">
      <c r="A154" s="32"/>
      <c r="B154" s="44"/>
    </row>
    <row r="155" ht="14.8" spans="1:2">
      <c r="A155" s="32"/>
      <c r="B155" s="44"/>
    </row>
    <row r="156" ht="14.8" spans="1:2">
      <c r="A156" s="32"/>
      <c r="B156" s="44"/>
    </row>
    <row r="157" ht="14.8" spans="1:2">
      <c r="A157" s="32"/>
      <c r="B157" s="44"/>
    </row>
    <row r="158" ht="14.8" spans="1:2">
      <c r="A158" s="32"/>
      <c r="B158" s="44"/>
    </row>
    <row r="159" ht="14.8" spans="1:2">
      <c r="A159" s="32"/>
      <c r="B159" s="44"/>
    </row>
    <row r="160" ht="14.8" spans="1:2">
      <c r="A160" s="32"/>
      <c r="B160" s="44"/>
    </row>
    <row r="161" ht="14.8" spans="1:2">
      <c r="A161" s="32"/>
      <c r="B161" s="44"/>
    </row>
    <row r="162" ht="14.8" spans="1:2">
      <c r="A162" s="32"/>
      <c r="B162" s="44"/>
    </row>
    <row r="163" ht="14.8" spans="1:2">
      <c r="A163" s="32"/>
      <c r="B163" s="44"/>
    </row>
    <row r="164" ht="14.8" spans="1:2">
      <c r="A164" s="32"/>
      <c r="B164" s="44"/>
    </row>
    <row r="165" ht="14.8" spans="1:2">
      <c r="A165" s="32"/>
      <c r="B165" s="44"/>
    </row>
    <row r="166" ht="14.8" spans="1:2">
      <c r="A166" s="32"/>
      <c r="B166" s="44"/>
    </row>
    <row r="167" ht="14.8" spans="1:2">
      <c r="A167" s="32"/>
      <c r="B167" s="44"/>
    </row>
    <row r="168" ht="14.8" spans="1:2">
      <c r="A168" s="32"/>
      <c r="B168" s="44"/>
    </row>
    <row r="169" ht="14.8" spans="1:2">
      <c r="A169" s="32"/>
      <c r="B169" s="44"/>
    </row>
    <row r="170" ht="14.8" spans="1:2">
      <c r="A170" s="32"/>
      <c r="B170" s="44"/>
    </row>
    <row r="171" ht="14.8" spans="1:2">
      <c r="A171" s="32"/>
      <c r="B171" s="44"/>
    </row>
    <row r="172" ht="14.8" spans="1:2">
      <c r="A172" s="32"/>
      <c r="B172" s="44"/>
    </row>
    <row r="173" ht="14.8" spans="1:2">
      <c r="A173" s="32"/>
      <c r="B173" s="44"/>
    </row>
    <row r="174" ht="14.8" spans="1:2">
      <c r="A174" s="32"/>
      <c r="B174" s="44"/>
    </row>
    <row r="175" ht="14.8" spans="1:2">
      <c r="A175" s="32"/>
      <c r="B175" s="44"/>
    </row>
    <row r="176" ht="14.8" spans="1:2">
      <c r="A176" s="32"/>
      <c r="B176" s="44"/>
    </row>
    <row r="177" ht="14.8" spans="1:2">
      <c r="A177" s="32"/>
      <c r="B177" s="44"/>
    </row>
    <row r="178" ht="14.8" spans="1:2">
      <c r="A178" s="32"/>
      <c r="B178" s="44"/>
    </row>
    <row r="179" ht="14.8" spans="1:2">
      <c r="A179" s="32"/>
      <c r="B179" s="44"/>
    </row>
    <row r="180" ht="14.8" spans="1:2">
      <c r="A180" s="32"/>
      <c r="B180" s="44"/>
    </row>
    <row r="181" ht="14.8" spans="1:2">
      <c r="A181" s="32"/>
      <c r="B181" s="44"/>
    </row>
    <row r="182" ht="14.8" spans="1:2">
      <c r="A182" s="32"/>
      <c r="B182" s="44"/>
    </row>
    <row r="183" ht="14.8" spans="1:2">
      <c r="A183" s="32"/>
      <c r="B183" s="44"/>
    </row>
    <row r="184" ht="14.8" spans="1:2">
      <c r="A184" s="32"/>
      <c r="B184" s="44"/>
    </row>
    <row r="185" ht="14.8" spans="1:2">
      <c r="A185" s="32"/>
      <c r="B185" s="44"/>
    </row>
    <row r="186" ht="14.8" spans="1:2">
      <c r="A186" s="32"/>
      <c r="B186" s="44"/>
    </row>
    <row r="187" ht="14.8" spans="1:2">
      <c r="A187" s="32"/>
      <c r="B187" s="44"/>
    </row>
    <row r="188" ht="14.8" spans="1:2">
      <c r="A188" s="32"/>
      <c r="B188" s="44"/>
    </row>
    <row r="189" ht="14.8" spans="1:2">
      <c r="A189" s="32"/>
      <c r="B189" s="44"/>
    </row>
    <row r="190" ht="14.8" spans="1:2">
      <c r="A190" s="32"/>
      <c r="B190" s="44"/>
    </row>
    <row r="191" ht="14.8" spans="1:2">
      <c r="A191" s="32"/>
      <c r="B191" s="44"/>
    </row>
    <row r="192" ht="14.8" spans="1:2">
      <c r="A192" s="32"/>
      <c r="B192" s="44"/>
    </row>
    <row r="193" ht="14.8" spans="1:2">
      <c r="A193" s="32"/>
      <c r="B193" s="44"/>
    </row>
    <row r="194" ht="14.8" spans="1:2">
      <c r="A194" s="32"/>
      <c r="B194" s="44"/>
    </row>
    <row r="195" ht="14.8" spans="1:2">
      <c r="A195" s="32"/>
      <c r="B195" s="44"/>
    </row>
    <row r="196" ht="14.8" spans="1:2">
      <c r="A196" s="32"/>
      <c r="B196" s="44"/>
    </row>
    <row r="197" ht="14.8" spans="1:2">
      <c r="A197" s="32"/>
      <c r="B197" s="44"/>
    </row>
    <row r="198" ht="14.8" spans="1:2">
      <c r="A198" s="32"/>
      <c r="B198" s="44"/>
    </row>
    <row r="199" ht="14.8" spans="1:2">
      <c r="A199" s="32"/>
      <c r="B199" s="44"/>
    </row>
    <row r="200" ht="14.8" spans="1:2">
      <c r="A200" s="32"/>
      <c r="B200" s="44"/>
    </row>
    <row r="201" ht="14.8" spans="1:2">
      <c r="A201" s="32"/>
      <c r="B201" s="44"/>
    </row>
    <row r="202" ht="14.8" spans="1:2">
      <c r="A202" s="32"/>
      <c r="B202" s="44"/>
    </row>
    <row r="203" ht="14.8" spans="1:2">
      <c r="A203" s="32"/>
      <c r="B203" s="44"/>
    </row>
    <row r="204" ht="14.8" spans="1:2">
      <c r="A204" s="32"/>
      <c r="B204" s="44"/>
    </row>
    <row r="205" ht="14.8" spans="1:2">
      <c r="A205" s="32"/>
      <c r="B205" s="44"/>
    </row>
    <row r="206" ht="14.8" spans="1:2">
      <c r="A206" s="32"/>
      <c r="B206" s="44"/>
    </row>
    <row r="207" ht="14.8" spans="1:2">
      <c r="A207" s="32"/>
      <c r="B207" s="44"/>
    </row>
    <row r="208" ht="14.8" spans="1:2">
      <c r="A208" s="32"/>
      <c r="B208" s="44"/>
    </row>
    <row r="209" ht="14.8" spans="1:2">
      <c r="A209" s="32"/>
      <c r="B209" s="44"/>
    </row>
    <row r="210" ht="14.8" spans="1:2">
      <c r="A210" s="32"/>
      <c r="B210" s="44"/>
    </row>
    <row r="211" ht="14.8" spans="1:2">
      <c r="A211" s="32"/>
      <c r="B211" s="44"/>
    </row>
    <row r="212" ht="14.8" spans="1:2">
      <c r="A212" s="32"/>
      <c r="B212" s="44"/>
    </row>
    <row r="213" ht="14.8" spans="1:2">
      <c r="A213" s="32"/>
      <c r="B213" s="44"/>
    </row>
    <row r="214" ht="14.8" spans="1:2">
      <c r="A214" s="32"/>
      <c r="B214" s="44"/>
    </row>
    <row r="215" ht="14.8" spans="1:2">
      <c r="A215" s="32"/>
      <c r="B215" s="44"/>
    </row>
    <row r="216" ht="14.8" spans="1:2">
      <c r="A216" s="32"/>
      <c r="B216" s="44"/>
    </row>
    <row r="217" ht="14.8" spans="1:2">
      <c r="A217" s="32"/>
      <c r="B217" s="44"/>
    </row>
    <row r="218" ht="14.8" spans="1:2">
      <c r="A218" s="32"/>
      <c r="B218" s="44"/>
    </row>
    <row r="219" ht="14.8" spans="1:2">
      <c r="A219" s="32"/>
      <c r="B219" s="44"/>
    </row>
    <row r="220" ht="14.8" spans="1:2">
      <c r="A220" s="32"/>
      <c r="B220" s="44"/>
    </row>
    <row r="221" ht="14.8" spans="1:2">
      <c r="A221" s="32"/>
      <c r="B221" s="44"/>
    </row>
    <row r="222" ht="14.8" spans="1:2">
      <c r="A222" s="32"/>
      <c r="B222" s="44"/>
    </row>
    <row r="223" ht="14.8" spans="1:2">
      <c r="A223" s="32"/>
      <c r="B223" s="44"/>
    </row>
    <row r="224" ht="14.8" spans="1:2">
      <c r="A224" s="32"/>
      <c r="B224" s="44"/>
    </row>
    <row r="225" ht="14.8" spans="1:2">
      <c r="A225" s="32"/>
      <c r="B225" s="44"/>
    </row>
    <row r="226" ht="14.8" spans="1:2">
      <c r="A226" s="32"/>
      <c r="B226" s="44"/>
    </row>
    <row r="227" ht="14.8" spans="1:2">
      <c r="A227" s="32"/>
      <c r="B227" s="44"/>
    </row>
    <row r="228" ht="14.8" spans="1:2">
      <c r="A228" s="32"/>
      <c r="B228" s="44"/>
    </row>
    <row r="229" ht="14.8" spans="1:2">
      <c r="A229" s="32"/>
      <c r="B229" s="44"/>
    </row>
    <row r="230" ht="14.8" spans="1:2">
      <c r="A230" s="32"/>
      <c r="B230" s="44"/>
    </row>
    <row r="231" ht="14.8" spans="1:2">
      <c r="A231" s="32"/>
      <c r="B231" s="44"/>
    </row>
    <row r="232" ht="14.8" spans="1:2">
      <c r="A232" s="32"/>
      <c r="B232" s="44"/>
    </row>
    <row r="233" ht="14.8" spans="1:2">
      <c r="A233" s="32"/>
      <c r="B233" s="44"/>
    </row>
    <row r="234" ht="14.8" spans="1:2">
      <c r="A234" s="32"/>
      <c r="B234" s="44"/>
    </row>
    <row r="235" ht="14.8" spans="1:2">
      <c r="A235" s="32"/>
      <c r="B235" s="44"/>
    </row>
    <row r="236" ht="14.8" spans="1:2">
      <c r="A236" s="32"/>
      <c r="B236" s="44"/>
    </row>
    <row r="237" ht="14.8" spans="1:2">
      <c r="A237" s="32"/>
      <c r="B237" s="44"/>
    </row>
    <row r="238" ht="14.8" spans="1:2">
      <c r="A238" s="32"/>
      <c r="B238" s="44"/>
    </row>
    <row r="239" ht="14.8" spans="1:2">
      <c r="A239" s="32"/>
      <c r="B239" s="44"/>
    </row>
    <row r="240" ht="14.8" spans="1:2">
      <c r="A240" s="32"/>
      <c r="B240" s="44"/>
    </row>
    <row r="241" ht="14.8" spans="1:2">
      <c r="A241" s="32"/>
      <c r="B241" s="44"/>
    </row>
    <row r="242" ht="14.8" spans="1:2">
      <c r="A242" s="32"/>
      <c r="B242" s="44"/>
    </row>
    <row r="243" ht="14.8" spans="1:2">
      <c r="A243" s="32"/>
      <c r="B243" s="44"/>
    </row>
    <row r="244" ht="14.8" spans="1:2">
      <c r="A244" s="32"/>
      <c r="B244" s="44"/>
    </row>
    <row r="245" ht="14.8" spans="1:2">
      <c r="A245" s="32"/>
      <c r="B245" s="44"/>
    </row>
    <row r="246" ht="14.8" spans="1:2">
      <c r="A246" s="32"/>
      <c r="B246" s="44"/>
    </row>
    <row r="247" ht="14.8" spans="1:2">
      <c r="A247" s="32"/>
      <c r="B247" s="44"/>
    </row>
    <row r="248" ht="14.8" spans="1:2">
      <c r="A248" s="32"/>
      <c r="B248" s="44"/>
    </row>
    <row r="249" ht="14.8" spans="1:2">
      <c r="A249" s="32"/>
      <c r="B249" s="44"/>
    </row>
    <row r="250" ht="14.8" spans="1:2">
      <c r="A250" s="32"/>
      <c r="B250" s="44"/>
    </row>
    <row r="251" ht="14.8" spans="1:2">
      <c r="A251" s="32"/>
      <c r="B251" s="44"/>
    </row>
    <row r="252" ht="14.8" spans="1:2">
      <c r="A252" s="32"/>
      <c r="B252" s="44"/>
    </row>
    <row r="253" ht="14.8" spans="1:2">
      <c r="A253" s="32"/>
      <c r="B253" s="44"/>
    </row>
    <row r="254" ht="14.8" spans="1:2">
      <c r="A254" s="32"/>
      <c r="B254" s="44"/>
    </row>
    <row r="255" ht="14.8" spans="1:2">
      <c r="A255" s="32"/>
      <c r="B255" s="44"/>
    </row>
    <row r="256" ht="14.8" spans="1:2">
      <c r="A256" s="32"/>
      <c r="B256" s="44"/>
    </row>
    <row r="257" ht="14.8" spans="1:2">
      <c r="A257" s="32"/>
      <c r="B257" s="44"/>
    </row>
    <row r="258" ht="14.8" spans="1:2">
      <c r="A258" s="32"/>
      <c r="B258" s="44"/>
    </row>
    <row r="259" ht="14.8" spans="1:2">
      <c r="A259" s="32"/>
      <c r="B259" s="44"/>
    </row>
    <row r="260" ht="14.8" spans="1:2">
      <c r="A260" s="32"/>
      <c r="B260" s="44"/>
    </row>
    <row r="261" ht="14.8" spans="1:2">
      <c r="A261" s="32"/>
      <c r="B261" s="44"/>
    </row>
    <row r="262" ht="14.8" spans="1:2">
      <c r="A262" s="32"/>
      <c r="B262" s="44"/>
    </row>
    <row r="263" ht="14.8" spans="1:2">
      <c r="A263" s="32"/>
      <c r="B263" s="44"/>
    </row>
    <row r="264" ht="14.8" spans="1:2">
      <c r="A264" s="32"/>
      <c r="B264" s="44"/>
    </row>
    <row r="265" ht="14.8" spans="1:2">
      <c r="A265" s="32"/>
      <c r="B265" s="44"/>
    </row>
    <row r="266" ht="14.8" spans="1:2">
      <c r="A266" s="32"/>
      <c r="B266" s="44"/>
    </row>
    <row r="267" ht="14.8" spans="1:2">
      <c r="A267" s="32"/>
      <c r="B267" s="44"/>
    </row>
    <row r="268" ht="14.8" spans="1:2">
      <c r="A268" s="32"/>
      <c r="B268" s="44"/>
    </row>
    <row r="269" ht="14.8" spans="1:2">
      <c r="A269" s="32"/>
      <c r="B269" s="44"/>
    </row>
    <row r="270" ht="14.8" spans="1:2">
      <c r="A270" s="32"/>
      <c r="B270" s="44"/>
    </row>
    <row r="271" ht="14.8" spans="1:2">
      <c r="A271" s="32"/>
      <c r="B271" s="44"/>
    </row>
    <row r="272" ht="14.8" spans="1:2">
      <c r="A272" s="32"/>
      <c r="B272" s="44"/>
    </row>
    <row r="273" ht="14.8" spans="1:2">
      <c r="A273" s="32"/>
      <c r="B273" s="44"/>
    </row>
    <row r="274" ht="14.8" spans="1:2">
      <c r="A274" s="32"/>
      <c r="B274" s="44"/>
    </row>
    <row r="275" ht="14.8" spans="1:2">
      <c r="A275" s="32"/>
      <c r="B275" s="44"/>
    </row>
    <row r="276" ht="14.8" spans="1:2">
      <c r="A276" s="32"/>
      <c r="B276" s="44"/>
    </row>
    <row r="277" ht="14.8" spans="1:2">
      <c r="A277" s="32"/>
      <c r="B277" s="44"/>
    </row>
    <row r="278" ht="14.8" spans="1:2">
      <c r="A278" s="32"/>
      <c r="B278" s="44"/>
    </row>
    <row r="279" ht="14.8" spans="1:2">
      <c r="A279" s="32"/>
      <c r="B279" s="44"/>
    </row>
    <row r="280" ht="14.8" spans="1:2">
      <c r="A280" s="32"/>
      <c r="B280" s="44"/>
    </row>
    <row r="281" ht="14.8" spans="1:2">
      <c r="A281" s="32"/>
      <c r="B281" s="44"/>
    </row>
    <row r="282" ht="14.8" spans="1:2">
      <c r="A282" s="32"/>
      <c r="B282" s="44"/>
    </row>
    <row r="283" ht="14.8" spans="1:2">
      <c r="A283" s="32"/>
      <c r="B283" s="44"/>
    </row>
    <row r="284" ht="14.8" spans="1:2">
      <c r="A284" s="32"/>
      <c r="B284" s="44"/>
    </row>
    <row r="285" ht="14.8" spans="1:2">
      <c r="A285" s="32"/>
      <c r="B285" s="44"/>
    </row>
    <row r="286" ht="14.8" spans="1:2">
      <c r="A286" s="32"/>
      <c r="B286" s="44"/>
    </row>
    <row r="287" ht="14.8" spans="1:2">
      <c r="A287" s="32"/>
      <c r="B287" s="44"/>
    </row>
    <row r="288" ht="14.8" spans="1:2">
      <c r="A288" s="32"/>
      <c r="B288" s="44"/>
    </row>
    <row r="289" ht="14.8" spans="1:2">
      <c r="A289" s="32"/>
      <c r="B289" s="44"/>
    </row>
    <row r="290" ht="14.8" spans="1:2">
      <c r="A290" s="32"/>
      <c r="B290" s="44"/>
    </row>
    <row r="291" ht="14.8" spans="1:2">
      <c r="A291" s="32"/>
      <c r="B291" s="44"/>
    </row>
    <row r="292" ht="14.8" spans="1:2">
      <c r="A292" s="32"/>
      <c r="B292" s="44"/>
    </row>
    <row r="293" ht="14.8" spans="1:2">
      <c r="A293" s="32"/>
      <c r="B293" s="44"/>
    </row>
    <row r="294" ht="14.8" spans="1:2">
      <c r="A294" s="32"/>
      <c r="B294" s="44"/>
    </row>
    <row r="295" ht="14.8" spans="1:2">
      <c r="A295" s="32"/>
      <c r="B295" s="44"/>
    </row>
    <row r="296" ht="14.8" spans="1:2">
      <c r="A296" s="32"/>
      <c r="B296" s="44"/>
    </row>
    <row r="297" ht="14.8" spans="1:2">
      <c r="A297" s="32"/>
      <c r="B297" s="44"/>
    </row>
    <row r="298" ht="14.8" spans="1:2">
      <c r="A298" s="32"/>
      <c r="B298" s="44"/>
    </row>
    <row r="299" ht="14.8" spans="1:2">
      <c r="A299" s="32"/>
      <c r="B299" s="44"/>
    </row>
    <row r="300" ht="14.8" spans="1:2">
      <c r="A300" s="32"/>
      <c r="B300" s="44"/>
    </row>
    <row r="301" ht="14.8" spans="1:2">
      <c r="A301" s="32"/>
      <c r="B301" s="44"/>
    </row>
    <row r="302" ht="14.8" spans="1:2">
      <c r="A302" s="32"/>
      <c r="B302" s="44"/>
    </row>
    <row r="303" ht="14.8" spans="1:2">
      <c r="A303" s="32"/>
      <c r="B303" s="44"/>
    </row>
    <row r="304" ht="14.8" spans="1:2">
      <c r="A304" s="32"/>
      <c r="B304" s="44"/>
    </row>
    <row r="305" ht="14.8" spans="1:2">
      <c r="A305" s="32"/>
      <c r="B305" s="44"/>
    </row>
    <row r="306" ht="14.8" spans="1:2">
      <c r="A306" s="32"/>
      <c r="B306" s="44"/>
    </row>
    <row r="307" ht="14.8" spans="1:2">
      <c r="A307" s="32"/>
      <c r="B307" s="44"/>
    </row>
    <row r="308" ht="14.8" spans="1:2">
      <c r="A308" s="32"/>
      <c r="B308" s="44"/>
    </row>
    <row r="309" ht="14.8" spans="1:2">
      <c r="A309" s="32"/>
      <c r="B309" s="44"/>
    </row>
    <row r="310" ht="14.8" spans="1:2">
      <c r="A310" s="32"/>
      <c r="B310" s="44"/>
    </row>
    <row r="311" ht="14.8" spans="1:2">
      <c r="A311" s="32"/>
      <c r="B311" s="44"/>
    </row>
    <row r="312" ht="14.8" spans="1:2">
      <c r="A312" s="32"/>
      <c r="B312" s="44"/>
    </row>
    <row r="313" ht="14.8" spans="1:2">
      <c r="A313" s="32"/>
      <c r="B313" s="44"/>
    </row>
    <row r="314" ht="14.8" spans="1:2">
      <c r="A314" s="32"/>
      <c r="B314" s="44"/>
    </row>
    <row r="315" ht="14.8" spans="1:2">
      <c r="A315" s="32"/>
      <c r="B315" s="44"/>
    </row>
    <row r="316" ht="14.8" spans="1:2">
      <c r="A316" s="32"/>
      <c r="B316" s="44"/>
    </row>
    <row r="317" ht="14.8" spans="1:2">
      <c r="A317" s="32"/>
      <c r="B317" s="44"/>
    </row>
    <row r="318" ht="14.8" spans="1:2">
      <c r="A318" s="32"/>
      <c r="B318" s="44"/>
    </row>
    <row r="319" ht="14.8" spans="1:2">
      <c r="A319" s="32"/>
      <c r="B319" s="44"/>
    </row>
    <row r="320" ht="14.8" spans="1:2">
      <c r="A320" s="32"/>
      <c r="B320" s="44"/>
    </row>
    <row r="321" ht="14.8" spans="1:2">
      <c r="A321" s="32"/>
      <c r="B321" s="44"/>
    </row>
    <row r="322" ht="14.8" spans="1:2">
      <c r="A322" s="32"/>
      <c r="B322" s="44"/>
    </row>
    <row r="323" ht="14.8" spans="1:2">
      <c r="A323" s="32"/>
      <c r="B323" s="44"/>
    </row>
    <row r="324" ht="14.8" spans="1:2">
      <c r="A324" s="32"/>
      <c r="B324" s="44"/>
    </row>
    <row r="325" ht="14.8" spans="1:2">
      <c r="A325" s="32"/>
      <c r="B325" s="44"/>
    </row>
    <row r="326" ht="14.8" spans="1:2">
      <c r="A326" s="32"/>
      <c r="B326" s="44"/>
    </row>
    <row r="327" ht="14.8" spans="1:2">
      <c r="A327" s="32"/>
      <c r="B327" s="44"/>
    </row>
    <row r="328" ht="14.8" spans="1:2">
      <c r="A328" s="32"/>
      <c r="B328" s="44"/>
    </row>
    <row r="329" ht="14.8" spans="1:2">
      <c r="A329" s="32"/>
      <c r="B329" s="44"/>
    </row>
    <row r="330" ht="14.8" spans="1:2">
      <c r="A330" s="32"/>
      <c r="B330" s="44"/>
    </row>
    <row r="331" ht="14.8" spans="1:2">
      <c r="A331" s="32"/>
      <c r="B331" s="44"/>
    </row>
    <row r="332" ht="14.8" spans="1:2">
      <c r="A332" s="32"/>
      <c r="B332" s="44"/>
    </row>
    <row r="333" ht="14.8" spans="1:2">
      <c r="A333" s="32"/>
      <c r="B333" s="44"/>
    </row>
    <row r="334" ht="14.8" spans="1:2">
      <c r="A334" s="32"/>
      <c r="B334" s="44"/>
    </row>
    <row r="335" ht="14.8" spans="1:2">
      <c r="A335" s="32"/>
      <c r="B335" s="44"/>
    </row>
    <row r="336" ht="14.8" spans="1:2">
      <c r="A336" s="32"/>
      <c r="B336" s="44"/>
    </row>
    <row r="337" ht="14.8" spans="1:2">
      <c r="A337" s="32"/>
      <c r="B337" s="44"/>
    </row>
    <row r="338" ht="14.8" spans="1:2">
      <c r="A338" s="32"/>
      <c r="B338" s="44"/>
    </row>
    <row r="339" ht="14.8" spans="1:2">
      <c r="A339" s="32"/>
      <c r="B339" s="44"/>
    </row>
    <row r="340" ht="14.8" spans="1:2">
      <c r="A340" s="32"/>
      <c r="B340" s="44"/>
    </row>
    <row r="341" ht="14.8" spans="1:2">
      <c r="A341" s="32"/>
      <c r="B341" s="44"/>
    </row>
    <row r="342" ht="14.8" spans="1:2">
      <c r="A342" s="32"/>
      <c r="B342" s="44"/>
    </row>
    <row r="343" ht="14.8" spans="1:2">
      <c r="A343" s="32"/>
      <c r="B343" s="44"/>
    </row>
    <row r="344" ht="14.8" spans="1:2">
      <c r="A344" s="32"/>
      <c r="B344" s="44"/>
    </row>
    <row r="345" ht="14.8" spans="1:2">
      <c r="A345" s="32"/>
      <c r="B345" s="44"/>
    </row>
    <row r="346" ht="14.8" spans="1:2">
      <c r="A346" s="32"/>
      <c r="B346" s="44"/>
    </row>
    <row r="347" ht="14.8" spans="1:2">
      <c r="A347" s="32"/>
      <c r="B347" s="44"/>
    </row>
    <row r="348" ht="14.8" spans="1:2">
      <c r="A348" s="32"/>
      <c r="B348" s="44"/>
    </row>
    <row r="349" ht="14.8" spans="1:2">
      <c r="A349" s="32"/>
      <c r="B349" s="44"/>
    </row>
    <row r="350" ht="14.8" spans="1:2">
      <c r="A350" s="32"/>
      <c r="B350" s="44"/>
    </row>
    <row r="351" ht="14.8" spans="1:2">
      <c r="A351" s="32"/>
      <c r="B351" s="44"/>
    </row>
    <row r="352" ht="14.8" spans="1:2">
      <c r="A352" s="32"/>
      <c r="B352" s="44"/>
    </row>
    <row r="353" ht="14.8" spans="1:2">
      <c r="A353" s="32"/>
      <c r="B353" s="44"/>
    </row>
    <row r="354" ht="14.8" spans="1:2">
      <c r="A354" s="32"/>
      <c r="B354" s="44"/>
    </row>
    <row r="355" ht="14.8" spans="1:2">
      <c r="A355" s="32"/>
      <c r="B355" s="44"/>
    </row>
    <row r="356" ht="14.8" spans="1:2">
      <c r="A356" s="32"/>
      <c r="B356" s="44"/>
    </row>
    <row r="357" ht="14.8" spans="1:2">
      <c r="A357" s="32"/>
      <c r="B357" s="44"/>
    </row>
    <row r="358" ht="14.8" spans="1:2">
      <c r="A358" s="32"/>
      <c r="B358" s="44"/>
    </row>
    <row r="359" ht="14.8" spans="1:2">
      <c r="A359" s="32"/>
      <c r="B359" s="44"/>
    </row>
    <row r="360" ht="14.8" spans="1:2">
      <c r="A360" s="32"/>
      <c r="B360" s="44"/>
    </row>
    <row r="361" ht="14.8" spans="1:2">
      <c r="A361" s="32"/>
      <c r="B361" s="44"/>
    </row>
    <row r="362" ht="14.8" spans="1:2">
      <c r="A362" s="32"/>
      <c r="B362" s="44"/>
    </row>
    <row r="363" ht="14.8" spans="1:2">
      <c r="A363" s="32"/>
      <c r="B363" s="44"/>
    </row>
    <row r="364" ht="14.8" spans="1:2">
      <c r="A364" s="32"/>
      <c r="B364" s="44"/>
    </row>
    <row r="365" ht="14.8" spans="1:2">
      <c r="A365" s="32"/>
      <c r="B365" s="44"/>
    </row>
    <row r="366" ht="14.8" spans="1:2">
      <c r="A366" s="32"/>
      <c r="B366" s="44"/>
    </row>
    <row r="367" ht="14.8" spans="1:2">
      <c r="A367" s="32"/>
      <c r="B367" s="44"/>
    </row>
    <row r="368" ht="14.8" spans="1:2">
      <c r="A368" s="32"/>
      <c r="B368" s="44"/>
    </row>
    <row r="369" ht="14.8" spans="1:2">
      <c r="A369" s="32"/>
      <c r="B369" s="44"/>
    </row>
    <row r="370" ht="14.8" spans="1:2">
      <c r="A370" s="32"/>
      <c r="B370" s="44"/>
    </row>
    <row r="371" ht="14.8" spans="1:2">
      <c r="A371" s="32"/>
      <c r="B371" s="44"/>
    </row>
    <row r="372" ht="14.8" spans="1:2">
      <c r="A372" s="32"/>
      <c r="B372" s="44"/>
    </row>
    <row r="373" ht="14.8" spans="1:2">
      <c r="A373" s="32"/>
      <c r="B373" s="44"/>
    </row>
    <row r="374" ht="14.8" spans="1:2">
      <c r="A374" s="32"/>
      <c r="B374" s="44"/>
    </row>
    <row r="375" ht="14.8" spans="1:2">
      <c r="A375" s="32"/>
      <c r="B375" s="44"/>
    </row>
    <row r="376" ht="14.8" spans="1:2">
      <c r="A376" s="32"/>
      <c r="B376" s="44"/>
    </row>
    <row r="377" ht="14.8" spans="1:2">
      <c r="A377" s="32"/>
      <c r="B377" s="44"/>
    </row>
    <row r="378" ht="14.8" spans="1:2">
      <c r="A378" s="32"/>
      <c r="B378" s="44"/>
    </row>
    <row r="379" ht="14.8" spans="1:2">
      <c r="A379" s="32"/>
      <c r="B379" s="44"/>
    </row>
    <row r="380" ht="14.8" spans="1:2">
      <c r="A380" s="32"/>
      <c r="B380" s="44"/>
    </row>
    <row r="381" ht="14.8" spans="1:2">
      <c r="A381" s="32"/>
      <c r="B381" s="44"/>
    </row>
    <row r="382" ht="14.8" spans="1:2">
      <c r="A382" s="32"/>
      <c r="B382" s="44"/>
    </row>
    <row r="383" ht="14.8" spans="1:2">
      <c r="A383" s="32"/>
      <c r="B383" s="44"/>
    </row>
    <row r="384" ht="14.8" spans="1:2">
      <c r="A384" s="32"/>
      <c r="B384" s="44"/>
    </row>
    <row r="385" ht="14.8" spans="1:2">
      <c r="A385" s="32"/>
      <c r="B385" s="44"/>
    </row>
    <row r="386" ht="14.8" spans="1:2">
      <c r="A386" s="32"/>
      <c r="B386" s="44"/>
    </row>
    <row r="387" ht="14.8" spans="1:2">
      <c r="A387" s="32"/>
      <c r="B387" s="44"/>
    </row>
    <row r="388" ht="14.8" spans="1:2">
      <c r="A388" s="32"/>
      <c r="B388" s="44"/>
    </row>
    <row r="389" ht="14.8" spans="1:2">
      <c r="A389" s="32"/>
      <c r="B389" s="44"/>
    </row>
    <row r="390" ht="14.8" spans="1:2">
      <c r="A390" s="32"/>
      <c r="B390" s="44"/>
    </row>
    <row r="391" ht="14.8" spans="1:2">
      <c r="A391" s="32"/>
      <c r="B391" s="44"/>
    </row>
    <row r="392" ht="14.8" spans="1:2">
      <c r="A392" s="32"/>
      <c r="B392" s="44"/>
    </row>
    <row r="393" ht="14.8" spans="1:2">
      <c r="A393" s="32"/>
      <c r="B393" s="44"/>
    </row>
    <row r="394" ht="14.8" spans="1:2">
      <c r="A394" s="32"/>
      <c r="B394" s="44"/>
    </row>
    <row r="395" ht="14.8" spans="1:2">
      <c r="A395" s="32"/>
      <c r="B395" s="44"/>
    </row>
    <row r="396" ht="14.8" spans="1:2">
      <c r="A396" s="32"/>
      <c r="B396" s="44"/>
    </row>
    <row r="397" ht="14.8" spans="1:2">
      <c r="A397" s="32"/>
      <c r="B397" s="44"/>
    </row>
    <row r="398" ht="14.8" spans="1:2">
      <c r="A398" s="32"/>
      <c r="B398" s="44"/>
    </row>
    <row r="399" ht="14.8" spans="1:2">
      <c r="A399" s="32"/>
      <c r="B399" s="44"/>
    </row>
    <row r="400" ht="14.8" spans="1:2">
      <c r="A400" s="32"/>
      <c r="B400" s="44"/>
    </row>
    <row r="401" ht="14.8" spans="1:2">
      <c r="A401" s="32"/>
      <c r="B401" s="44"/>
    </row>
    <row r="402" ht="14.8" spans="1:2">
      <c r="A402" s="32"/>
      <c r="B402" s="44"/>
    </row>
    <row r="403" ht="14.8" spans="1:2">
      <c r="A403" s="32"/>
      <c r="B403" s="44"/>
    </row>
    <row r="404" ht="14.8" spans="1:2">
      <c r="A404" s="32"/>
      <c r="B404" s="44"/>
    </row>
    <row r="405" ht="14.8" spans="1:2">
      <c r="A405" s="32"/>
      <c r="B405" s="44"/>
    </row>
    <row r="406" ht="14.8" spans="1:2">
      <c r="A406" s="32"/>
      <c r="B406" s="44"/>
    </row>
    <row r="407" ht="14.8" spans="1:2">
      <c r="A407" s="32"/>
      <c r="B407" s="44"/>
    </row>
    <row r="408" ht="14.8" spans="1:2">
      <c r="A408" s="32"/>
      <c r="B408" s="44"/>
    </row>
    <row r="409" ht="14.8" spans="1:2">
      <c r="A409" s="32"/>
      <c r="B409" s="44"/>
    </row>
    <row r="410" ht="14.8" spans="1:2">
      <c r="A410" s="32"/>
      <c r="B410" s="44"/>
    </row>
    <row r="411" ht="14.8" spans="1:2">
      <c r="A411" s="32"/>
      <c r="B411" s="44"/>
    </row>
    <row r="412" ht="14.8" spans="1:2">
      <c r="A412" s="32"/>
      <c r="B412" s="44"/>
    </row>
    <row r="413" ht="14.8" spans="1:2">
      <c r="A413" s="32"/>
      <c r="B413" s="44"/>
    </row>
    <row r="414" ht="14.8" spans="1:2">
      <c r="A414" s="32"/>
      <c r="B414" s="44"/>
    </row>
    <row r="415" ht="14.8" spans="1:2">
      <c r="A415" s="32"/>
      <c r="B415" s="44"/>
    </row>
    <row r="416" ht="14.8" spans="1:2">
      <c r="A416" s="32"/>
      <c r="B416" s="44"/>
    </row>
    <row r="417" ht="14.8" spans="1:2">
      <c r="A417" s="32"/>
      <c r="B417" s="44"/>
    </row>
    <row r="418" ht="14.8" spans="1:2">
      <c r="A418" s="32"/>
      <c r="B418" s="44"/>
    </row>
    <row r="419" ht="14.8" spans="1:2">
      <c r="A419" s="32"/>
      <c r="B419" s="44"/>
    </row>
    <row r="420" ht="14.8" spans="1:2">
      <c r="A420" s="32"/>
      <c r="B420" s="44"/>
    </row>
    <row r="421" ht="14.8" spans="1:2">
      <c r="A421" s="32"/>
      <c r="B421" s="44"/>
    </row>
    <row r="422" ht="14.8" spans="1:2">
      <c r="A422" s="32"/>
      <c r="B422" s="44"/>
    </row>
    <row r="423" ht="14.8" spans="1:2">
      <c r="A423" s="32"/>
      <c r="B423" s="44"/>
    </row>
    <row r="424" ht="14.8" spans="1:2">
      <c r="A424" s="32"/>
      <c r="B424" s="44"/>
    </row>
    <row r="425" ht="14.8" spans="1:2">
      <c r="A425" s="32"/>
      <c r="B425" s="44"/>
    </row>
    <row r="426" ht="14.8" spans="1:2">
      <c r="A426" s="32"/>
      <c r="B426" s="44"/>
    </row>
    <row r="427" ht="14.8" spans="1:2">
      <c r="A427" s="32"/>
      <c r="B427" s="44"/>
    </row>
    <row r="428" ht="14.8" spans="1:2">
      <c r="A428" s="32"/>
      <c r="B428" s="44"/>
    </row>
    <row r="429" ht="14.8" spans="1:2">
      <c r="A429" s="32"/>
      <c r="B429" s="44"/>
    </row>
    <row r="430" ht="14.8" spans="1:2">
      <c r="A430" s="32"/>
      <c r="B430" s="44"/>
    </row>
    <row r="431" ht="14.8" spans="1:2">
      <c r="A431" s="32"/>
      <c r="B431" s="44"/>
    </row>
    <row r="432" ht="14.8" spans="1:2">
      <c r="A432" s="32"/>
      <c r="B432" s="44"/>
    </row>
    <row r="433" ht="14.8" spans="1:2">
      <c r="A433" s="32"/>
      <c r="B433" s="44"/>
    </row>
    <row r="434" ht="14.8" spans="1:2">
      <c r="A434" s="32"/>
      <c r="B434" s="44"/>
    </row>
    <row r="435" ht="14.8" spans="1:2">
      <c r="A435" s="32"/>
      <c r="B435" s="44"/>
    </row>
    <row r="436" ht="14.8" spans="1:2">
      <c r="A436" s="32"/>
      <c r="B436" s="44"/>
    </row>
    <row r="437" ht="14.8" spans="1:2">
      <c r="A437" s="32"/>
      <c r="B437" s="44"/>
    </row>
    <row r="438" ht="14.8" spans="1:2">
      <c r="A438" s="32"/>
      <c r="B438" s="44"/>
    </row>
    <row r="439" ht="14.8" spans="1:2">
      <c r="A439" s="32"/>
      <c r="B439" s="44"/>
    </row>
    <row r="440" ht="14.8" spans="1:2">
      <c r="A440" s="32"/>
      <c r="B440" s="44"/>
    </row>
    <row r="441" ht="14.8" spans="1:2">
      <c r="A441" s="32"/>
      <c r="B441" s="44"/>
    </row>
    <row r="442" ht="14.8" spans="1:2">
      <c r="A442" s="32"/>
      <c r="B442" s="44"/>
    </row>
    <row r="443" ht="14.8" spans="1:2">
      <c r="A443" s="32"/>
      <c r="B443" s="44"/>
    </row>
    <row r="444" ht="14.8" spans="1:2">
      <c r="A444" s="32"/>
      <c r="B444" s="44"/>
    </row>
    <row r="445" ht="14.8" spans="1:2">
      <c r="A445" s="32"/>
      <c r="B445" s="44"/>
    </row>
    <row r="446" ht="14.8" spans="1:2">
      <c r="A446" s="32"/>
      <c r="B446" s="44"/>
    </row>
    <row r="447" ht="14.8" spans="1:2">
      <c r="A447" s="32"/>
      <c r="B447" s="44"/>
    </row>
    <row r="448" ht="14.8" spans="1:2">
      <c r="A448" s="32"/>
      <c r="B448" s="44"/>
    </row>
    <row r="449" ht="14.8" spans="1:2">
      <c r="A449" s="32"/>
      <c r="B449" s="44"/>
    </row>
    <row r="450" ht="14.8" spans="1:2">
      <c r="A450" s="32"/>
      <c r="B450" s="44"/>
    </row>
    <row r="451" ht="14.8" spans="1:2">
      <c r="A451" s="32"/>
      <c r="B451" s="44"/>
    </row>
    <row r="452" ht="14.8" spans="1:2">
      <c r="A452" s="32"/>
      <c r="B452" s="44"/>
    </row>
    <row r="453" ht="14.8" spans="1:2">
      <c r="A453" s="32"/>
      <c r="B453" s="44"/>
    </row>
    <row r="454" ht="14.8" spans="1:2">
      <c r="A454" s="32"/>
      <c r="B454" s="44"/>
    </row>
    <row r="455" ht="14.8" spans="1:2">
      <c r="A455" s="32"/>
      <c r="B455" s="44"/>
    </row>
    <row r="456" ht="14.8" spans="1:2">
      <c r="A456" s="32"/>
      <c r="B456" s="44"/>
    </row>
    <row r="457" ht="14.8" spans="1:2">
      <c r="A457" s="32"/>
      <c r="B457" s="44"/>
    </row>
    <row r="458" ht="14.8" spans="1:2">
      <c r="A458" s="32"/>
      <c r="B458" s="44"/>
    </row>
    <row r="459" ht="14.8" spans="1:2">
      <c r="A459" s="32"/>
      <c r="B459" s="44"/>
    </row>
    <row r="460" ht="14.8" spans="1:2">
      <c r="A460" s="32"/>
      <c r="B460" s="44"/>
    </row>
    <row r="461" ht="14.8" spans="1:2">
      <c r="A461" s="32"/>
      <c r="B461" s="44"/>
    </row>
    <row r="462" ht="14.8" spans="1:2">
      <c r="A462" s="32"/>
      <c r="B462" s="44"/>
    </row>
    <row r="463" ht="14.8" spans="1:2">
      <c r="A463" s="32"/>
      <c r="B463" s="44"/>
    </row>
    <row r="464" ht="14.8" spans="1:2">
      <c r="A464" s="32"/>
      <c r="B464" s="44"/>
    </row>
    <row r="465" ht="14.8" spans="1:2">
      <c r="A465" s="32"/>
      <c r="B465" s="44"/>
    </row>
    <row r="466" ht="14.8" spans="1:2">
      <c r="A466" s="32"/>
      <c r="B466" s="44"/>
    </row>
    <row r="467" ht="14.8" spans="1:2">
      <c r="A467" s="32"/>
      <c r="B467" s="44"/>
    </row>
    <row r="468" ht="14.8" spans="1:2">
      <c r="A468" s="32"/>
      <c r="B468" s="44"/>
    </row>
    <row r="469" ht="14.8" spans="1:2">
      <c r="A469" s="32"/>
      <c r="B469" s="44"/>
    </row>
    <row r="470" ht="14.8" spans="1:2">
      <c r="A470" s="32"/>
      <c r="B470" s="44"/>
    </row>
    <row r="471" ht="14.8" spans="1:2">
      <c r="A471" s="32"/>
      <c r="B471" s="44"/>
    </row>
    <row r="472" ht="14.8" spans="1:2">
      <c r="A472" s="32"/>
      <c r="B472" s="44"/>
    </row>
    <row r="473" ht="14.8" spans="1:2">
      <c r="A473" s="32"/>
      <c r="B473" s="44"/>
    </row>
    <row r="474" ht="14.8" spans="1:2">
      <c r="A474" s="32"/>
      <c r="B474" s="44"/>
    </row>
    <row r="475" ht="14.8" spans="1:2">
      <c r="A475" s="32"/>
      <c r="B475" s="44"/>
    </row>
    <row r="476" ht="14.8" spans="1:2">
      <c r="A476" s="32"/>
      <c r="B476" s="44"/>
    </row>
    <row r="477" ht="14.8" spans="1:2">
      <c r="A477" s="32"/>
      <c r="B477" s="44"/>
    </row>
    <row r="478" ht="14.8" spans="1:2">
      <c r="A478" s="32"/>
      <c r="B478" s="44"/>
    </row>
    <row r="479" ht="14.8" spans="1:2">
      <c r="A479" s="32"/>
      <c r="B479" s="44"/>
    </row>
    <row r="480" ht="14.8" spans="1:2">
      <c r="A480" s="32"/>
      <c r="B480" s="44"/>
    </row>
    <row r="481" ht="14.8" spans="1:2">
      <c r="A481" s="32"/>
      <c r="B481" s="44"/>
    </row>
    <row r="482" ht="14.8" spans="1:2">
      <c r="A482" s="32"/>
      <c r="B482" s="44"/>
    </row>
    <row r="483" ht="14.8" spans="1:2">
      <c r="A483" s="32"/>
      <c r="B483" s="44"/>
    </row>
    <row r="484" ht="14.8" spans="1:2">
      <c r="A484" s="32"/>
      <c r="B484" s="44"/>
    </row>
    <row r="485" ht="14.8" spans="1:2">
      <c r="A485" s="32"/>
      <c r="B485" s="44"/>
    </row>
    <row r="486" ht="14.8" spans="1:2">
      <c r="A486" s="32"/>
      <c r="B486" s="44"/>
    </row>
    <row r="487" ht="14.8" spans="1:2">
      <c r="A487" s="32"/>
      <c r="B487" s="44"/>
    </row>
    <row r="488" ht="14.8" spans="1:2">
      <c r="A488" s="32"/>
      <c r="B488" s="44"/>
    </row>
    <row r="489" ht="14.8" spans="1:2">
      <c r="A489" s="32"/>
      <c r="B489" s="44"/>
    </row>
    <row r="490" ht="14.8" spans="1:2">
      <c r="A490" s="32"/>
      <c r="B490" s="44"/>
    </row>
    <row r="491" ht="14.8" spans="1:2">
      <c r="A491" s="32"/>
      <c r="B491" s="44"/>
    </row>
    <row r="492" ht="14.8" spans="1:2">
      <c r="A492" s="32"/>
      <c r="B492" s="44"/>
    </row>
    <row r="493" ht="14.8" spans="1:2">
      <c r="A493" s="32"/>
      <c r="B493" s="44"/>
    </row>
    <row r="494" ht="14.8" spans="1:2">
      <c r="A494" s="32"/>
      <c r="B494" s="44"/>
    </row>
    <row r="495" ht="14.8" spans="1:2">
      <c r="A495" s="32"/>
      <c r="B495" s="44"/>
    </row>
    <row r="496" ht="14.8" spans="1:2">
      <c r="A496" s="32"/>
      <c r="B496" s="44"/>
    </row>
    <row r="497" ht="14.8" spans="1:2">
      <c r="A497" s="32"/>
      <c r="B497" s="44"/>
    </row>
    <row r="498" ht="14.8" spans="1:2">
      <c r="A498" s="32"/>
      <c r="B498" s="44"/>
    </row>
    <row r="499" ht="14.8" spans="1:2">
      <c r="A499" s="32"/>
      <c r="B499" s="44"/>
    </row>
    <row r="500" ht="14.8" spans="1:2">
      <c r="A500" s="32"/>
      <c r="B500" s="44"/>
    </row>
    <row r="501" ht="14.8" spans="1:2">
      <c r="A501" s="32"/>
      <c r="B501" s="44"/>
    </row>
    <row r="502" ht="14.8" spans="1:2">
      <c r="A502" s="32"/>
      <c r="B502" s="44"/>
    </row>
    <row r="503" ht="14.8" spans="1:2">
      <c r="A503" s="32"/>
      <c r="B503" s="44"/>
    </row>
    <row r="504" ht="14.8" spans="1:2">
      <c r="A504" s="32"/>
      <c r="B504" s="44"/>
    </row>
    <row r="505" ht="14.8" spans="1:2">
      <c r="A505" s="32"/>
      <c r="B505" s="44"/>
    </row>
    <row r="506" ht="14.8" spans="1:2">
      <c r="A506" s="32"/>
      <c r="B506" s="44"/>
    </row>
    <row r="507" ht="14.8" spans="1:2">
      <c r="A507" s="32"/>
      <c r="B507" s="44"/>
    </row>
    <row r="508" ht="14.8" spans="1:2">
      <c r="A508" s="32"/>
      <c r="B508" s="44"/>
    </row>
    <row r="509" ht="14.8" spans="1:2">
      <c r="A509" s="32"/>
      <c r="B509" s="44"/>
    </row>
    <row r="510" ht="14.8" spans="1:2">
      <c r="A510" s="32"/>
      <c r="B510" s="44"/>
    </row>
    <row r="511" ht="14.8" spans="1:2">
      <c r="A511" s="32"/>
      <c r="B511" s="44"/>
    </row>
    <row r="512" ht="14.8" spans="1:2">
      <c r="A512" s="32"/>
      <c r="B512" s="44"/>
    </row>
    <row r="513" ht="14.8" spans="1:2">
      <c r="A513" s="32"/>
      <c r="B513" s="44"/>
    </row>
    <row r="514" ht="14.8" spans="1:2">
      <c r="A514" s="32"/>
      <c r="B514" s="44"/>
    </row>
    <row r="515" ht="14.8" spans="1:2">
      <c r="A515" s="32"/>
      <c r="B515" s="44"/>
    </row>
    <row r="516" ht="14.8" spans="1:2">
      <c r="A516" s="32"/>
      <c r="B516" s="44"/>
    </row>
    <row r="517" ht="14.8" spans="1:2">
      <c r="A517" s="32"/>
      <c r="B517" s="44"/>
    </row>
    <row r="518" ht="14.8" spans="1:2">
      <c r="A518" s="32"/>
      <c r="B518" s="44"/>
    </row>
    <row r="519" ht="14.8" spans="1:2">
      <c r="A519" s="32"/>
      <c r="B519" s="44"/>
    </row>
    <row r="520" ht="14.8" spans="1:2">
      <c r="A520" s="32"/>
      <c r="B520" s="44"/>
    </row>
    <row r="521" ht="14.8" spans="1:2">
      <c r="A521" s="32"/>
      <c r="B521" s="44"/>
    </row>
    <row r="522" ht="14.8" spans="1:2">
      <c r="A522" s="32"/>
      <c r="B522" s="44"/>
    </row>
    <row r="523" ht="14.8" spans="1:2">
      <c r="A523" s="32"/>
      <c r="B523" s="44"/>
    </row>
    <row r="524" ht="14.8" spans="1:2">
      <c r="A524" s="32"/>
      <c r="B524" s="44"/>
    </row>
    <row r="525" ht="14.8" spans="1:2">
      <c r="A525" s="32"/>
      <c r="B525" s="44"/>
    </row>
    <row r="526" ht="14.8" spans="1:2">
      <c r="A526" s="32"/>
      <c r="B526" s="44"/>
    </row>
    <row r="527" ht="14.8" spans="1:2">
      <c r="A527" s="32"/>
      <c r="B527" s="44"/>
    </row>
    <row r="528" ht="14.8" spans="1:2">
      <c r="A528" s="32"/>
      <c r="B528" s="44"/>
    </row>
    <row r="529" ht="14.8" spans="1:2">
      <c r="A529" s="32"/>
      <c r="B529" s="44"/>
    </row>
    <row r="530" ht="14.8" spans="1:2">
      <c r="A530" s="32"/>
      <c r="B530" s="44"/>
    </row>
    <row r="531" ht="14.8" spans="1:2">
      <c r="A531" s="32"/>
      <c r="B531" s="44"/>
    </row>
    <row r="532" ht="14.8" spans="1:2">
      <c r="A532" s="32"/>
      <c r="B532" s="44"/>
    </row>
    <row r="533" ht="14.8" spans="1:2">
      <c r="A533" s="32"/>
      <c r="B533" s="44"/>
    </row>
    <row r="534" ht="14.8" spans="1:2">
      <c r="A534" s="32"/>
      <c r="B534" s="44"/>
    </row>
    <row r="535" ht="14.8" spans="1:2">
      <c r="A535" s="32"/>
      <c r="B535" s="44"/>
    </row>
    <row r="536" ht="14.8" spans="1:2">
      <c r="A536" s="32"/>
      <c r="B536" s="44"/>
    </row>
    <row r="537" ht="14.8" spans="1:2">
      <c r="A537" s="32"/>
      <c r="B537" s="44"/>
    </row>
    <row r="538" ht="14.8" spans="1:2">
      <c r="A538" s="32"/>
      <c r="B538" s="44"/>
    </row>
    <row r="539" ht="14.8" spans="1:2">
      <c r="A539" s="32"/>
      <c r="B539" s="44"/>
    </row>
    <row r="540" ht="14.8" spans="1:2">
      <c r="A540" s="32"/>
      <c r="B540" s="44"/>
    </row>
    <row r="541" ht="14.8" spans="1:2">
      <c r="A541" s="32"/>
      <c r="B541" s="44"/>
    </row>
    <row r="542" ht="14.8" spans="1:2">
      <c r="A542" s="32"/>
      <c r="B542" s="44"/>
    </row>
    <row r="543" ht="14.8" spans="1:2">
      <c r="A543" s="32"/>
      <c r="B543" s="44"/>
    </row>
    <row r="544" ht="14.8" spans="1:2">
      <c r="A544" s="32"/>
      <c r="B544" s="44"/>
    </row>
    <row r="545" ht="14.8" spans="1:2">
      <c r="A545" s="32"/>
      <c r="B545" s="44"/>
    </row>
    <row r="546" ht="14.8" spans="1:2">
      <c r="A546" s="32"/>
      <c r="B546" s="44"/>
    </row>
    <row r="547" ht="14.8" spans="1:2">
      <c r="A547" s="32"/>
      <c r="B547" s="44"/>
    </row>
    <row r="548" ht="14.8" spans="1:2">
      <c r="A548" s="32"/>
      <c r="B548" s="44"/>
    </row>
    <row r="549" ht="14.8" spans="1:2">
      <c r="A549" s="32"/>
      <c r="B549" s="44"/>
    </row>
    <row r="550" ht="14.8" spans="1:2">
      <c r="A550" s="32"/>
      <c r="B550" s="44"/>
    </row>
    <row r="551" ht="14.8" spans="1:2">
      <c r="A551" s="32"/>
      <c r="B551" s="44"/>
    </row>
    <row r="552" ht="14.8" spans="1:2">
      <c r="A552" s="32"/>
      <c r="B552" s="44"/>
    </row>
    <row r="553" ht="14.8" spans="1:2">
      <c r="A553" s="32"/>
      <c r="B553" s="44"/>
    </row>
    <row r="554" ht="14.8" spans="1:2">
      <c r="A554" s="32"/>
      <c r="B554" s="44"/>
    </row>
    <row r="555" ht="14.8" spans="1:2">
      <c r="A555" s="32"/>
      <c r="B555" s="44"/>
    </row>
    <row r="556" ht="14.8" spans="1:2">
      <c r="A556" s="32"/>
      <c r="B556" s="44"/>
    </row>
    <row r="557" ht="14.8" spans="1:2">
      <c r="A557" s="32"/>
      <c r="B557" s="44"/>
    </row>
    <row r="558" ht="14.8" spans="1:2">
      <c r="A558" s="32"/>
      <c r="B558" s="44"/>
    </row>
    <row r="559" ht="14.8" spans="1:2">
      <c r="A559" s="32"/>
      <c r="B559" s="44"/>
    </row>
    <row r="560" ht="14.8" spans="1:2">
      <c r="A560" s="32"/>
      <c r="B560" s="44"/>
    </row>
    <row r="561" ht="14.8" spans="1:2">
      <c r="A561" s="32"/>
      <c r="B561" s="44"/>
    </row>
    <row r="562" ht="14.8" spans="1:2">
      <c r="A562" s="32"/>
      <c r="B562" s="44"/>
    </row>
    <row r="563" ht="14.8" spans="1:2">
      <c r="A563" s="32"/>
      <c r="B563" s="44"/>
    </row>
    <row r="564" ht="14.8" spans="1:2">
      <c r="A564" s="32"/>
      <c r="B564" s="44"/>
    </row>
    <row r="565" ht="14.8" spans="1:2">
      <c r="A565" s="32"/>
      <c r="B565" s="44"/>
    </row>
    <row r="566" ht="14.8" spans="1:2">
      <c r="A566" s="32"/>
      <c r="B566" s="44"/>
    </row>
    <row r="567" ht="14.8" spans="1:2">
      <c r="A567" s="32"/>
      <c r="B567" s="44"/>
    </row>
    <row r="568" ht="14.8" spans="1:2">
      <c r="A568" s="32"/>
      <c r="B568" s="44"/>
    </row>
    <row r="569" ht="14.8" spans="1:2">
      <c r="A569" s="32"/>
      <c r="B569" s="44"/>
    </row>
    <row r="570" ht="14.8" spans="1:2">
      <c r="A570" s="32"/>
      <c r="B570" s="44"/>
    </row>
    <row r="571" ht="14.8" spans="1:2">
      <c r="A571" s="32"/>
      <c r="B571" s="44"/>
    </row>
    <row r="572" ht="14.8" spans="1:2">
      <c r="A572" s="32"/>
      <c r="B572" s="44"/>
    </row>
    <row r="573" ht="14.8" spans="1:2">
      <c r="A573" s="32"/>
      <c r="B573" s="44"/>
    </row>
    <row r="574" ht="14.8" spans="1:2">
      <c r="A574" s="32"/>
      <c r="B574" s="44"/>
    </row>
    <row r="575" ht="14.8" spans="1:2">
      <c r="A575" s="32"/>
      <c r="B575" s="44"/>
    </row>
    <row r="576" ht="14.8" spans="1:2">
      <c r="A576" s="32"/>
      <c r="B576" s="44"/>
    </row>
    <row r="577" ht="14.8" spans="1:2">
      <c r="A577" s="32"/>
      <c r="B577" s="44"/>
    </row>
    <row r="578" ht="14.8" spans="1:2">
      <c r="A578" s="32"/>
      <c r="B578" s="44"/>
    </row>
    <row r="579" ht="14.8" spans="1:2">
      <c r="A579" s="32"/>
      <c r="B579" s="44"/>
    </row>
    <row r="580" ht="14.8" spans="1:2">
      <c r="A580" s="32"/>
      <c r="B580" s="44"/>
    </row>
    <row r="581" ht="14.8" spans="1:2">
      <c r="A581" s="32"/>
      <c r="B581" s="44"/>
    </row>
    <row r="582" ht="14.8" spans="1:2">
      <c r="A582" s="32"/>
      <c r="B582" s="44"/>
    </row>
    <row r="583" ht="14.8" spans="1:2">
      <c r="A583" s="32"/>
      <c r="B583" s="44"/>
    </row>
    <row r="584" ht="14.8" spans="1:2">
      <c r="A584" s="32"/>
      <c r="B584" s="44"/>
    </row>
    <row r="585" ht="14.8" spans="1:2">
      <c r="A585" s="32"/>
      <c r="B585" s="44"/>
    </row>
    <row r="586" ht="14.8" spans="1:2">
      <c r="A586" s="32"/>
      <c r="B586" s="44"/>
    </row>
    <row r="587" ht="14.8" spans="1:2">
      <c r="A587" s="32"/>
      <c r="B587" s="44"/>
    </row>
    <row r="588" ht="14.8" spans="1:2">
      <c r="A588" s="32"/>
      <c r="B588" s="44"/>
    </row>
    <row r="589" ht="14.8" spans="1:2">
      <c r="A589" s="32"/>
      <c r="B589" s="44"/>
    </row>
    <row r="590" ht="14.8" spans="1:2">
      <c r="A590" s="32"/>
      <c r="B590" s="44"/>
    </row>
    <row r="591" ht="14.8" spans="1:2">
      <c r="A591" s="32"/>
      <c r="B591" s="44"/>
    </row>
    <row r="592" ht="14.8" spans="1:2">
      <c r="A592" s="32"/>
      <c r="B592" s="44"/>
    </row>
    <row r="593" ht="14.8" spans="1:2">
      <c r="A593" s="32"/>
      <c r="B593" s="44"/>
    </row>
    <row r="594" ht="14.8" spans="1:2">
      <c r="A594" s="32"/>
      <c r="B594" s="44"/>
    </row>
    <row r="595" ht="14.8" spans="1:2">
      <c r="A595" s="32"/>
      <c r="B595" s="44"/>
    </row>
    <row r="596" ht="14.8" spans="1:2">
      <c r="A596" s="32"/>
      <c r="B596" s="44"/>
    </row>
    <row r="597" ht="14.8" spans="1:2">
      <c r="A597" s="32"/>
      <c r="B597" s="44"/>
    </row>
    <row r="598" ht="14.8" spans="1:2">
      <c r="A598" s="32"/>
      <c r="B598" s="44"/>
    </row>
    <row r="599" ht="14.8" spans="1:2">
      <c r="A599" s="32"/>
      <c r="B599" s="44"/>
    </row>
    <row r="600" ht="14.8" spans="1:2">
      <c r="A600" s="32"/>
      <c r="B600" s="44"/>
    </row>
    <row r="601" ht="14.8" spans="1:2">
      <c r="A601" s="32"/>
      <c r="B601" s="44"/>
    </row>
    <row r="602" ht="14.8" spans="1:2">
      <c r="A602" s="32"/>
      <c r="B602" s="44"/>
    </row>
    <row r="603" ht="14.8" spans="1:2">
      <c r="A603" s="32"/>
      <c r="B603" s="44"/>
    </row>
    <row r="604" ht="14.8" spans="1:2">
      <c r="A604" s="32"/>
      <c r="B604" s="44"/>
    </row>
    <row r="605" ht="14.8" spans="1:2">
      <c r="A605" s="32"/>
      <c r="B605" s="44"/>
    </row>
    <row r="606" ht="14.8" spans="1:2">
      <c r="A606" s="32"/>
      <c r="B606" s="44"/>
    </row>
    <row r="607" ht="14.8" spans="1:2">
      <c r="A607" s="32"/>
      <c r="B607" s="44"/>
    </row>
    <row r="608" ht="14.8" spans="1:2">
      <c r="A608" s="32"/>
      <c r="B608" s="44"/>
    </row>
    <row r="609" ht="14.8" spans="1:2">
      <c r="A609" s="32"/>
      <c r="B609" s="44"/>
    </row>
    <row r="610" ht="14.8" spans="1:2">
      <c r="A610" s="32"/>
      <c r="B610" s="44"/>
    </row>
    <row r="611" ht="14.8" spans="1:2">
      <c r="A611" s="32"/>
      <c r="B611" s="44"/>
    </row>
    <row r="612" ht="14.8" spans="1:2">
      <c r="A612" s="32"/>
      <c r="B612" s="44"/>
    </row>
    <row r="613" ht="14.8" spans="1:2">
      <c r="A613" s="32"/>
      <c r="B613" s="44"/>
    </row>
    <row r="614" ht="14.8" spans="1:2">
      <c r="A614" s="32"/>
      <c r="B614" s="44"/>
    </row>
    <row r="615" ht="14.8" spans="1:2">
      <c r="A615" s="32"/>
      <c r="B615" s="44"/>
    </row>
    <row r="616" ht="14.8" spans="1:2">
      <c r="A616" s="32"/>
      <c r="B616" s="44"/>
    </row>
    <row r="617" ht="14.8" spans="1:2">
      <c r="A617" s="32"/>
      <c r="B617" s="44"/>
    </row>
    <row r="618" ht="14.8" spans="1:2">
      <c r="A618" s="32"/>
      <c r="B618" s="44"/>
    </row>
    <row r="619" ht="14.8" spans="1:2">
      <c r="A619" s="32"/>
      <c r="B619" s="44"/>
    </row>
    <row r="620" ht="14.8" spans="1:2">
      <c r="A620" s="32"/>
      <c r="B620" s="44"/>
    </row>
    <row r="621" ht="14.8" spans="1:2">
      <c r="A621" s="32"/>
      <c r="B621" s="44"/>
    </row>
    <row r="622" ht="14.8" spans="1:2">
      <c r="A622" s="32"/>
      <c r="B622" s="44"/>
    </row>
    <row r="623" ht="14.8" spans="1:2">
      <c r="A623" s="32"/>
      <c r="B623" s="44"/>
    </row>
    <row r="624" ht="14.8" spans="1:2">
      <c r="A624" s="32"/>
      <c r="B624" s="44"/>
    </row>
    <row r="625" ht="14.8" spans="1:2">
      <c r="A625" s="32"/>
      <c r="B625" s="44"/>
    </row>
    <row r="626" ht="14.8" spans="1:2">
      <c r="A626" s="32"/>
      <c r="B626" s="44"/>
    </row>
    <row r="627" ht="14.8" spans="1:2">
      <c r="A627" s="32"/>
      <c r="B627" s="44"/>
    </row>
    <row r="628" ht="14.8" spans="1:2">
      <c r="A628" s="32"/>
      <c r="B628" s="44"/>
    </row>
    <row r="629" ht="14.8" spans="1:2">
      <c r="A629" s="32"/>
      <c r="B629" s="44"/>
    </row>
    <row r="630" ht="14.8" spans="1:2">
      <c r="A630" s="32"/>
      <c r="B630" s="44"/>
    </row>
    <row r="631" ht="14.8" spans="1:2">
      <c r="A631" s="32"/>
      <c r="B631" s="44"/>
    </row>
    <row r="632" ht="14.8" spans="1:2">
      <c r="A632" s="32"/>
      <c r="B632" s="44"/>
    </row>
    <row r="633" ht="14.8" spans="1:2">
      <c r="A633" s="32"/>
      <c r="B633" s="44"/>
    </row>
    <row r="634" ht="14.8" spans="1:2">
      <c r="A634" s="32"/>
      <c r="B634" s="44"/>
    </row>
    <row r="635" ht="14.8" spans="1:2">
      <c r="A635" s="32"/>
      <c r="B635" s="44"/>
    </row>
    <row r="636" ht="14.8" spans="1:2">
      <c r="A636" s="32"/>
      <c r="B636" s="44"/>
    </row>
    <row r="637" ht="14.8" spans="1:2">
      <c r="A637" s="32"/>
      <c r="B637" s="44"/>
    </row>
    <row r="638" ht="14.8" spans="1:2">
      <c r="A638" s="32"/>
      <c r="B638" s="44"/>
    </row>
    <row r="639" ht="14.8" spans="1:2">
      <c r="A639" s="32"/>
      <c r="B639" s="44"/>
    </row>
    <row r="640" ht="14.8" spans="1:2">
      <c r="A640" s="32"/>
      <c r="B640" s="44"/>
    </row>
    <row r="641" ht="14.8" spans="1:2">
      <c r="A641" s="32"/>
      <c r="B641" s="44"/>
    </row>
    <row r="642" ht="14.8" spans="1:2">
      <c r="A642" s="32"/>
      <c r="B642" s="44"/>
    </row>
    <row r="643" ht="14.8" spans="1:2">
      <c r="A643" s="32"/>
      <c r="B643" s="44"/>
    </row>
    <row r="644" ht="14.8" spans="1:2">
      <c r="A644" s="32"/>
      <c r="B644" s="44"/>
    </row>
    <row r="645" ht="14.8" spans="1:2">
      <c r="A645" s="32"/>
      <c r="B645" s="44"/>
    </row>
    <row r="646" ht="14.8" spans="1:2">
      <c r="A646" s="32"/>
      <c r="B646" s="44"/>
    </row>
    <row r="647" ht="14.8" spans="1:2">
      <c r="A647" s="32"/>
      <c r="B647" s="44"/>
    </row>
    <row r="648" ht="14.8" spans="1:2">
      <c r="A648" s="32"/>
      <c r="B648" s="44"/>
    </row>
    <row r="649" ht="14.8" spans="1:2">
      <c r="A649" s="32"/>
      <c r="B649" s="44"/>
    </row>
    <row r="650" ht="14.8" spans="1:2">
      <c r="A650" s="32"/>
      <c r="B650" s="44"/>
    </row>
    <row r="651" ht="14.8" spans="1:2">
      <c r="A651" s="32"/>
      <c r="B651" s="44"/>
    </row>
    <row r="652" ht="14.8" spans="1:2">
      <c r="A652" s="32"/>
      <c r="B652" s="44"/>
    </row>
    <row r="653" ht="14.8" spans="1:2">
      <c r="A653" s="32"/>
      <c r="B653" s="44"/>
    </row>
    <row r="654" ht="14.8" spans="1:2">
      <c r="A654" s="32"/>
      <c r="B654" s="44"/>
    </row>
    <row r="655" ht="14.8" spans="1:2">
      <c r="A655" s="32"/>
      <c r="B655" s="44"/>
    </row>
    <row r="656" ht="14.8" spans="1:2">
      <c r="A656" s="32"/>
      <c r="B656" s="44"/>
    </row>
    <row r="657" ht="14.8" spans="1:2">
      <c r="A657" s="32"/>
      <c r="B657" s="44"/>
    </row>
    <row r="658" ht="14.8" spans="1:2">
      <c r="A658" s="32"/>
      <c r="B658" s="44"/>
    </row>
    <row r="659" ht="14.8" spans="1:2">
      <c r="A659" s="32"/>
      <c r="B659" s="44"/>
    </row>
    <row r="660" ht="14.8" spans="1:2">
      <c r="A660" s="32"/>
      <c r="B660" s="44"/>
    </row>
    <row r="661" ht="14.8" spans="1:2">
      <c r="A661" s="32"/>
      <c r="B661" s="44"/>
    </row>
    <row r="662" ht="14.8" spans="1:2">
      <c r="A662" s="32"/>
      <c r="B662" s="44"/>
    </row>
    <row r="663" ht="14.8" spans="1:2">
      <c r="A663" s="32"/>
      <c r="B663" s="44"/>
    </row>
    <row r="664" ht="14.8" spans="1:2">
      <c r="A664" s="32"/>
      <c r="B664" s="44"/>
    </row>
    <row r="665" ht="14.8" spans="1:2">
      <c r="A665" s="32"/>
      <c r="B665" s="44"/>
    </row>
    <row r="666" ht="14.8" spans="1:2">
      <c r="A666" s="32"/>
      <c r="B666" s="44"/>
    </row>
    <row r="667" ht="14.8" spans="1:2">
      <c r="A667" s="32"/>
      <c r="B667" s="44"/>
    </row>
    <row r="668" ht="14.8" spans="1:2">
      <c r="A668" s="32"/>
      <c r="B668" s="44"/>
    </row>
    <row r="669" ht="14.8" spans="1:2">
      <c r="A669" s="32"/>
      <c r="B669" s="44"/>
    </row>
    <row r="670" ht="14.8" spans="1:2">
      <c r="A670" s="32"/>
      <c r="B670" s="44"/>
    </row>
    <row r="671" ht="14.8" spans="1:2">
      <c r="A671" s="32"/>
      <c r="B671" s="44"/>
    </row>
    <row r="672" ht="14.8" spans="1:2">
      <c r="A672" s="32"/>
      <c r="B672" s="44"/>
    </row>
    <row r="673" ht="14.8" spans="1:2">
      <c r="A673" s="32"/>
      <c r="B673" s="44"/>
    </row>
    <row r="674" ht="14.8" spans="1:2">
      <c r="A674" s="32"/>
      <c r="B674" s="44"/>
    </row>
    <row r="675" ht="14.8" spans="1:2">
      <c r="A675" s="32"/>
      <c r="B675" s="44"/>
    </row>
    <row r="676" ht="14.8" spans="1:2">
      <c r="A676" s="32"/>
      <c r="B676" s="44"/>
    </row>
    <row r="677" ht="14.8" spans="1:2">
      <c r="A677" s="32"/>
      <c r="B677" s="44"/>
    </row>
    <row r="678" ht="14.8" spans="1:2">
      <c r="A678" s="32"/>
      <c r="B678" s="44"/>
    </row>
    <row r="679" ht="14.8" spans="1:2">
      <c r="A679" s="32"/>
      <c r="B679" s="44"/>
    </row>
    <row r="680" ht="14.8" spans="1:2">
      <c r="A680" s="32"/>
      <c r="B680" s="44"/>
    </row>
    <row r="681" ht="14.8" spans="1:2">
      <c r="A681" s="32"/>
      <c r="B681" s="44"/>
    </row>
    <row r="682" ht="14.8" spans="1:2">
      <c r="A682" s="32"/>
      <c r="B682" s="44"/>
    </row>
    <row r="683" ht="14.8" spans="1:2">
      <c r="A683" s="32"/>
      <c r="B683" s="44"/>
    </row>
    <row r="684" ht="14.8" spans="1:2">
      <c r="A684" s="32"/>
      <c r="B684" s="44"/>
    </row>
    <row r="685" ht="14.8" spans="1:2">
      <c r="A685" s="32"/>
      <c r="B685" s="44"/>
    </row>
    <row r="686" ht="14.8" spans="1:2">
      <c r="A686" s="32"/>
      <c r="B686" s="44"/>
    </row>
    <row r="687" ht="14.8" spans="1:2">
      <c r="A687" s="32"/>
      <c r="B687" s="44"/>
    </row>
    <row r="688" ht="14.8" spans="1:2">
      <c r="A688" s="32"/>
      <c r="B688" s="44"/>
    </row>
    <row r="689" ht="14.8" spans="1:2">
      <c r="A689" s="32"/>
      <c r="B689" s="44"/>
    </row>
    <row r="690" ht="14.8" spans="1:2">
      <c r="A690" s="32"/>
      <c r="B690" s="44"/>
    </row>
    <row r="691" ht="14.8" spans="1:2">
      <c r="A691" s="32"/>
      <c r="B691" s="44"/>
    </row>
    <row r="692" ht="14.8" spans="1:2">
      <c r="A692" s="32"/>
      <c r="B692" s="44"/>
    </row>
    <row r="693" ht="14.8" spans="1:2">
      <c r="A693" s="32"/>
      <c r="B693" s="44"/>
    </row>
    <row r="694" ht="14.8" spans="1:2">
      <c r="A694" s="32"/>
      <c r="B694" s="44"/>
    </row>
    <row r="695" ht="14.8" spans="1:2">
      <c r="A695" s="32"/>
      <c r="B695" s="44"/>
    </row>
    <row r="696" ht="14.8" spans="1:2">
      <c r="A696" s="32"/>
      <c r="B696" s="44"/>
    </row>
    <row r="697" ht="14.8" spans="1:2">
      <c r="A697" s="32"/>
      <c r="B697" s="44"/>
    </row>
    <row r="698" ht="14.8" spans="1:2">
      <c r="A698" s="32"/>
      <c r="B698" s="44"/>
    </row>
    <row r="699" ht="14.8" spans="1:2">
      <c r="A699" s="32"/>
      <c r="B699" s="44"/>
    </row>
    <row r="700" ht="14.8" spans="1:2">
      <c r="A700" s="32"/>
      <c r="B700" s="44"/>
    </row>
    <row r="701" ht="14.8" spans="1:2">
      <c r="A701" s="32"/>
      <c r="B701" s="44"/>
    </row>
    <row r="702" ht="14.8" spans="1:2">
      <c r="A702" s="32"/>
      <c r="B702" s="44"/>
    </row>
    <row r="703" ht="14.8" spans="1:2">
      <c r="A703" s="32"/>
      <c r="B703" s="44"/>
    </row>
    <row r="704" ht="14.8" spans="1:2">
      <c r="A704" s="32"/>
      <c r="B704" s="44"/>
    </row>
    <row r="705" ht="14.8" spans="1:2">
      <c r="A705" s="32"/>
      <c r="B705" s="44"/>
    </row>
    <row r="706" ht="14.8" spans="1:2">
      <c r="A706" s="32"/>
      <c r="B706" s="44"/>
    </row>
    <row r="707" ht="14.8" spans="1:2">
      <c r="A707" s="32"/>
      <c r="B707" s="44"/>
    </row>
    <row r="708" ht="14.8" spans="1:2">
      <c r="A708" s="32"/>
      <c r="B708" s="44"/>
    </row>
    <row r="709" ht="14.8" spans="1:2">
      <c r="A709" s="32"/>
      <c r="B709" s="44"/>
    </row>
    <row r="710" ht="14.8" spans="1:2">
      <c r="A710" s="32"/>
      <c r="B710" s="44"/>
    </row>
    <row r="711" ht="14.8" spans="1:2">
      <c r="A711" s="32"/>
      <c r="B711" s="44"/>
    </row>
    <row r="712" ht="14.8" spans="1:2">
      <c r="A712" s="32"/>
      <c r="B712" s="44"/>
    </row>
    <row r="713" ht="14.8" spans="1:2">
      <c r="A713" s="32"/>
      <c r="B713" s="44"/>
    </row>
    <row r="714" ht="14.8" spans="1:2">
      <c r="A714" s="32"/>
      <c r="B714" s="44"/>
    </row>
    <row r="715" ht="14.8" spans="1:2">
      <c r="A715" s="32"/>
      <c r="B715" s="44"/>
    </row>
    <row r="716" ht="14.8" spans="1:2">
      <c r="A716" s="32"/>
      <c r="B716" s="44"/>
    </row>
    <row r="717" ht="14.8" spans="1:2">
      <c r="A717" s="32"/>
      <c r="B717" s="44"/>
    </row>
    <row r="718" ht="14.8" spans="1:2">
      <c r="A718" s="32"/>
      <c r="B718" s="44"/>
    </row>
    <row r="719" ht="14.8" spans="1:2">
      <c r="A719" s="32"/>
      <c r="B719" s="44"/>
    </row>
    <row r="720" ht="14.8" spans="1:2">
      <c r="A720" s="32"/>
      <c r="B720" s="44"/>
    </row>
    <row r="721" ht="14.8" spans="1:2">
      <c r="A721" s="32"/>
      <c r="B721" s="44"/>
    </row>
    <row r="722" ht="14.8" spans="1:2">
      <c r="A722" s="32"/>
      <c r="B722" s="44"/>
    </row>
    <row r="723" ht="14.8" spans="1:2">
      <c r="A723" s="32"/>
      <c r="B723" s="44"/>
    </row>
    <row r="724" ht="14.8" spans="1:2">
      <c r="A724" s="32"/>
      <c r="B724" s="44"/>
    </row>
    <row r="725" ht="14.8" spans="1:2">
      <c r="A725" s="32"/>
      <c r="B725" s="44"/>
    </row>
    <row r="726" ht="14.8" spans="1:2">
      <c r="A726" s="32"/>
      <c r="B726" s="44"/>
    </row>
    <row r="727" ht="14.8" spans="1:2">
      <c r="A727" s="32"/>
      <c r="B727" s="44"/>
    </row>
    <row r="728" ht="14.8" spans="1:2">
      <c r="A728" s="32"/>
      <c r="B728" s="44"/>
    </row>
    <row r="729" ht="14.8" spans="1:2">
      <c r="A729" s="32"/>
      <c r="B729" s="44"/>
    </row>
    <row r="730" ht="14.8" spans="1:2">
      <c r="A730" s="32"/>
      <c r="B730" s="44"/>
    </row>
    <row r="731" ht="14.8" spans="1:2">
      <c r="A731" s="32"/>
      <c r="B731" s="44"/>
    </row>
    <row r="732" ht="14.8" spans="1:2">
      <c r="A732" s="32"/>
      <c r="B732" s="44"/>
    </row>
    <row r="733" ht="14.8" spans="1:2">
      <c r="A733" s="32"/>
      <c r="B733" s="44"/>
    </row>
    <row r="734" ht="14.8" spans="1:2">
      <c r="A734" s="32"/>
      <c r="B734" s="44"/>
    </row>
    <row r="735" ht="14.8" spans="1:2">
      <c r="A735" s="32"/>
      <c r="B735" s="44"/>
    </row>
    <row r="736" ht="14.8" spans="1:2">
      <c r="A736" s="32"/>
      <c r="B736" s="44"/>
    </row>
    <row r="737" ht="14.8" spans="1:2">
      <c r="A737" s="32"/>
      <c r="B737" s="44"/>
    </row>
    <row r="738" ht="14.8" spans="1:2">
      <c r="A738" s="32"/>
      <c r="B738" s="44"/>
    </row>
    <row r="739" ht="14.8" spans="1:2">
      <c r="A739" s="32"/>
      <c r="B739" s="44"/>
    </row>
    <row r="740" ht="14.8" spans="1:2">
      <c r="A740" s="32"/>
      <c r="B740" s="44"/>
    </row>
    <row r="741" ht="14.8" spans="1:2">
      <c r="A741" s="32"/>
      <c r="B741" s="44"/>
    </row>
    <row r="742" ht="14.8" spans="1:2">
      <c r="A742" s="32"/>
      <c r="B742" s="44"/>
    </row>
    <row r="743" ht="14.8" spans="1:2">
      <c r="A743" s="32"/>
      <c r="B743" s="44"/>
    </row>
    <row r="744" ht="14.8" spans="1:2">
      <c r="A744" s="32"/>
      <c r="B744" s="44"/>
    </row>
    <row r="745" ht="14.8" spans="1:2">
      <c r="A745" s="32"/>
      <c r="B745" s="44"/>
    </row>
    <row r="746" ht="14.8" spans="1:2">
      <c r="A746" s="32"/>
      <c r="B746" s="44"/>
    </row>
    <row r="747" ht="14.8" spans="1:2">
      <c r="A747" s="32"/>
      <c r="B747" s="44"/>
    </row>
    <row r="748" ht="14.8" spans="1:2">
      <c r="A748" s="32"/>
      <c r="B748" s="44"/>
    </row>
    <row r="749" ht="14.8" spans="1:2">
      <c r="A749" s="32"/>
      <c r="B749" s="44"/>
    </row>
    <row r="750" ht="14.8" spans="1:2">
      <c r="A750" s="32"/>
      <c r="B750" s="44"/>
    </row>
    <row r="751" ht="14.8" spans="1:2">
      <c r="A751" s="32"/>
      <c r="B751" s="44"/>
    </row>
    <row r="752" ht="14.8" spans="1:2">
      <c r="A752" s="32"/>
      <c r="B752" s="44"/>
    </row>
    <row r="753" ht="14.8" spans="1:2">
      <c r="A753" s="32"/>
      <c r="B753" s="44"/>
    </row>
    <row r="754" ht="14.8" spans="1:2">
      <c r="A754" s="32"/>
      <c r="B754" s="44"/>
    </row>
    <row r="755" ht="14.8" spans="1:2">
      <c r="A755" s="32"/>
      <c r="B755" s="44"/>
    </row>
    <row r="756" ht="14.8" spans="1:2">
      <c r="A756" s="32"/>
      <c r="B756" s="44"/>
    </row>
    <row r="757" ht="14.8" spans="1:2">
      <c r="A757" s="32"/>
      <c r="B757" s="44"/>
    </row>
    <row r="758" ht="14.8" spans="1:2">
      <c r="A758" s="32"/>
      <c r="B758" s="44"/>
    </row>
    <row r="759" ht="14.8" spans="1:2">
      <c r="A759" s="32"/>
      <c r="B759" s="44"/>
    </row>
    <row r="760" ht="14.8" spans="1:2">
      <c r="A760" s="32"/>
      <c r="B760" s="44"/>
    </row>
    <row r="761" ht="14.8" spans="1:2">
      <c r="A761" s="32"/>
      <c r="B761" s="44"/>
    </row>
    <row r="762" ht="14.8" spans="1:2">
      <c r="A762" s="32"/>
      <c r="B762" s="44"/>
    </row>
    <row r="763" ht="14.8" spans="1:2">
      <c r="A763" s="32"/>
      <c r="B763" s="44"/>
    </row>
    <row r="764" ht="14.8" spans="1:2">
      <c r="A764" s="32"/>
      <c r="B764" s="44"/>
    </row>
    <row r="765" ht="14.8" spans="1:2">
      <c r="A765" s="32"/>
      <c r="B765" s="44"/>
    </row>
    <row r="766" ht="14.8" spans="1:2">
      <c r="A766" s="32"/>
      <c r="B766" s="44"/>
    </row>
    <row r="767" ht="14.8" spans="1:2">
      <c r="A767" s="32"/>
      <c r="B767" s="44"/>
    </row>
    <row r="768" ht="14.8" spans="1:2">
      <c r="A768" s="32"/>
      <c r="B768" s="44"/>
    </row>
    <row r="769" ht="14.8" spans="1:2">
      <c r="A769" s="32"/>
      <c r="B769" s="44"/>
    </row>
    <row r="770" ht="14.8" spans="1:2">
      <c r="A770" s="32"/>
      <c r="B770" s="44"/>
    </row>
    <row r="771" ht="14.8" spans="1:2">
      <c r="A771" s="32"/>
      <c r="B771" s="44"/>
    </row>
    <row r="772" ht="14.8" spans="1:2">
      <c r="A772" s="32"/>
      <c r="B772" s="44"/>
    </row>
    <row r="773" ht="14.8" spans="1:2">
      <c r="A773" s="32"/>
      <c r="B773" s="44"/>
    </row>
    <row r="774" ht="14.8" spans="1:2">
      <c r="A774" s="32"/>
      <c r="B774" s="44"/>
    </row>
    <row r="775" ht="14.8" spans="1:2">
      <c r="A775" s="32"/>
      <c r="B775" s="44"/>
    </row>
    <row r="776" ht="14.8" spans="1:2">
      <c r="A776" s="32"/>
      <c r="B776" s="44"/>
    </row>
    <row r="777" ht="14.8" spans="1:2">
      <c r="A777" s="32"/>
      <c r="B777" s="44"/>
    </row>
    <row r="778" ht="14.8" spans="1:2">
      <c r="A778" s="32"/>
      <c r="B778" s="44"/>
    </row>
    <row r="779" ht="14.8" spans="1:2">
      <c r="A779" s="32"/>
      <c r="B779" s="44"/>
    </row>
    <row r="780" ht="14.8" spans="1:2">
      <c r="A780" s="32"/>
      <c r="B780" s="44"/>
    </row>
    <row r="781" ht="14.8" spans="1:2">
      <c r="A781" s="32"/>
      <c r="B781" s="44"/>
    </row>
    <row r="782" ht="14.8" spans="1:2">
      <c r="A782" s="32"/>
      <c r="B782" s="44"/>
    </row>
    <row r="783" ht="14.8" spans="1:2">
      <c r="A783" s="32"/>
      <c r="B783" s="44"/>
    </row>
    <row r="784" ht="14.8" spans="1:2">
      <c r="A784" s="32"/>
      <c r="B784" s="44"/>
    </row>
    <row r="785" ht="14.8" spans="1:2">
      <c r="A785" s="32"/>
      <c r="B785" s="44"/>
    </row>
    <row r="786" ht="14.8" spans="1:2">
      <c r="A786" s="32"/>
      <c r="B786" s="44"/>
    </row>
    <row r="787" ht="14.8" spans="1:2">
      <c r="A787" s="32"/>
      <c r="B787" s="44"/>
    </row>
    <row r="788" ht="14.8" spans="1:2">
      <c r="A788" s="32"/>
      <c r="B788" s="44"/>
    </row>
    <row r="789" ht="14.8" spans="1:2">
      <c r="A789" s="32"/>
      <c r="B789" s="44"/>
    </row>
    <row r="790" ht="14.8" spans="1:2">
      <c r="A790" s="32"/>
      <c r="B790" s="44"/>
    </row>
    <row r="791" ht="14.8" spans="1:2">
      <c r="A791" s="32"/>
      <c r="B791" s="44"/>
    </row>
    <row r="792" ht="14.8" spans="1:2">
      <c r="A792" s="32"/>
      <c r="B792" s="44"/>
    </row>
    <row r="793" ht="14.8" spans="1:2">
      <c r="A793" s="32"/>
      <c r="B793" s="44"/>
    </row>
    <row r="794" ht="14.8" spans="1:2">
      <c r="A794" s="32"/>
      <c r="B794" s="44"/>
    </row>
    <row r="795" ht="14.8" spans="1:2">
      <c r="A795" s="32"/>
      <c r="B795" s="44"/>
    </row>
    <row r="796" ht="14.8" spans="1:2">
      <c r="A796" s="32"/>
      <c r="B796" s="44"/>
    </row>
    <row r="797" ht="14.8" spans="1:2">
      <c r="A797" s="32"/>
      <c r="B797" s="44"/>
    </row>
    <row r="798" ht="14.8" spans="1:2">
      <c r="A798" s="32"/>
      <c r="B798" s="44"/>
    </row>
    <row r="799" ht="14.8" spans="1:2">
      <c r="A799" s="32"/>
      <c r="B799" s="44"/>
    </row>
    <row r="800" ht="14.8" spans="1:2">
      <c r="A800" s="32"/>
      <c r="B800" s="44"/>
    </row>
    <row r="801" ht="14.8" spans="1:2">
      <c r="A801" s="32"/>
      <c r="B801" s="44"/>
    </row>
    <row r="802" ht="14.8" spans="1:2">
      <c r="A802" s="32"/>
      <c r="B802" s="44"/>
    </row>
    <row r="803" ht="14.8" spans="1:2">
      <c r="A803" s="32"/>
      <c r="B803" s="44"/>
    </row>
    <row r="804" ht="14.8" spans="1:2">
      <c r="A804" s="32"/>
      <c r="B804" s="44"/>
    </row>
    <row r="805" ht="14.8" spans="1:2">
      <c r="A805" s="32"/>
      <c r="B805" s="44"/>
    </row>
    <row r="806" ht="14.8" spans="1:2">
      <c r="A806" s="32"/>
      <c r="B806" s="44"/>
    </row>
    <row r="807" ht="14.8" spans="1:2">
      <c r="A807" s="32"/>
      <c r="B807" s="44"/>
    </row>
    <row r="808" ht="14.8" spans="1:2">
      <c r="A808" s="32"/>
      <c r="B808" s="44"/>
    </row>
    <row r="809" ht="14.8" spans="1:2">
      <c r="A809" s="32"/>
      <c r="B809" s="44"/>
    </row>
    <row r="810" ht="14.8" spans="1:2">
      <c r="A810" s="32"/>
      <c r="B810" s="44"/>
    </row>
    <row r="811" ht="14.8" spans="1:2">
      <c r="A811" s="32"/>
      <c r="B811" s="44"/>
    </row>
    <row r="812" ht="14.8" spans="1:2">
      <c r="A812" s="32"/>
      <c r="B812" s="44"/>
    </row>
    <row r="813" ht="14.8" spans="1:2">
      <c r="A813" s="32"/>
      <c r="B813" s="44"/>
    </row>
    <row r="814" ht="14.8" spans="1:2">
      <c r="A814" s="32"/>
      <c r="B814" s="44"/>
    </row>
    <row r="815" ht="14.8" spans="1:2">
      <c r="A815" s="32"/>
      <c r="B815" s="44"/>
    </row>
    <row r="816" ht="14.8" spans="1:2">
      <c r="A816" s="32"/>
      <c r="B816" s="44"/>
    </row>
    <row r="817" ht="14.8" spans="1:2">
      <c r="A817" s="32"/>
      <c r="B817" s="44"/>
    </row>
    <row r="818" ht="14.8" spans="1:2">
      <c r="A818" s="32"/>
      <c r="B818" s="44"/>
    </row>
    <row r="819" ht="14.8" spans="1:2">
      <c r="A819" s="32"/>
      <c r="B819" s="44"/>
    </row>
    <row r="820" ht="14.8" spans="1:2">
      <c r="A820" s="32"/>
      <c r="B820" s="44"/>
    </row>
    <row r="821" ht="14.8" spans="1:2">
      <c r="A821" s="32"/>
      <c r="B821" s="44"/>
    </row>
    <row r="822" ht="14.8" spans="1:2">
      <c r="A822" s="32"/>
      <c r="B822" s="44"/>
    </row>
    <row r="823" ht="14.8" spans="1:2">
      <c r="A823" s="32"/>
      <c r="B823" s="44"/>
    </row>
    <row r="824" ht="14.8" spans="1:2">
      <c r="A824" s="32"/>
      <c r="B824" s="44"/>
    </row>
    <row r="825" ht="14.8" spans="1:2">
      <c r="A825" s="32"/>
      <c r="B825" s="44"/>
    </row>
    <row r="826" ht="14.8" spans="1:2">
      <c r="A826" s="32"/>
      <c r="B826" s="44"/>
    </row>
    <row r="827" ht="14.8" spans="1:2">
      <c r="A827" s="32"/>
      <c r="B827" s="44"/>
    </row>
    <row r="828" ht="14.8" spans="1:2">
      <c r="A828" s="32"/>
      <c r="B828" s="44"/>
    </row>
    <row r="829" ht="14.8" spans="1:2">
      <c r="A829" s="32"/>
      <c r="B829" s="44"/>
    </row>
    <row r="830" ht="14.8" spans="1:2">
      <c r="A830" s="32"/>
      <c r="B830" s="44"/>
    </row>
    <row r="831" ht="14.8" spans="1:2">
      <c r="A831" s="32"/>
      <c r="B831" s="44"/>
    </row>
    <row r="832" ht="14.8" spans="1:2">
      <c r="A832" s="32"/>
      <c r="B832" s="44"/>
    </row>
    <row r="833" ht="14.8" spans="1:2">
      <c r="A833" s="32"/>
      <c r="B833" s="44"/>
    </row>
    <row r="834" ht="14.8" spans="1:2">
      <c r="A834" s="32"/>
      <c r="B834" s="44"/>
    </row>
    <row r="835" ht="14.8" spans="1:2">
      <c r="A835" s="32"/>
      <c r="B835" s="44"/>
    </row>
    <row r="836" ht="14.8" spans="1:2">
      <c r="A836" s="32"/>
      <c r="B836" s="44"/>
    </row>
    <row r="837" ht="14.8" spans="1:2">
      <c r="A837" s="32"/>
      <c r="B837" s="44"/>
    </row>
    <row r="838" ht="14.8" spans="1:2">
      <c r="A838" s="32"/>
      <c r="B838" s="44"/>
    </row>
    <row r="839" ht="14.8" spans="1:2">
      <c r="A839" s="32"/>
      <c r="B839" s="44"/>
    </row>
    <row r="840" ht="14.8" spans="1:2">
      <c r="A840" s="32"/>
      <c r="B840" s="44"/>
    </row>
    <row r="841" ht="14.8" spans="1:2">
      <c r="A841" s="32"/>
      <c r="B841" s="44"/>
    </row>
    <row r="842" ht="14.8" spans="1:2">
      <c r="A842" s="32"/>
      <c r="B842" s="44"/>
    </row>
    <row r="843" ht="14.8" spans="1:2">
      <c r="A843" s="32"/>
      <c r="B843" s="44"/>
    </row>
    <row r="844" ht="14.8" spans="1:2">
      <c r="A844" s="32"/>
      <c r="B844" s="44"/>
    </row>
    <row r="845" ht="14.8" spans="1:2">
      <c r="A845" s="32"/>
      <c r="B845" s="44"/>
    </row>
    <row r="846" ht="14.8" spans="1:2">
      <c r="A846" s="32"/>
      <c r="B846" s="44"/>
    </row>
    <row r="847" ht="14.8" spans="1:2">
      <c r="A847" s="32"/>
      <c r="B847" s="44"/>
    </row>
    <row r="848" ht="14.8" spans="1:2">
      <c r="A848" s="32"/>
      <c r="B848" s="44"/>
    </row>
    <row r="849" ht="14.8" spans="1:2">
      <c r="A849" s="32"/>
      <c r="B849" s="44"/>
    </row>
    <row r="850" ht="14.8" spans="1:2">
      <c r="A850" s="32"/>
      <c r="B850" s="44"/>
    </row>
    <row r="851" ht="14.8" spans="1:2">
      <c r="A851" s="32"/>
      <c r="B851" s="44"/>
    </row>
    <row r="852" ht="14.8" spans="1:2">
      <c r="A852" s="32"/>
      <c r="B852" s="44"/>
    </row>
    <row r="853" ht="14.8" spans="1:2">
      <c r="A853" s="32"/>
      <c r="B853" s="44"/>
    </row>
    <row r="854" ht="14.8" spans="1:2">
      <c r="A854" s="32"/>
      <c r="B854" s="44"/>
    </row>
    <row r="855" ht="14.8" spans="1:2">
      <c r="A855" s="32"/>
      <c r="B855" s="44"/>
    </row>
    <row r="856" ht="14.8" spans="1:2">
      <c r="A856" s="32"/>
      <c r="B856" s="44"/>
    </row>
    <row r="857" ht="14.8" spans="1:2">
      <c r="A857" s="32"/>
      <c r="B857" s="44"/>
    </row>
    <row r="858" ht="14.8" spans="1:2">
      <c r="A858" s="32"/>
      <c r="B858" s="44"/>
    </row>
    <row r="859" ht="14.8" spans="1:2">
      <c r="A859" s="32"/>
      <c r="B859" s="44"/>
    </row>
    <row r="860" ht="14.8" spans="1:2">
      <c r="A860" s="32"/>
      <c r="B860" s="44"/>
    </row>
    <row r="861" ht="14.8" spans="1:2">
      <c r="A861" s="32"/>
      <c r="B861" s="44"/>
    </row>
    <row r="862" ht="14.8" spans="1:2">
      <c r="A862" s="32"/>
      <c r="B862" s="44"/>
    </row>
    <row r="863" ht="14.8" spans="1:2">
      <c r="A863" s="32"/>
      <c r="B863" s="44"/>
    </row>
    <row r="864" ht="14.8" spans="1:2">
      <c r="A864" s="32"/>
      <c r="B864" s="44"/>
    </row>
    <row r="865" ht="14.8" spans="1:2">
      <c r="A865" s="32"/>
      <c r="B865" s="44"/>
    </row>
    <row r="866" ht="14.8" spans="1:2">
      <c r="A866" s="32"/>
      <c r="B866" s="44"/>
    </row>
    <row r="867" ht="14.8" spans="1:2">
      <c r="A867" s="32"/>
      <c r="B867" s="44"/>
    </row>
    <row r="868" ht="14.8" spans="1:2">
      <c r="A868" s="32"/>
      <c r="B868" s="44"/>
    </row>
    <row r="869" ht="14.8" spans="1:2">
      <c r="A869" s="32"/>
      <c r="B869" s="44"/>
    </row>
    <row r="870" ht="14.8" spans="1:2">
      <c r="A870" s="32"/>
      <c r="B870" s="44"/>
    </row>
    <row r="871" ht="14.8" spans="1:2">
      <c r="A871" s="32"/>
      <c r="B871" s="44"/>
    </row>
    <row r="872" ht="14.8" spans="1:2">
      <c r="A872" s="32"/>
      <c r="B872" s="44"/>
    </row>
    <row r="873" ht="14.8" spans="1:2">
      <c r="A873" s="32"/>
      <c r="B873" s="44"/>
    </row>
    <row r="874" ht="14.8" spans="1:2">
      <c r="A874" s="32"/>
      <c r="B874" s="44"/>
    </row>
    <row r="875" ht="14.8" spans="1:2">
      <c r="A875" s="32"/>
      <c r="B875" s="44"/>
    </row>
    <row r="876" ht="14.8" spans="1:2">
      <c r="A876" s="32"/>
      <c r="B876" s="44"/>
    </row>
    <row r="877" ht="14.8" spans="1:2">
      <c r="A877" s="32"/>
      <c r="B877" s="44"/>
    </row>
    <row r="878" ht="14.8" spans="1:2">
      <c r="A878" s="32"/>
      <c r="B878" s="44"/>
    </row>
    <row r="879" ht="14.8" spans="1:2">
      <c r="A879" s="32"/>
      <c r="B879" s="44"/>
    </row>
    <row r="880" ht="14.8" spans="1:2">
      <c r="A880" s="32"/>
      <c r="B880" s="44"/>
    </row>
    <row r="881" ht="14.8" spans="1:2">
      <c r="A881" s="32"/>
      <c r="B881" s="44"/>
    </row>
    <row r="882" ht="14.8" spans="1:2">
      <c r="A882" s="32"/>
      <c r="B882" s="44"/>
    </row>
    <row r="883" ht="14.8" spans="1:2">
      <c r="A883" s="32"/>
      <c r="B883" s="44"/>
    </row>
    <row r="884" ht="14.8" spans="1:2">
      <c r="A884" s="32"/>
      <c r="B884" s="44"/>
    </row>
    <row r="885" ht="14.8" spans="1:2">
      <c r="A885" s="32"/>
      <c r="B885" s="44"/>
    </row>
    <row r="886" ht="14.8" spans="1:2">
      <c r="A886" s="32"/>
      <c r="B886" s="44"/>
    </row>
    <row r="887" ht="14.8" spans="1:2">
      <c r="A887" s="32"/>
      <c r="B887" s="44"/>
    </row>
    <row r="888" ht="14.8" spans="1:2">
      <c r="A888" s="32"/>
      <c r="B888" s="44"/>
    </row>
    <row r="889" ht="14.8" spans="1:2">
      <c r="A889" s="32"/>
      <c r="B889" s="44"/>
    </row>
    <row r="890" ht="14.8" spans="1:2">
      <c r="A890" s="32"/>
      <c r="B890" s="44"/>
    </row>
    <row r="891" ht="14.8" spans="1:2">
      <c r="A891" s="32"/>
      <c r="B891" s="44"/>
    </row>
    <row r="892" ht="14.8" spans="1:2">
      <c r="A892" s="32"/>
      <c r="B892" s="44"/>
    </row>
    <row r="893" ht="14.8" spans="1:2">
      <c r="A893" s="32"/>
      <c r="B893" s="44"/>
    </row>
    <row r="894" ht="14.8" spans="1:2">
      <c r="A894" s="32"/>
      <c r="B894" s="44"/>
    </row>
    <row r="895" ht="14.8" spans="1:2">
      <c r="A895" s="32"/>
      <c r="B895" s="44"/>
    </row>
    <row r="896" ht="14.8" spans="1:2">
      <c r="A896" s="32"/>
      <c r="B896" s="44"/>
    </row>
    <row r="897" ht="14.8" spans="1:2">
      <c r="A897" s="32"/>
      <c r="B897" s="44"/>
    </row>
    <row r="898" ht="14.8" spans="1:2">
      <c r="A898" s="32"/>
      <c r="B898" s="44"/>
    </row>
    <row r="899" ht="14.8" spans="1:2">
      <c r="A899" s="32"/>
      <c r="B899" s="44"/>
    </row>
    <row r="900" ht="14.8" spans="1:2">
      <c r="A900" s="32"/>
      <c r="B900" s="44"/>
    </row>
    <row r="901" ht="14.8" spans="1:2">
      <c r="A901" s="32"/>
      <c r="B901" s="44"/>
    </row>
    <row r="902" ht="14.8" spans="1:2">
      <c r="A902" s="32"/>
      <c r="B902" s="44"/>
    </row>
    <row r="903" ht="14.8" spans="1:2">
      <c r="A903" s="32"/>
      <c r="B903" s="44"/>
    </row>
    <row r="904" ht="14.8" spans="1:2">
      <c r="A904" s="32"/>
      <c r="B904" s="44"/>
    </row>
    <row r="905" ht="14.8" spans="1:2">
      <c r="A905" s="32"/>
      <c r="B905" s="44"/>
    </row>
    <row r="906" ht="14.8" spans="1:2">
      <c r="A906" s="32"/>
      <c r="B906" s="44"/>
    </row>
    <row r="907" ht="14.8" spans="1:2">
      <c r="A907" s="32"/>
      <c r="B907" s="44"/>
    </row>
    <row r="908" ht="14.8" spans="1:2">
      <c r="A908" s="32"/>
      <c r="B908" s="44"/>
    </row>
    <row r="909" ht="14.8" spans="1:2">
      <c r="A909" s="32"/>
      <c r="B909" s="44"/>
    </row>
    <row r="910" ht="14.8" spans="1:2">
      <c r="A910" s="32"/>
      <c r="B910" s="44"/>
    </row>
    <row r="911" ht="14.8" spans="1:2">
      <c r="A911" s="32"/>
      <c r="B911" s="44"/>
    </row>
    <row r="912" ht="14.8" spans="1:2">
      <c r="A912" s="32"/>
      <c r="B912" s="44"/>
    </row>
    <row r="913" ht="14.8" spans="1:2">
      <c r="A913" s="32"/>
      <c r="B913" s="44"/>
    </row>
    <row r="914" ht="14.8" spans="1:2">
      <c r="A914" s="32"/>
      <c r="B914" s="44"/>
    </row>
    <row r="915" ht="14.8" spans="1:2">
      <c r="A915" s="32"/>
      <c r="B915" s="44"/>
    </row>
    <row r="916" ht="14.8" spans="1:2">
      <c r="A916" s="32"/>
      <c r="B916" s="44"/>
    </row>
    <row r="917" ht="14.8" spans="1:2">
      <c r="A917" s="32"/>
      <c r="B917" s="44"/>
    </row>
    <row r="918" ht="14.8" spans="1:2">
      <c r="A918" s="32"/>
      <c r="B918" s="44"/>
    </row>
    <row r="919" ht="14.8" spans="1:2">
      <c r="A919" s="32"/>
      <c r="B919" s="44"/>
    </row>
    <row r="920" ht="14.8" spans="1:2">
      <c r="A920" s="32"/>
      <c r="B920" s="44"/>
    </row>
    <row r="921" ht="14.8" spans="1:2">
      <c r="A921" s="32"/>
      <c r="B921" s="44"/>
    </row>
    <row r="922" ht="14.8" spans="1:2">
      <c r="A922" s="32"/>
      <c r="B922" s="44"/>
    </row>
    <row r="923" ht="14.8" spans="1:2">
      <c r="A923" s="32"/>
      <c r="B923" s="44"/>
    </row>
    <row r="924" ht="14.8" spans="1:2">
      <c r="A924" s="32"/>
      <c r="B924" s="44"/>
    </row>
    <row r="925" ht="14.8" spans="1:2">
      <c r="A925" s="32"/>
      <c r="B925" s="44"/>
    </row>
    <row r="926" ht="14.8" spans="1:2">
      <c r="A926" s="32"/>
      <c r="B926" s="44"/>
    </row>
    <row r="927" ht="14.8" spans="1:2">
      <c r="A927" s="32"/>
      <c r="B927" s="44"/>
    </row>
    <row r="928" ht="14.8" spans="1:2">
      <c r="A928" s="32"/>
      <c r="B928" s="44"/>
    </row>
    <row r="929" ht="14.8" spans="1:2">
      <c r="A929" s="32"/>
      <c r="B929" s="44"/>
    </row>
    <row r="930" ht="14.8" spans="1:2">
      <c r="A930" s="32"/>
      <c r="B930" s="44"/>
    </row>
    <row r="931" ht="14.8" spans="1:2">
      <c r="A931" s="32"/>
      <c r="B931" s="44"/>
    </row>
    <row r="932" ht="14.8" spans="1:2">
      <c r="A932" s="32"/>
      <c r="B932" s="44"/>
    </row>
    <row r="933" ht="14.8" spans="1:2">
      <c r="A933" s="32"/>
      <c r="B933" s="44"/>
    </row>
    <row r="934" ht="14.8" spans="1:2">
      <c r="A934" s="32"/>
      <c r="B934" s="44"/>
    </row>
    <row r="935" ht="14.8" spans="1:2">
      <c r="A935" s="32"/>
      <c r="B935" s="44"/>
    </row>
    <row r="936" ht="14.8" spans="1:2">
      <c r="A936" s="32"/>
      <c r="B936" s="44"/>
    </row>
    <row r="937" ht="14.8" spans="1:2">
      <c r="A937" s="32"/>
      <c r="B937" s="44"/>
    </row>
    <row r="938" ht="14.8" spans="1:2">
      <c r="A938" s="32"/>
      <c r="B938" s="44"/>
    </row>
    <row r="939" ht="14.8" spans="1:2">
      <c r="A939" s="32"/>
      <c r="B939" s="44"/>
    </row>
    <row r="940" ht="14.8" spans="1:2">
      <c r="A940" s="32"/>
      <c r="B940" s="44"/>
    </row>
    <row r="941" ht="14.8" spans="1:2">
      <c r="A941" s="32"/>
      <c r="B941" s="44"/>
    </row>
    <row r="942" ht="14.8" spans="1:2">
      <c r="A942" s="32"/>
      <c r="B942" s="44"/>
    </row>
    <row r="943" ht="14.8" spans="1:2">
      <c r="A943" s="32"/>
      <c r="B943" s="44"/>
    </row>
    <row r="944" ht="14.8" spans="1:2">
      <c r="A944" s="32"/>
      <c r="B944" s="44"/>
    </row>
    <row r="945" ht="14.8" spans="1:2">
      <c r="A945" s="32"/>
      <c r="B945" s="44"/>
    </row>
    <row r="946" ht="14.8" spans="1:2">
      <c r="A946" s="32"/>
      <c r="B946" s="44"/>
    </row>
    <row r="947" ht="14.8" spans="1:2">
      <c r="A947" s="32"/>
      <c r="B947" s="44"/>
    </row>
    <row r="948" ht="14.8" spans="1:2">
      <c r="A948" s="32"/>
      <c r="B948" s="44"/>
    </row>
    <row r="949" ht="14.8" spans="1:2">
      <c r="A949" s="32"/>
      <c r="B949" s="44"/>
    </row>
    <row r="950" ht="14.8" spans="1:2">
      <c r="A950" s="32"/>
      <c r="B950" s="44"/>
    </row>
    <row r="951" ht="14.8" spans="1:2">
      <c r="A951" s="32"/>
      <c r="B951" s="44"/>
    </row>
    <row r="952" ht="14.8" spans="1:2">
      <c r="A952" s="32"/>
      <c r="B952" s="44"/>
    </row>
    <row r="953" ht="14.8" spans="1:2">
      <c r="A953" s="32"/>
      <c r="B953" s="44"/>
    </row>
    <row r="954" ht="14.8" spans="1:2">
      <c r="A954" s="32"/>
      <c r="B954" s="44"/>
    </row>
    <row r="955" ht="14.8" spans="1:2">
      <c r="A955" s="32"/>
      <c r="B955" s="44"/>
    </row>
    <row r="956" ht="14.8" spans="1:2">
      <c r="A956" s="32"/>
      <c r="B956" s="44"/>
    </row>
    <row r="957" ht="14.8" spans="1:2">
      <c r="A957" s="32"/>
      <c r="B957" s="44"/>
    </row>
    <row r="958" ht="14.8" spans="1:2">
      <c r="A958" s="32"/>
      <c r="B958" s="44"/>
    </row>
    <row r="959" ht="14.8" spans="1:2">
      <c r="A959" s="32"/>
      <c r="B959" s="44"/>
    </row>
    <row r="960" ht="14.8" spans="1:2">
      <c r="A960" s="32"/>
      <c r="B960" s="44"/>
    </row>
    <row r="961" ht="14.8" spans="1:2">
      <c r="A961" s="32"/>
      <c r="B961" s="44"/>
    </row>
    <row r="962" ht="14.8" spans="1:2">
      <c r="A962" s="32"/>
      <c r="B962" s="44"/>
    </row>
    <row r="963" ht="14.8" spans="1:2">
      <c r="A963" s="32"/>
      <c r="B963" s="44"/>
    </row>
    <row r="964" ht="14.8" spans="1:2">
      <c r="A964" s="32"/>
      <c r="B964" s="44"/>
    </row>
    <row r="965" ht="14.8" spans="1:2">
      <c r="A965" s="32"/>
      <c r="B965" s="44"/>
    </row>
    <row r="966" ht="14.8" spans="1:2">
      <c r="A966" s="32"/>
      <c r="B966" s="44"/>
    </row>
    <row r="967" ht="14.8" spans="1:2">
      <c r="A967" s="32"/>
      <c r="B967" s="44"/>
    </row>
    <row r="968" ht="14.8" spans="1:2">
      <c r="A968" s="32"/>
      <c r="B968" s="44"/>
    </row>
    <row r="969" ht="14.8" spans="1:2">
      <c r="A969" s="32"/>
      <c r="B969" s="44"/>
    </row>
    <row r="970" ht="14.8" spans="1:2">
      <c r="A970" s="32"/>
      <c r="B970" s="44"/>
    </row>
    <row r="971" ht="14.8" spans="1:2">
      <c r="A971" s="32"/>
      <c r="B971" s="44"/>
    </row>
    <row r="972" ht="14.8" spans="1:2">
      <c r="A972" s="32"/>
      <c r="B972" s="44"/>
    </row>
    <row r="973" ht="14.8" spans="1:2">
      <c r="A973" s="32"/>
      <c r="B973" s="44"/>
    </row>
    <row r="974" ht="14.8" spans="1:2">
      <c r="A974" s="32"/>
      <c r="B974" s="44"/>
    </row>
    <row r="975" ht="14.8" spans="1:2">
      <c r="A975" s="32"/>
      <c r="B975" s="44"/>
    </row>
    <row r="976" ht="14.8" spans="1:2">
      <c r="A976" s="32"/>
      <c r="B976" s="44"/>
    </row>
    <row r="977" ht="14.8" spans="1:2">
      <c r="A977" s="32"/>
      <c r="B977" s="44"/>
    </row>
    <row r="978" ht="14.8" spans="1:2">
      <c r="A978" s="32"/>
      <c r="B978" s="44"/>
    </row>
    <row r="979" ht="14.8" spans="1:2">
      <c r="A979" s="32"/>
      <c r="B979" s="44"/>
    </row>
    <row r="980" ht="14.8" spans="1:2">
      <c r="A980" s="32"/>
      <c r="B980" s="44"/>
    </row>
    <row r="981" ht="14.8" spans="1:2">
      <c r="A981" s="32"/>
      <c r="B981" s="44"/>
    </row>
    <row r="982" ht="14.8" spans="1:2">
      <c r="A982" s="32"/>
      <c r="B982" s="44"/>
    </row>
    <row r="983" ht="14.8" spans="1:2">
      <c r="A983" s="32"/>
      <c r="B983" s="44"/>
    </row>
    <row r="984" ht="14.8" spans="1:2">
      <c r="A984" s="32"/>
      <c r="B984" s="44"/>
    </row>
    <row r="985" ht="14.8" spans="1:2">
      <c r="A985" s="32"/>
      <c r="B985" s="44"/>
    </row>
    <row r="986" ht="14.8" spans="1:2">
      <c r="A986" s="32"/>
      <c r="B986" s="44"/>
    </row>
    <row r="987" ht="14.8" spans="1:2">
      <c r="A987" s="32"/>
      <c r="B987" s="44"/>
    </row>
    <row r="988" ht="14.8" spans="1:2">
      <c r="A988" s="32"/>
      <c r="B988" s="44"/>
    </row>
    <row r="989" ht="14.8" spans="1:2">
      <c r="A989" s="32"/>
      <c r="B989" s="44"/>
    </row>
    <row r="990" ht="14.8" spans="1:2">
      <c r="A990" s="32"/>
      <c r="B990" s="44"/>
    </row>
    <row r="991" ht="14.8" spans="1:2">
      <c r="A991" s="32"/>
      <c r="B991" s="44"/>
    </row>
    <row r="992" ht="14.8" spans="1:2">
      <c r="A992" s="32"/>
      <c r="B992" s="44"/>
    </row>
    <row r="993" ht="14.8" spans="1:2">
      <c r="A993" s="32"/>
      <c r="B993" s="44"/>
    </row>
    <row r="994" ht="14.8" spans="1:2">
      <c r="A994" s="32"/>
      <c r="B994" s="44"/>
    </row>
    <row r="995" ht="14.8" spans="1:2">
      <c r="A995" s="32"/>
      <c r="B995" s="44"/>
    </row>
    <row r="996" ht="14.8" spans="1:2">
      <c r="A996" s="32"/>
      <c r="B996" s="44"/>
    </row>
    <row r="997" ht="14.8" spans="1:2">
      <c r="A997" s="32"/>
      <c r="B997" s="44"/>
    </row>
    <row r="998" ht="14.8" spans="1:2">
      <c r="A998" s="32"/>
      <c r="B998" s="44"/>
    </row>
    <row r="999" ht="14.8" spans="1:2">
      <c r="A999" s="32"/>
      <c r="B999" s="44"/>
    </row>
    <row r="1000" ht="14.8" spans="1:2">
      <c r="A1000" s="32"/>
      <c r="B1000" s="44"/>
    </row>
  </sheetData>
  <mergeCells count="2">
    <mergeCell ref="G19:M25"/>
    <mergeCell ref="G8:M1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5"/>
  <sheetViews>
    <sheetView topLeftCell="D22" workbookViewId="0">
      <selection activeCell="D18" sqref="D18:D19"/>
    </sheetView>
  </sheetViews>
  <sheetFormatPr defaultColWidth="9" defaultRowHeight="12" outlineLevelCol="1"/>
  <cols>
    <col min="1" max="1" width="40.1428571428571" customWidth="1"/>
    <col min="2" max="2" width="13.8571428571429" style="8" customWidth="1"/>
  </cols>
  <sheetData>
    <row r="3" s="7" customFormat="1" ht="36" spans="1:2">
      <c r="A3" s="7" t="s">
        <v>23</v>
      </c>
      <c r="B3" s="9" t="s">
        <v>24</v>
      </c>
    </row>
    <row r="4" spans="1:1">
      <c r="A4" s="1" t="s">
        <v>4</v>
      </c>
    </row>
    <row r="5" spans="1:1">
      <c r="A5" s="10" t="s">
        <v>5</v>
      </c>
    </row>
    <row r="6" spans="1:2">
      <c r="A6" s="11" t="s">
        <v>90</v>
      </c>
      <c r="B6" s="8">
        <v>612</v>
      </c>
    </row>
    <row r="7" spans="1:2">
      <c r="A7" s="11" t="s">
        <v>91</v>
      </c>
      <c r="B7" s="8">
        <v>25</v>
      </c>
    </row>
    <row r="8" spans="1:1">
      <c r="A8" s="10" t="s">
        <v>6</v>
      </c>
    </row>
    <row r="9" spans="1:2">
      <c r="A9" s="11" t="s">
        <v>90</v>
      </c>
      <c r="B9" s="8">
        <v>775</v>
      </c>
    </row>
    <row r="10" spans="1:2">
      <c r="A10" s="11" t="s">
        <v>91</v>
      </c>
      <c r="B10" s="8">
        <v>29</v>
      </c>
    </row>
    <row r="11" spans="1:1">
      <c r="A11" s="10" t="s">
        <v>7</v>
      </c>
    </row>
    <row r="12" spans="1:2">
      <c r="A12" s="11" t="s">
        <v>90</v>
      </c>
      <c r="B12" s="8">
        <v>409</v>
      </c>
    </row>
    <row r="13" spans="1:2">
      <c r="A13" s="11" t="s">
        <v>91</v>
      </c>
      <c r="B13" s="8">
        <v>108</v>
      </c>
    </row>
    <row r="14" spans="1:1">
      <c r="A14" s="10" t="s">
        <v>8</v>
      </c>
    </row>
    <row r="15" spans="1:2">
      <c r="A15" s="11" t="s">
        <v>90</v>
      </c>
      <c r="B15" s="8">
        <v>451</v>
      </c>
    </row>
    <row r="16" spans="1:2">
      <c r="A16" s="11" t="s">
        <v>91</v>
      </c>
      <c r="B16" s="8">
        <v>90</v>
      </c>
    </row>
    <row r="17" spans="1:1">
      <c r="A17" s="1" t="s">
        <v>9</v>
      </c>
    </row>
    <row r="18" spans="1:1">
      <c r="A18" s="10" t="s">
        <v>5</v>
      </c>
    </row>
    <row r="19" spans="1:2">
      <c r="A19" s="11" t="s">
        <v>90</v>
      </c>
      <c r="B19" s="8">
        <v>683</v>
      </c>
    </row>
    <row r="20" spans="1:2">
      <c r="A20" s="11" t="s">
        <v>91</v>
      </c>
      <c r="B20" s="8">
        <v>58</v>
      </c>
    </row>
    <row r="21" spans="1:1">
      <c r="A21" s="10" t="s">
        <v>6</v>
      </c>
    </row>
    <row r="22" spans="1:2">
      <c r="A22" s="11" t="s">
        <v>90</v>
      </c>
      <c r="B22" s="8">
        <v>692</v>
      </c>
    </row>
    <row r="23" spans="1:2">
      <c r="A23" s="11" t="s">
        <v>91</v>
      </c>
      <c r="B23" s="8">
        <v>21</v>
      </c>
    </row>
    <row r="24" spans="1:1">
      <c r="A24" s="10" t="s">
        <v>7</v>
      </c>
    </row>
    <row r="25" spans="1:2">
      <c r="A25" s="11" t="s">
        <v>90</v>
      </c>
      <c r="B25" s="8">
        <v>292</v>
      </c>
    </row>
    <row r="26" spans="1:2">
      <c r="A26" s="11" t="s">
        <v>91</v>
      </c>
      <c r="B26" s="8">
        <v>175</v>
      </c>
    </row>
    <row r="27" spans="1:1">
      <c r="A27" s="10" t="s">
        <v>8</v>
      </c>
    </row>
    <row r="28" spans="1:2">
      <c r="A28" s="11" t="s">
        <v>90</v>
      </c>
      <c r="B28" s="8">
        <v>205</v>
      </c>
    </row>
    <row r="29" spans="1:2">
      <c r="A29" s="11" t="s">
        <v>91</v>
      </c>
      <c r="B29" s="8">
        <v>174</v>
      </c>
    </row>
    <row r="30" spans="1:1">
      <c r="A30" s="1" t="s">
        <v>11</v>
      </c>
    </row>
    <row r="31" spans="1:1">
      <c r="A31" s="10" t="s">
        <v>5</v>
      </c>
    </row>
    <row r="32" spans="1:2">
      <c r="A32" s="11" t="s">
        <v>90</v>
      </c>
      <c r="B32" s="8">
        <v>519</v>
      </c>
    </row>
    <row r="33" spans="1:2">
      <c r="A33" s="11" t="s">
        <v>91</v>
      </c>
      <c r="B33" s="8">
        <v>97</v>
      </c>
    </row>
    <row r="34" spans="1:1">
      <c r="A34" s="10" t="s">
        <v>6</v>
      </c>
    </row>
    <row r="35" spans="1:2">
      <c r="A35" s="11" t="s">
        <v>90</v>
      </c>
      <c r="B35" s="8">
        <v>576</v>
      </c>
    </row>
    <row r="36" spans="1:2">
      <c r="A36" s="11" t="s">
        <v>91</v>
      </c>
      <c r="B36" s="8">
        <v>66</v>
      </c>
    </row>
    <row r="37" spans="1:1">
      <c r="A37" s="10" t="s">
        <v>7</v>
      </c>
    </row>
    <row r="38" spans="1:2">
      <c r="A38" s="11" t="s">
        <v>90</v>
      </c>
      <c r="B38" s="8">
        <v>205</v>
      </c>
    </row>
    <row r="39" spans="1:2">
      <c r="A39" s="11" t="s">
        <v>91</v>
      </c>
      <c r="B39" s="8">
        <v>157</v>
      </c>
    </row>
    <row r="40" spans="1:1">
      <c r="A40" s="10" t="s">
        <v>8</v>
      </c>
    </row>
    <row r="41" spans="1:2">
      <c r="A41" s="11" t="s">
        <v>90</v>
      </c>
      <c r="B41" s="8">
        <v>112</v>
      </c>
    </row>
    <row r="42" spans="1:2">
      <c r="A42" s="11" t="s">
        <v>91</v>
      </c>
      <c r="B42" s="8">
        <v>159</v>
      </c>
    </row>
    <row r="43" spans="1:1">
      <c r="A43" s="1" t="s">
        <v>12</v>
      </c>
    </row>
    <row r="44" spans="1:1">
      <c r="A44" s="10" t="s">
        <v>5</v>
      </c>
    </row>
    <row r="45" spans="1:2">
      <c r="A45" s="11" t="s">
        <v>90</v>
      </c>
      <c r="B45" s="8">
        <v>707</v>
      </c>
    </row>
    <row r="46" spans="1:2">
      <c r="A46" s="11" t="s">
        <v>91</v>
      </c>
      <c r="B46" s="8">
        <v>28</v>
      </c>
    </row>
    <row r="47" spans="1:1">
      <c r="A47" s="10" t="s">
        <v>6</v>
      </c>
    </row>
    <row r="48" spans="1:2">
      <c r="A48" s="11" t="s">
        <v>90</v>
      </c>
      <c r="B48" s="8">
        <v>679</v>
      </c>
    </row>
    <row r="49" spans="1:2">
      <c r="A49" s="11" t="s">
        <v>91</v>
      </c>
      <c r="B49" s="8">
        <v>36</v>
      </c>
    </row>
    <row r="50" spans="1:1">
      <c r="A50" s="10" t="s">
        <v>7</v>
      </c>
    </row>
    <row r="51" spans="1:2">
      <c r="A51" s="11" t="s">
        <v>90</v>
      </c>
      <c r="B51" s="8">
        <v>527</v>
      </c>
    </row>
    <row r="52" spans="1:2">
      <c r="A52" s="11" t="s">
        <v>91</v>
      </c>
      <c r="B52" s="8">
        <v>73</v>
      </c>
    </row>
    <row r="53" spans="1:1">
      <c r="A53" s="10" t="s">
        <v>8</v>
      </c>
    </row>
    <row r="54" spans="1:2">
      <c r="A54" s="11" t="s">
        <v>90</v>
      </c>
      <c r="B54" s="8">
        <v>568</v>
      </c>
    </row>
    <row r="55" spans="1:2">
      <c r="A55" s="11" t="s">
        <v>91</v>
      </c>
      <c r="B55" s="8">
        <v>119</v>
      </c>
    </row>
    <row r="56" spans="1:1">
      <c r="A56" s="1" t="s">
        <v>14</v>
      </c>
    </row>
    <row r="57" spans="1:1">
      <c r="A57" s="10" t="s">
        <v>5</v>
      </c>
    </row>
    <row r="58" spans="1:2">
      <c r="A58" s="11" t="s">
        <v>90</v>
      </c>
      <c r="B58" s="8">
        <v>738</v>
      </c>
    </row>
    <row r="59" spans="1:1">
      <c r="A59" s="10" t="s">
        <v>6</v>
      </c>
    </row>
    <row r="60" spans="1:2">
      <c r="A60" s="11" t="s">
        <v>90</v>
      </c>
      <c r="B60" s="8">
        <v>547</v>
      </c>
    </row>
    <row r="61" spans="1:1">
      <c r="A61" s="10" t="s">
        <v>7</v>
      </c>
    </row>
    <row r="62" spans="1:2">
      <c r="A62" s="11" t="s">
        <v>90</v>
      </c>
      <c r="B62" s="8">
        <v>358</v>
      </c>
    </row>
    <row r="63" spans="1:1">
      <c r="A63" s="10" t="s">
        <v>8</v>
      </c>
    </row>
    <row r="64" spans="1:2">
      <c r="A64" s="11" t="s">
        <v>90</v>
      </c>
      <c r="B64" s="8">
        <v>417</v>
      </c>
    </row>
    <row r="65" spans="1:2">
      <c r="A65" s="1" t="s">
        <v>15</v>
      </c>
      <c r="B65" s="8">
        <v>11487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160"/>
  <sheetViews>
    <sheetView tabSelected="1" topLeftCell="A125" workbookViewId="0">
      <selection activeCell="G125" sqref="G$1:G$1048576"/>
    </sheetView>
  </sheetViews>
  <sheetFormatPr defaultColWidth="12.5714285714286" defaultRowHeight="15.75" customHeight="1"/>
  <cols>
    <col min="6" max="6" width="38.7142857142857" customWidth="1"/>
    <col min="7" max="7" width="38.5714285714286" customWidth="1"/>
    <col min="8" max="8" width="16.2857142857143" customWidth="1"/>
    <col min="9" max="9" width="14.1428571428571" customWidth="1"/>
  </cols>
  <sheetData>
    <row r="1" customHeight="1" spans="1:26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28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1:26">
      <c r="A2" s="3" t="s">
        <v>90</v>
      </c>
      <c r="B2" s="3" t="s">
        <v>82</v>
      </c>
      <c r="C2" s="3" t="s">
        <v>87</v>
      </c>
      <c r="D2" s="3" t="s">
        <v>31</v>
      </c>
      <c r="E2" s="3">
        <v>1010</v>
      </c>
      <c r="F2" s="3" t="s">
        <v>100</v>
      </c>
      <c r="G2" s="3" t="s">
        <v>101</v>
      </c>
      <c r="H2" s="3">
        <v>13</v>
      </c>
      <c r="I2" s="5">
        <f t="shared" ref="I2:I65" si="0">H2/E2</f>
        <v>0.0128712871287129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Height="1" spans="1:26">
      <c r="A3" s="3" t="s">
        <v>90</v>
      </c>
      <c r="B3" s="3" t="s">
        <v>84</v>
      </c>
      <c r="C3" s="3" t="s">
        <v>87</v>
      </c>
      <c r="D3" s="3" t="s">
        <v>32</v>
      </c>
      <c r="E3" s="3">
        <v>994</v>
      </c>
      <c r="F3" s="3" t="s">
        <v>100</v>
      </c>
      <c r="G3" s="3" t="s">
        <v>101</v>
      </c>
      <c r="H3" s="3">
        <v>11</v>
      </c>
      <c r="I3" s="5">
        <f t="shared" si="0"/>
        <v>0.0110663983903421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Height="1" spans="1:26">
      <c r="A4" s="3" t="s">
        <v>90</v>
      </c>
      <c r="B4" s="3" t="s">
        <v>85</v>
      </c>
      <c r="C4" s="3" t="s">
        <v>87</v>
      </c>
      <c r="D4" s="3" t="s">
        <v>32</v>
      </c>
      <c r="E4" s="3">
        <v>992</v>
      </c>
      <c r="F4" s="3" t="s">
        <v>100</v>
      </c>
      <c r="G4" s="3" t="s">
        <v>101</v>
      </c>
      <c r="H4" s="3">
        <v>12</v>
      </c>
      <c r="I4" s="5">
        <f t="shared" si="0"/>
        <v>0.0120967741935484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Height="1" spans="1:26">
      <c r="A5" s="3" t="s">
        <v>90</v>
      </c>
      <c r="B5" s="3" t="s">
        <v>82</v>
      </c>
      <c r="C5" s="3" t="s">
        <v>88</v>
      </c>
      <c r="D5" s="3" t="s">
        <v>32</v>
      </c>
      <c r="E5" s="3">
        <v>983</v>
      </c>
      <c r="F5" s="3" t="s">
        <v>100</v>
      </c>
      <c r="G5" s="3" t="s">
        <v>101</v>
      </c>
      <c r="H5" s="3">
        <v>11</v>
      </c>
      <c r="I5" s="5">
        <f t="shared" si="0"/>
        <v>0.0111902339776195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Height="1" spans="1:26">
      <c r="A6" s="3" t="s">
        <v>90</v>
      </c>
      <c r="B6" s="3" t="s">
        <v>84</v>
      </c>
      <c r="C6" s="3" t="s">
        <v>88</v>
      </c>
      <c r="D6" s="3" t="s">
        <v>32</v>
      </c>
      <c r="E6" s="3">
        <v>987</v>
      </c>
      <c r="F6" s="3" t="s">
        <v>100</v>
      </c>
      <c r="G6" s="3" t="s">
        <v>101</v>
      </c>
      <c r="H6" s="3">
        <v>11</v>
      </c>
      <c r="I6" s="5">
        <f t="shared" si="0"/>
        <v>0.011144883485309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Height="1" spans="1:26">
      <c r="A7" s="3" t="s">
        <v>90</v>
      </c>
      <c r="B7" s="3" t="s">
        <v>85</v>
      </c>
      <c r="C7" s="3" t="s">
        <v>89</v>
      </c>
      <c r="D7" s="3" t="s">
        <v>32</v>
      </c>
      <c r="E7" s="3">
        <v>1008</v>
      </c>
      <c r="F7" s="3" t="s">
        <v>100</v>
      </c>
      <c r="G7" s="3" t="s">
        <v>101</v>
      </c>
      <c r="H7" s="3">
        <v>11</v>
      </c>
      <c r="I7" s="5">
        <f t="shared" si="0"/>
        <v>0.0109126984126984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Height="1" spans="1:26">
      <c r="A8" s="3" t="s">
        <v>90</v>
      </c>
      <c r="B8" s="3" t="s">
        <v>85</v>
      </c>
      <c r="C8" s="3" t="s">
        <v>86</v>
      </c>
      <c r="D8" s="3" t="s">
        <v>33</v>
      </c>
      <c r="E8" s="3">
        <v>981</v>
      </c>
      <c r="F8" s="3" t="s">
        <v>100</v>
      </c>
      <c r="G8" s="3" t="s">
        <v>101</v>
      </c>
      <c r="H8" s="3">
        <v>14</v>
      </c>
      <c r="I8" s="5">
        <f t="shared" si="0"/>
        <v>0.0142711518858308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Height="1" spans="1:26">
      <c r="A9" s="3" t="s">
        <v>90</v>
      </c>
      <c r="B9" s="3" t="s">
        <v>83</v>
      </c>
      <c r="C9" s="3" t="s">
        <v>86</v>
      </c>
      <c r="D9" s="3" t="s">
        <v>34</v>
      </c>
      <c r="E9" s="3">
        <v>995</v>
      </c>
      <c r="F9" s="3" t="s">
        <v>100</v>
      </c>
      <c r="G9" s="3" t="s">
        <v>101</v>
      </c>
      <c r="H9" s="3">
        <v>9</v>
      </c>
      <c r="I9" s="5">
        <f t="shared" si="0"/>
        <v>0.00904522613065327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Height="1" spans="1:26">
      <c r="A10" s="3" t="s">
        <v>91</v>
      </c>
      <c r="B10" s="3" t="s">
        <v>82</v>
      </c>
      <c r="C10" s="3" t="s">
        <v>87</v>
      </c>
      <c r="D10" s="3" t="s">
        <v>34</v>
      </c>
      <c r="E10" s="3">
        <v>1009</v>
      </c>
      <c r="F10" s="3" t="s">
        <v>100</v>
      </c>
      <c r="G10" s="3" t="s">
        <v>101</v>
      </c>
      <c r="H10" s="3">
        <v>4</v>
      </c>
      <c r="I10" s="5">
        <f t="shared" si="0"/>
        <v>0.00396432111000991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Height="1" spans="1:26">
      <c r="A11" s="3" t="s">
        <v>90</v>
      </c>
      <c r="B11" s="3" t="s">
        <v>82</v>
      </c>
      <c r="C11" s="3" t="s">
        <v>89</v>
      </c>
      <c r="D11" s="3" t="s">
        <v>34</v>
      </c>
      <c r="E11" s="3">
        <v>1006</v>
      </c>
      <c r="F11" s="3" t="s">
        <v>100</v>
      </c>
      <c r="G11" s="3" t="s">
        <v>101</v>
      </c>
      <c r="H11" s="3">
        <v>9</v>
      </c>
      <c r="I11" s="5">
        <f t="shared" si="0"/>
        <v>0.00894632206759443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Height="1" spans="1:26">
      <c r="A12" s="3" t="s">
        <v>91</v>
      </c>
      <c r="B12" s="3" t="s">
        <v>83</v>
      </c>
      <c r="C12" s="3" t="s">
        <v>88</v>
      </c>
      <c r="D12" s="3" t="s">
        <v>35</v>
      </c>
      <c r="E12" s="3">
        <v>990</v>
      </c>
      <c r="F12" s="3" t="s">
        <v>100</v>
      </c>
      <c r="G12" s="3" t="s">
        <v>101</v>
      </c>
      <c r="H12" s="3">
        <v>1</v>
      </c>
      <c r="I12" s="5">
        <f t="shared" si="0"/>
        <v>0.00101010101010101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Height="1" spans="1:26">
      <c r="A13" s="3" t="s">
        <v>90</v>
      </c>
      <c r="B13" s="3" t="s">
        <v>83</v>
      </c>
      <c r="C13" s="3" t="s">
        <v>87</v>
      </c>
      <c r="D13" s="3" t="s">
        <v>36</v>
      </c>
      <c r="E13" s="3">
        <v>987</v>
      </c>
      <c r="F13" s="3" t="s">
        <v>100</v>
      </c>
      <c r="G13" s="3" t="s">
        <v>101</v>
      </c>
      <c r="H13" s="3">
        <v>11</v>
      </c>
      <c r="I13" s="5">
        <f t="shared" si="0"/>
        <v>0.011144883485309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3" t="s">
        <v>91</v>
      </c>
      <c r="B14" s="3" t="s">
        <v>82</v>
      </c>
      <c r="C14" s="3" t="s">
        <v>89</v>
      </c>
      <c r="D14" s="3" t="s">
        <v>36</v>
      </c>
      <c r="E14" s="3">
        <v>1006</v>
      </c>
      <c r="F14" s="3" t="s">
        <v>100</v>
      </c>
      <c r="G14" s="3" t="s">
        <v>101</v>
      </c>
      <c r="H14" s="3">
        <v>1</v>
      </c>
      <c r="I14" s="5">
        <f t="shared" si="0"/>
        <v>0.00099403578528827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Height="1" spans="1:26">
      <c r="A15" s="3" t="s">
        <v>90</v>
      </c>
      <c r="B15" s="3" t="s">
        <v>84</v>
      </c>
      <c r="C15" s="3" t="s">
        <v>89</v>
      </c>
      <c r="D15" s="3" t="s">
        <v>36</v>
      </c>
      <c r="E15" s="3">
        <v>987</v>
      </c>
      <c r="F15" s="3" t="s">
        <v>100</v>
      </c>
      <c r="G15" s="3" t="s">
        <v>101</v>
      </c>
      <c r="H15" s="3">
        <v>8</v>
      </c>
      <c r="I15" s="5">
        <f t="shared" si="0"/>
        <v>0.00810536980749747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Height="1" spans="1:26">
      <c r="A16" s="3" t="s">
        <v>90</v>
      </c>
      <c r="B16" s="3" t="s">
        <v>85</v>
      </c>
      <c r="C16" s="3" t="s">
        <v>88</v>
      </c>
      <c r="D16" s="3" t="s">
        <v>37</v>
      </c>
      <c r="E16" s="3">
        <v>996</v>
      </c>
      <c r="F16" s="3" t="s">
        <v>100</v>
      </c>
      <c r="G16" s="3" t="s">
        <v>101</v>
      </c>
      <c r="H16" s="3">
        <v>15</v>
      </c>
      <c r="I16" s="5">
        <f t="shared" si="0"/>
        <v>0.0150602409638554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Height="1" spans="1:26">
      <c r="A17" s="3" t="s">
        <v>90</v>
      </c>
      <c r="B17" s="3" t="s">
        <v>84</v>
      </c>
      <c r="C17" s="3" t="s">
        <v>87</v>
      </c>
      <c r="D17" s="3" t="s">
        <v>38</v>
      </c>
      <c r="E17" s="3">
        <v>997</v>
      </c>
      <c r="F17" s="3" t="s">
        <v>100</v>
      </c>
      <c r="G17" s="3" t="s">
        <v>101</v>
      </c>
      <c r="H17" s="3">
        <v>15</v>
      </c>
      <c r="I17" s="5">
        <f t="shared" si="0"/>
        <v>0.0150451354062187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Height="1" spans="1:26">
      <c r="A18" s="3" t="s">
        <v>90</v>
      </c>
      <c r="B18" s="3" t="s">
        <v>85</v>
      </c>
      <c r="C18" s="3" t="s">
        <v>88</v>
      </c>
      <c r="D18" s="3" t="s">
        <v>38</v>
      </c>
      <c r="E18" s="3">
        <v>996</v>
      </c>
      <c r="F18" s="3" t="s">
        <v>100</v>
      </c>
      <c r="G18" s="3" t="s">
        <v>101</v>
      </c>
      <c r="H18" s="3">
        <v>13</v>
      </c>
      <c r="I18" s="5">
        <f t="shared" si="0"/>
        <v>0.0130522088353414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Height="1" spans="1:26">
      <c r="A19" s="3" t="s">
        <v>90</v>
      </c>
      <c r="B19" s="3" t="s">
        <v>82</v>
      </c>
      <c r="C19" s="3" t="s">
        <v>88</v>
      </c>
      <c r="D19" s="3" t="s">
        <v>39</v>
      </c>
      <c r="E19" s="3">
        <v>994</v>
      </c>
      <c r="F19" s="3" t="s">
        <v>100</v>
      </c>
      <c r="G19" s="3" t="s">
        <v>101</v>
      </c>
      <c r="H19" s="3">
        <v>11</v>
      </c>
      <c r="I19" s="5">
        <f t="shared" si="0"/>
        <v>0.0110663983903421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Height="1" spans="1:26">
      <c r="A20" s="3" t="s">
        <v>90</v>
      </c>
      <c r="B20" s="3" t="s">
        <v>82</v>
      </c>
      <c r="C20" s="3" t="s">
        <v>88</v>
      </c>
      <c r="D20" s="3" t="s">
        <v>39</v>
      </c>
      <c r="E20" s="3">
        <v>990</v>
      </c>
      <c r="F20" s="3" t="s">
        <v>100</v>
      </c>
      <c r="G20" s="3" t="s">
        <v>101</v>
      </c>
      <c r="H20" s="3">
        <v>15</v>
      </c>
      <c r="I20" s="5">
        <f t="shared" si="0"/>
        <v>0.0151515151515152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Height="1" spans="1:26">
      <c r="A21" s="3" t="s">
        <v>90</v>
      </c>
      <c r="B21" s="3" t="s">
        <v>85</v>
      </c>
      <c r="C21" s="3" t="s">
        <v>89</v>
      </c>
      <c r="D21" s="3" t="s">
        <v>39</v>
      </c>
      <c r="E21" s="3">
        <v>1016</v>
      </c>
      <c r="F21" s="3" t="s">
        <v>100</v>
      </c>
      <c r="G21" s="3" t="s">
        <v>101</v>
      </c>
      <c r="H21" s="3">
        <v>10</v>
      </c>
      <c r="I21" s="5">
        <f t="shared" si="0"/>
        <v>0.00984251968503937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" spans="1:26">
      <c r="A22" s="3" t="s">
        <v>90</v>
      </c>
      <c r="B22" s="3" t="s">
        <v>83</v>
      </c>
      <c r="C22" s="3" t="s">
        <v>89</v>
      </c>
      <c r="D22" s="3" t="s">
        <v>40</v>
      </c>
      <c r="E22" s="3">
        <v>1001</v>
      </c>
      <c r="F22" s="3" t="s">
        <v>100</v>
      </c>
      <c r="G22" s="3" t="s">
        <v>101</v>
      </c>
      <c r="H22" s="3">
        <v>12</v>
      </c>
      <c r="I22" s="5">
        <f t="shared" si="0"/>
        <v>0.011988011988012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" spans="1:26">
      <c r="A23" s="3" t="s">
        <v>90</v>
      </c>
      <c r="B23" s="3" t="s">
        <v>82</v>
      </c>
      <c r="C23" s="3" t="s">
        <v>88</v>
      </c>
      <c r="D23" s="3" t="s">
        <v>41</v>
      </c>
      <c r="E23" s="3">
        <v>995</v>
      </c>
      <c r="F23" s="3" t="s">
        <v>100</v>
      </c>
      <c r="G23" s="3" t="s">
        <v>101</v>
      </c>
      <c r="H23" s="3">
        <v>17</v>
      </c>
      <c r="I23" s="5">
        <f t="shared" si="0"/>
        <v>0.0170854271356784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" spans="1:26">
      <c r="A24" s="3" t="s">
        <v>90</v>
      </c>
      <c r="B24" s="3" t="s">
        <v>84</v>
      </c>
      <c r="C24" s="3" t="s">
        <v>87</v>
      </c>
      <c r="D24" s="3" t="s">
        <v>42</v>
      </c>
      <c r="E24" s="3">
        <v>1020</v>
      </c>
      <c r="F24" s="3" t="s">
        <v>100</v>
      </c>
      <c r="G24" s="3" t="s">
        <v>101</v>
      </c>
      <c r="H24" s="3">
        <v>18</v>
      </c>
      <c r="I24" s="5">
        <f t="shared" si="0"/>
        <v>0.0176470588235294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" spans="1:26">
      <c r="A25" s="3" t="s">
        <v>90</v>
      </c>
      <c r="B25" s="3" t="s">
        <v>84</v>
      </c>
      <c r="C25" s="3" t="s">
        <v>87</v>
      </c>
      <c r="D25" s="3" t="s">
        <v>42</v>
      </c>
      <c r="E25" s="3">
        <v>981</v>
      </c>
      <c r="F25" s="3" t="s">
        <v>100</v>
      </c>
      <c r="G25" s="3" t="s">
        <v>101</v>
      </c>
      <c r="H25" s="3">
        <v>22</v>
      </c>
      <c r="I25" s="5">
        <f t="shared" si="0"/>
        <v>0.0224260958205912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" spans="1:26">
      <c r="A26" s="3" t="s">
        <v>90</v>
      </c>
      <c r="B26" s="3" t="s">
        <v>82</v>
      </c>
      <c r="C26" s="3" t="s">
        <v>86</v>
      </c>
      <c r="D26" s="3" t="s">
        <v>43</v>
      </c>
      <c r="E26" s="3">
        <v>995</v>
      </c>
      <c r="F26" s="3" t="s">
        <v>100</v>
      </c>
      <c r="G26" s="3" t="s">
        <v>101</v>
      </c>
      <c r="H26" s="3">
        <v>20</v>
      </c>
      <c r="I26" s="5">
        <f t="shared" si="0"/>
        <v>0.0201005025125628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" spans="1:26">
      <c r="A27" s="3" t="s">
        <v>91</v>
      </c>
      <c r="B27" s="3" t="s">
        <v>83</v>
      </c>
      <c r="C27" s="3" t="s">
        <v>87</v>
      </c>
      <c r="D27" s="3" t="s">
        <v>43</v>
      </c>
      <c r="E27" s="3">
        <v>990</v>
      </c>
      <c r="F27" s="3" t="s">
        <v>100</v>
      </c>
      <c r="G27" s="3" t="s">
        <v>101</v>
      </c>
      <c r="H27" s="3">
        <v>2</v>
      </c>
      <c r="I27" s="5">
        <f t="shared" si="0"/>
        <v>0.00202020202020202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" spans="1:26">
      <c r="A28" s="3" t="s">
        <v>90</v>
      </c>
      <c r="B28" s="3" t="s">
        <v>83</v>
      </c>
      <c r="C28" s="3" t="s">
        <v>87</v>
      </c>
      <c r="D28" s="3" t="s">
        <v>44</v>
      </c>
      <c r="E28" s="3">
        <v>1003</v>
      </c>
      <c r="F28" s="3" t="s">
        <v>100</v>
      </c>
      <c r="G28" s="3" t="s">
        <v>101</v>
      </c>
      <c r="H28" s="3">
        <v>13</v>
      </c>
      <c r="I28" s="5">
        <f t="shared" si="0"/>
        <v>0.0129611166500499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" spans="1:26">
      <c r="A29" s="3" t="s">
        <v>91</v>
      </c>
      <c r="B29" s="3" t="s">
        <v>85</v>
      </c>
      <c r="C29" s="3" t="s">
        <v>87</v>
      </c>
      <c r="D29" s="3" t="s">
        <v>44</v>
      </c>
      <c r="E29" s="3">
        <v>996</v>
      </c>
      <c r="F29" s="3" t="s">
        <v>100</v>
      </c>
      <c r="G29" s="3" t="s">
        <v>101</v>
      </c>
      <c r="H29" s="3">
        <v>3</v>
      </c>
      <c r="I29" s="5">
        <f t="shared" si="0"/>
        <v>0.00301204819277108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" spans="1:26">
      <c r="A30" s="3" t="s">
        <v>90</v>
      </c>
      <c r="B30" s="3" t="s">
        <v>82</v>
      </c>
      <c r="C30" s="3" t="s">
        <v>89</v>
      </c>
      <c r="D30" s="3" t="s">
        <v>44</v>
      </c>
      <c r="E30" s="3">
        <v>999</v>
      </c>
      <c r="F30" s="3" t="s">
        <v>100</v>
      </c>
      <c r="G30" s="3" t="s">
        <v>101</v>
      </c>
      <c r="H30" s="3">
        <v>15</v>
      </c>
      <c r="I30" s="5">
        <f t="shared" si="0"/>
        <v>0.015015015015015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" spans="1:26">
      <c r="A31" s="3" t="s">
        <v>91</v>
      </c>
      <c r="B31" s="3" t="s">
        <v>82</v>
      </c>
      <c r="C31" s="3" t="s">
        <v>86</v>
      </c>
      <c r="D31" s="3" t="s">
        <v>45</v>
      </c>
      <c r="E31" s="3">
        <v>995</v>
      </c>
      <c r="F31" s="3" t="s">
        <v>100</v>
      </c>
      <c r="G31" s="3" t="s">
        <v>101</v>
      </c>
      <c r="H31" s="3">
        <v>3</v>
      </c>
      <c r="I31" s="5">
        <f t="shared" si="0"/>
        <v>0.00301507537688442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" spans="1:26">
      <c r="A32" s="3" t="s">
        <v>91</v>
      </c>
      <c r="B32" s="3" t="s">
        <v>83</v>
      </c>
      <c r="C32" s="3" t="s">
        <v>89</v>
      </c>
      <c r="D32" s="3" t="s">
        <v>46</v>
      </c>
      <c r="E32" s="3">
        <v>1004</v>
      </c>
      <c r="F32" s="3" t="s">
        <v>100</v>
      </c>
      <c r="G32" s="3" t="s">
        <v>101</v>
      </c>
      <c r="H32" s="3">
        <v>3</v>
      </c>
      <c r="I32" s="5">
        <f t="shared" si="0"/>
        <v>0.00298804780876494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" spans="1:26">
      <c r="A33" s="3" t="s">
        <v>90</v>
      </c>
      <c r="B33" s="3" t="s">
        <v>83</v>
      </c>
      <c r="C33" s="3" t="s">
        <v>88</v>
      </c>
      <c r="D33" s="3" t="s">
        <v>47</v>
      </c>
      <c r="E33" s="3">
        <v>998</v>
      </c>
      <c r="F33" s="3" t="s">
        <v>100</v>
      </c>
      <c r="G33" s="3" t="s">
        <v>101</v>
      </c>
      <c r="H33" s="3">
        <v>18</v>
      </c>
      <c r="I33" s="5">
        <f t="shared" si="0"/>
        <v>0.0180360721442886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" spans="1:26">
      <c r="A34" s="3" t="s">
        <v>90</v>
      </c>
      <c r="B34" s="3" t="s">
        <v>85</v>
      </c>
      <c r="C34" s="3" t="s">
        <v>88</v>
      </c>
      <c r="D34" s="3" t="s">
        <v>47</v>
      </c>
      <c r="E34" s="3">
        <v>991</v>
      </c>
      <c r="F34" s="3" t="s">
        <v>100</v>
      </c>
      <c r="G34" s="3" t="s">
        <v>101</v>
      </c>
      <c r="H34" s="3">
        <v>11</v>
      </c>
      <c r="I34" s="5">
        <f t="shared" si="0"/>
        <v>0.0110998990918264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" spans="1:26">
      <c r="A35" s="3" t="s">
        <v>91</v>
      </c>
      <c r="B35" s="3" t="s">
        <v>85</v>
      </c>
      <c r="C35" s="3" t="s">
        <v>87</v>
      </c>
      <c r="D35" s="3" t="s">
        <v>48</v>
      </c>
      <c r="E35" s="3">
        <v>993</v>
      </c>
      <c r="F35" s="3" t="s">
        <v>100</v>
      </c>
      <c r="G35" s="3" t="s">
        <v>101</v>
      </c>
      <c r="H35" s="3">
        <v>2</v>
      </c>
      <c r="I35" s="5">
        <f t="shared" si="0"/>
        <v>0.00201409869083585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" spans="1:26">
      <c r="A36" s="3" t="s">
        <v>90</v>
      </c>
      <c r="B36" s="3" t="s">
        <v>82</v>
      </c>
      <c r="C36" s="3" t="s">
        <v>89</v>
      </c>
      <c r="D36" s="3" t="s">
        <v>48</v>
      </c>
      <c r="E36" s="3">
        <v>985</v>
      </c>
      <c r="F36" s="3" t="s">
        <v>100</v>
      </c>
      <c r="G36" s="3" t="s">
        <v>101</v>
      </c>
      <c r="H36" s="3">
        <v>12</v>
      </c>
      <c r="I36" s="5">
        <f t="shared" si="0"/>
        <v>0.0121827411167513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" spans="1:26">
      <c r="A37" s="3" t="s">
        <v>90</v>
      </c>
      <c r="B37" s="3" t="s">
        <v>83</v>
      </c>
      <c r="C37" s="3" t="s">
        <v>86</v>
      </c>
      <c r="D37" s="3" t="s">
        <v>49</v>
      </c>
      <c r="E37" s="3">
        <v>995</v>
      </c>
      <c r="F37" s="3" t="s">
        <v>100</v>
      </c>
      <c r="G37" s="3" t="s">
        <v>101</v>
      </c>
      <c r="H37" s="3">
        <v>16</v>
      </c>
      <c r="I37" s="5">
        <f t="shared" si="0"/>
        <v>0.0160804020100503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" spans="1:26">
      <c r="A38" s="3" t="s">
        <v>90</v>
      </c>
      <c r="B38" s="3" t="s">
        <v>85</v>
      </c>
      <c r="C38" s="3" t="s">
        <v>86</v>
      </c>
      <c r="D38" s="3" t="s">
        <v>49</v>
      </c>
      <c r="E38" s="3">
        <v>988</v>
      </c>
      <c r="F38" s="3" t="s">
        <v>100</v>
      </c>
      <c r="G38" s="3" t="s">
        <v>101</v>
      </c>
      <c r="H38" s="3">
        <v>11</v>
      </c>
      <c r="I38" s="5">
        <f t="shared" si="0"/>
        <v>0.0111336032388664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" spans="1:26">
      <c r="A39" s="3" t="s">
        <v>91</v>
      </c>
      <c r="B39" s="3" t="s">
        <v>85</v>
      </c>
      <c r="C39" s="3" t="s">
        <v>87</v>
      </c>
      <c r="D39" s="3" t="s">
        <v>49</v>
      </c>
      <c r="E39" s="3">
        <v>1007</v>
      </c>
      <c r="F39" s="3" t="s">
        <v>100</v>
      </c>
      <c r="G39" s="3" t="s">
        <v>101</v>
      </c>
      <c r="H39" s="3">
        <v>2</v>
      </c>
      <c r="I39" s="5">
        <f t="shared" si="0"/>
        <v>0.00198609731876862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" spans="1:26">
      <c r="A40" s="3" t="s">
        <v>91</v>
      </c>
      <c r="B40" s="3" t="s">
        <v>82</v>
      </c>
      <c r="C40" s="3" t="s">
        <v>86</v>
      </c>
      <c r="D40" s="3" t="s">
        <v>50</v>
      </c>
      <c r="E40" s="3">
        <v>1018</v>
      </c>
      <c r="F40" s="3" t="s">
        <v>100</v>
      </c>
      <c r="G40" s="3" t="s">
        <v>101</v>
      </c>
      <c r="H40" s="3">
        <v>4</v>
      </c>
      <c r="I40" s="5">
        <f t="shared" si="0"/>
        <v>0.00392927308447937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" spans="1:26">
      <c r="A41" s="3" t="s">
        <v>90</v>
      </c>
      <c r="B41" s="3" t="s">
        <v>83</v>
      </c>
      <c r="C41" s="3" t="s">
        <v>86</v>
      </c>
      <c r="D41" s="3" t="s">
        <v>50</v>
      </c>
      <c r="E41" s="3">
        <v>1010</v>
      </c>
      <c r="F41" s="3" t="s">
        <v>100</v>
      </c>
      <c r="G41" s="3" t="s">
        <v>101</v>
      </c>
      <c r="H41" s="3">
        <v>16</v>
      </c>
      <c r="I41" s="5">
        <f t="shared" si="0"/>
        <v>0.0158415841584158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" spans="1:26">
      <c r="A42" s="3" t="s">
        <v>90</v>
      </c>
      <c r="B42" s="3" t="s">
        <v>82</v>
      </c>
      <c r="C42" s="3" t="s">
        <v>87</v>
      </c>
      <c r="D42" s="3" t="s">
        <v>50</v>
      </c>
      <c r="E42" s="3">
        <v>1001</v>
      </c>
      <c r="F42" s="3" t="s">
        <v>100</v>
      </c>
      <c r="G42" s="3" t="s">
        <v>101</v>
      </c>
      <c r="H42" s="3">
        <v>15</v>
      </c>
      <c r="I42" s="5">
        <f t="shared" si="0"/>
        <v>0.014985014985015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" spans="1:26">
      <c r="A43" s="3" t="s">
        <v>90</v>
      </c>
      <c r="B43" s="3" t="s">
        <v>83</v>
      </c>
      <c r="C43" s="3" t="s">
        <v>87</v>
      </c>
      <c r="D43" s="3" t="s">
        <v>50</v>
      </c>
      <c r="E43" s="3">
        <v>1011</v>
      </c>
      <c r="F43" s="3" t="s">
        <v>100</v>
      </c>
      <c r="G43" s="3" t="s">
        <v>101</v>
      </c>
      <c r="H43" s="3">
        <v>12</v>
      </c>
      <c r="I43" s="5">
        <f t="shared" si="0"/>
        <v>0.0118694362017804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" spans="1:26">
      <c r="A44" s="3" t="s">
        <v>90</v>
      </c>
      <c r="B44" s="3" t="s">
        <v>83</v>
      </c>
      <c r="C44" s="3" t="s">
        <v>87</v>
      </c>
      <c r="D44" s="3" t="s">
        <v>50</v>
      </c>
      <c r="E44" s="3">
        <v>1004</v>
      </c>
      <c r="F44" s="3" t="s">
        <v>100</v>
      </c>
      <c r="G44" s="3" t="s">
        <v>101</v>
      </c>
      <c r="H44" s="3">
        <v>14</v>
      </c>
      <c r="I44" s="5">
        <f t="shared" si="0"/>
        <v>0.0139442231075697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" spans="1:26">
      <c r="A45" s="3" t="s">
        <v>90</v>
      </c>
      <c r="B45" s="3" t="s">
        <v>83</v>
      </c>
      <c r="C45" s="3" t="s">
        <v>87</v>
      </c>
      <c r="D45" s="3" t="s">
        <v>50</v>
      </c>
      <c r="E45" s="3">
        <v>998</v>
      </c>
      <c r="F45" s="3" t="s">
        <v>100</v>
      </c>
      <c r="G45" s="3" t="s">
        <v>101</v>
      </c>
      <c r="H45" s="3">
        <v>16</v>
      </c>
      <c r="I45" s="5">
        <f t="shared" si="0"/>
        <v>0.0160320641282565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" spans="1:26">
      <c r="A46" s="3" t="s">
        <v>90</v>
      </c>
      <c r="B46" s="3" t="s">
        <v>84</v>
      </c>
      <c r="C46" s="3" t="s">
        <v>88</v>
      </c>
      <c r="D46" s="3" t="s">
        <v>50</v>
      </c>
      <c r="E46" s="3">
        <v>997</v>
      </c>
      <c r="F46" s="3" t="s">
        <v>100</v>
      </c>
      <c r="G46" s="3" t="s">
        <v>101</v>
      </c>
      <c r="H46" s="3">
        <v>14</v>
      </c>
      <c r="I46" s="5">
        <f t="shared" si="0"/>
        <v>0.0140421263791374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" spans="1:26">
      <c r="A47" s="3" t="s">
        <v>90</v>
      </c>
      <c r="B47" s="3" t="s">
        <v>82</v>
      </c>
      <c r="C47" s="3" t="s">
        <v>89</v>
      </c>
      <c r="D47" s="3" t="s">
        <v>50</v>
      </c>
      <c r="E47" s="3">
        <v>988</v>
      </c>
      <c r="F47" s="3" t="s">
        <v>100</v>
      </c>
      <c r="G47" s="3" t="s">
        <v>101</v>
      </c>
      <c r="H47" s="3">
        <v>17</v>
      </c>
      <c r="I47" s="5">
        <f t="shared" si="0"/>
        <v>0.0172064777327935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" spans="1:26">
      <c r="A48" s="3" t="s">
        <v>90</v>
      </c>
      <c r="B48" s="3" t="s">
        <v>82</v>
      </c>
      <c r="C48" s="3" t="s">
        <v>89</v>
      </c>
      <c r="D48" s="3" t="s">
        <v>50</v>
      </c>
      <c r="E48" s="3">
        <v>999</v>
      </c>
      <c r="F48" s="3" t="s">
        <v>100</v>
      </c>
      <c r="G48" s="3" t="s">
        <v>101</v>
      </c>
      <c r="H48" s="3">
        <v>23</v>
      </c>
      <c r="I48" s="5">
        <f t="shared" si="0"/>
        <v>0.023023023023023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" spans="1:26">
      <c r="A49" s="3" t="s">
        <v>90</v>
      </c>
      <c r="B49" s="3" t="s">
        <v>85</v>
      </c>
      <c r="C49" s="3" t="s">
        <v>89</v>
      </c>
      <c r="D49" s="3" t="s">
        <v>51</v>
      </c>
      <c r="E49" s="3">
        <v>1009</v>
      </c>
      <c r="F49" s="3" t="s">
        <v>100</v>
      </c>
      <c r="G49" s="3" t="s">
        <v>101</v>
      </c>
      <c r="H49" s="3">
        <v>10</v>
      </c>
      <c r="I49" s="5">
        <f t="shared" si="0"/>
        <v>0.00991080277502478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" spans="1:26">
      <c r="A50" s="3" t="s">
        <v>90</v>
      </c>
      <c r="B50" s="3" t="s">
        <v>83</v>
      </c>
      <c r="C50" s="3" t="s">
        <v>86</v>
      </c>
      <c r="D50" s="3" t="s">
        <v>52</v>
      </c>
      <c r="E50" s="3">
        <v>986</v>
      </c>
      <c r="F50" s="3" t="s">
        <v>100</v>
      </c>
      <c r="G50" s="3" t="s">
        <v>101</v>
      </c>
      <c r="H50" s="3">
        <v>15</v>
      </c>
      <c r="I50" s="5">
        <f t="shared" si="0"/>
        <v>0.0152129817444219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" spans="1:26">
      <c r="A51" s="3" t="s">
        <v>90</v>
      </c>
      <c r="B51" s="3" t="s">
        <v>83</v>
      </c>
      <c r="C51" s="3" t="s">
        <v>87</v>
      </c>
      <c r="D51" s="3" t="s">
        <v>52</v>
      </c>
      <c r="E51" s="3">
        <v>990</v>
      </c>
      <c r="F51" s="3" t="s">
        <v>100</v>
      </c>
      <c r="G51" s="3" t="s">
        <v>101</v>
      </c>
      <c r="H51" s="3">
        <v>14</v>
      </c>
      <c r="I51" s="5">
        <f t="shared" si="0"/>
        <v>0.0141414141414141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" spans="1:26">
      <c r="A52" s="3" t="s">
        <v>90</v>
      </c>
      <c r="B52" s="3" t="s">
        <v>85</v>
      </c>
      <c r="C52" s="3" t="s">
        <v>87</v>
      </c>
      <c r="D52" s="3" t="s">
        <v>52</v>
      </c>
      <c r="E52" s="3">
        <v>980</v>
      </c>
      <c r="F52" s="3" t="s">
        <v>100</v>
      </c>
      <c r="G52" s="3" t="s">
        <v>101</v>
      </c>
      <c r="H52" s="3">
        <v>10</v>
      </c>
      <c r="I52" s="5">
        <f t="shared" si="0"/>
        <v>0.0102040816326531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" spans="1:26">
      <c r="A53" s="3" t="s">
        <v>90</v>
      </c>
      <c r="B53" s="3" t="s">
        <v>84</v>
      </c>
      <c r="C53" s="3" t="s">
        <v>88</v>
      </c>
      <c r="D53" s="3" t="s">
        <v>53</v>
      </c>
      <c r="E53" s="3">
        <v>1007</v>
      </c>
      <c r="F53" s="3" t="s">
        <v>100</v>
      </c>
      <c r="G53" s="3" t="s">
        <v>101</v>
      </c>
      <c r="H53" s="3">
        <v>13</v>
      </c>
      <c r="I53" s="5">
        <f t="shared" si="0"/>
        <v>0.012909632571996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" spans="1:26">
      <c r="A54" s="3" t="s">
        <v>90</v>
      </c>
      <c r="B54" s="3" t="s">
        <v>84</v>
      </c>
      <c r="C54" s="3" t="s">
        <v>86</v>
      </c>
      <c r="D54" s="3" t="s">
        <v>54</v>
      </c>
      <c r="E54" s="3">
        <v>999</v>
      </c>
      <c r="F54" s="3" t="s">
        <v>100</v>
      </c>
      <c r="G54" s="3" t="s">
        <v>101</v>
      </c>
      <c r="H54" s="3">
        <v>13</v>
      </c>
      <c r="I54" s="5">
        <f t="shared" si="0"/>
        <v>0.013013013013013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" spans="1:26">
      <c r="A55" s="3" t="s">
        <v>90</v>
      </c>
      <c r="B55" s="3" t="s">
        <v>85</v>
      </c>
      <c r="C55" s="3" t="s">
        <v>87</v>
      </c>
      <c r="D55" s="3" t="s">
        <v>55</v>
      </c>
      <c r="E55" s="3">
        <v>1012</v>
      </c>
      <c r="F55" s="3" t="s">
        <v>100</v>
      </c>
      <c r="G55" s="3" t="s">
        <v>101</v>
      </c>
      <c r="H55" s="3">
        <v>16</v>
      </c>
      <c r="I55" s="5">
        <f t="shared" si="0"/>
        <v>0.0158102766798419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" spans="1:26">
      <c r="A56" s="3" t="s">
        <v>90</v>
      </c>
      <c r="B56" s="3" t="s">
        <v>82</v>
      </c>
      <c r="C56" s="3" t="s">
        <v>87</v>
      </c>
      <c r="D56" s="3" t="s">
        <v>56</v>
      </c>
      <c r="E56" s="3">
        <v>995</v>
      </c>
      <c r="F56" s="3" t="s">
        <v>100</v>
      </c>
      <c r="G56" s="3" t="s">
        <v>101</v>
      </c>
      <c r="H56" s="3">
        <v>10</v>
      </c>
      <c r="I56" s="5">
        <f t="shared" si="0"/>
        <v>0.0100502512562814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" spans="1:26">
      <c r="A57" s="3" t="s">
        <v>90</v>
      </c>
      <c r="B57" s="3" t="s">
        <v>85</v>
      </c>
      <c r="C57" s="3" t="s">
        <v>88</v>
      </c>
      <c r="D57" s="3" t="s">
        <v>57</v>
      </c>
      <c r="E57" s="3">
        <v>974</v>
      </c>
      <c r="F57" s="3" t="s">
        <v>100</v>
      </c>
      <c r="G57" s="3" t="s">
        <v>102</v>
      </c>
      <c r="H57" s="3">
        <v>13</v>
      </c>
      <c r="I57" s="5">
        <f t="shared" si="0"/>
        <v>0.013347022587269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" spans="1:26">
      <c r="A58" s="3" t="s">
        <v>90</v>
      </c>
      <c r="B58" s="3" t="s">
        <v>85</v>
      </c>
      <c r="C58" s="3" t="s">
        <v>89</v>
      </c>
      <c r="D58" s="3" t="s">
        <v>57</v>
      </c>
      <c r="E58" s="3">
        <v>1001</v>
      </c>
      <c r="F58" s="3" t="s">
        <v>100</v>
      </c>
      <c r="G58" s="3" t="s">
        <v>102</v>
      </c>
      <c r="H58" s="3">
        <v>14</v>
      </c>
      <c r="I58" s="5">
        <f t="shared" si="0"/>
        <v>0.013986013986014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" spans="1:26">
      <c r="A59" s="3" t="s">
        <v>90</v>
      </c>
      <c r="B59" s="3" t="s">
        <v>84</v>
      </c>
      <c r="C59" s="3" t="s">
        <v>89</v>
      </c>
      <c r="D59" s="3" t="s">
        <v>58</v>
      </c>
      <c r="E59" s="3">
        <v>994</v>
      </c>
      <c r="F59" s="3" t="s">
        <v>100</v>
      </c>
      <c r="G59" s="3" t="s">
        <v>102</v>
      </c>
      <c r="H59" s="3">
        <v>14</v>
      </c>
      <c r="I59" s="5">
        <f t="shared" si="0"/>
        <v>0.0140845070422535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" spans="1:26">
      <c r="A60" s="3" t="s">
        <v>90</v>
      </c>
      <c r="B60" s="3" t="s">
        <v>82</v>
      </c>
      <c r="C60" s="3" t="s">
        <v>86</v>
      </c>
      <c r="D60" s="3" t="s">
        <v>32</v>
      </c>
      <c r="E60" s="3">
        <v>1010</v>
      </c>
      <c r="F60" s="3" t="s">
        <v>100</v>
      </c>
      <c r="G60" s="3" t="s">
        <v>102</v>
      </c>
      <c r="H60" s="3">
        <v>14</v>
      </c>
      <c r="I60" s="5">
        <f t="shared" si="0"/>
        <v>0.0138613861386139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" spans="1:26">
      <c r="A61" s="3" t="s">
        <v>90</v>
      </c>
      <c r="B61" s="3" t="s">
        <v>85</v>
      </c>
      <c r="C61" s="3" t="s">
        <v>86</v>
      </c>
      <c r="D61" s="3" t="s">
        <v>32</v>
      </c>
      <c r="E61" s="3">
        <v>990</v>
      </c>
      <c r="F61" s="3" t="s">
        <v>100</v>
      </c>
      <c r="G61" s="3" t="s">
        <v>102</v>
      </c>
      <c r="H61" s="3">
        <v>12</v>
      </c>
      <c r="I61" s="5">
        <f t="shared" si="0"/>
        <v>0.0121212121212121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" spans="1:26">
      <c r="A62" s="3" t="s">
        <v>90</v>
      </c>
      <c r="B62" s="3" t="s">
        <v>82</v>
      </c>
      <c r="C62" s="3" t="s">
        <v>87</v>
      </c>
      <c r="D62" s="3" t="s">
        <v>32</v>
      </c>
      <c r="E62" s="3">
        <v>1006</v>
      </c>
      <c r="F62" s="3" t="s">
        <v>100</v>
      </c>
      <c r="G62" s="3" t="s">
        <v>102</v>
      </c>
      <c r="H62" s="3">
        <v>12</v>
      </c>
      <c r="I62" s="5">
        <f t="shared" si="0"/>
        <v>0.0119284294234592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" spans="1:26">
      <c r="A63" s="3" t="s">
        <v>90</v>
      </c>
      <c r="B63" s="3" t="s">
        <v>84</v>
      </c>
      <c r="C63" s="3" t="s">
        <v>87</v>
      </c>
      <c r="D63" s="3" t="s">
        <v>32</v>
      </c>
      <c r="E63" s="3">
        <v>1006</v>
      </c>
      <c r="F63" s="3" t="s">
        <v>100</v>
      </c>
      <c r="G63" s="3" t="s">
        <v>102</v>
      </c>
      <c r="H63" s="3">
        <v>14</v>
      </c>
      <c r="I63" s="5">
        <f t="shared" si="0"/>
        <v>0.0139165009940358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" spans="1:26">
      <c r="A64" s="3" t="s">
        <v>90</v>
      </c>
      <c r="B64" s="3" t="s">
        <v>85</v>
      </c>
      <c r="C64" s="3" t="s">
        <v>87</v>
      </c>
      <c r="D64" s="3" t="s">
        <v>32</v>
      </c>
      <c r="E64" s="3">
        <v>989</v>
      </c>
      <c r="F64" s="3" t="s">
        <v>100</v>
      </c>
      <c r="G64" s="3" t="s">
        <v>102</v>
      </c>
      <c r="H64" s="3">
        <v>10</v>
      </c>
      <c r="I64" s="5">
        <f t="shared" si="0"/>
        <v>0.0101112234580384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" spans="1:26">
      <c r="A65" s="3" t="s">
        <v>90</v>
      </c>
      <c r="B65" s="3" t="s">
        <v>85</v>
      </c>
      <c r="C65" s="3" t="s">
        <v>87</v>
      </c>
      <c r="D65" s="3" t="s">
        <v>32</v>
      </c>
      <c r="E65" s="3">
        <v>1007</v>
      </c>
      <c r="F65" s="3" t="s">
        <v>100</v>
      </c>
      <c r="G65" s="3" t="s">
        <v>102</v>
      </c>
      <c r="H65" s="3">
        <v>11</v>
      </c>
      <c r="I65" s="5">
        <f t="shared" si="0"/>
        <v>0.0109235352532274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" spans="1:26">
      <c r="A66" s="3" t="s">
        <v>90</v>
      </c>
      <c r="B66" s="3" t="s">
        <v>83</v>
      </c>
      <c r="C66" s="3" t="s">
        <v>88</v>
      </c>
      <c r="D66" s="3" t="s">
        <v>32</v>
      </c>
      <c r="E66" s="3">
        <v>1005</v>
      </c>
      <c r="F66" s="3" t="s">
        <v>100</v>
      </c>
      <c r="G66" s="3" t="s">
        <v>102</v>
      </c>
      <c r="H66" s="3">
        <v>13</v>
      </c>
      <c r="I66" s="5">
        <f t="shared" ref="I66:I129" si="1">H66/E66</f>
        <v>0.0129353233830846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" spans="1:26">
      <c r="A67" s="3" t="s">
        <v>90</v>
      </c>
      <c r="B67" s="3" t="s">
        <v>84</v>
      </c>
      <c r="C67" s="3" t="s">
        <v>88</v>
      </c>
      <c r="D67" s="3" t="s">
        <v>32</v>
      </c>
      <c r="E67" s="3">
        <v>995</v>
      </c>
      <c r="F67" s="3" t="s">
        <v>100</v>
      </c>
      <c r="G67" s="3" t="s">
        <v>102</v>
      </c>
      <c r="H67" s="3">
        <v>13</v>
      </c>
      <c r="I67" s="5">
        <f t="shared" si="1"/>
        <v>0.0130653266331658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" spans="1:26">
      <c r="A68" s="3" t="s">
        <v>90</v>
      </c>
      <c r="B68" s="3" t="s">
        <v>85</v>
      </c>
      <c r="C68" s="3" t="s">
        <v>88</v>
      </c>
      <c r="D68" s="3" t="s">
        <v>32</v>
      </c>
      <c r="E68" s="3">
        <v>996</v>
      </c>
      <c r="F68" s="3" t="s">
        <v>100</v>
      </c>
      <c r="G68" s="3" t="s">
        <v>102</v>
      </c>
      <c r="H68" s="3">
        <v>10</v>
      </c>
      <c r="I68" s="5">
        <f t="shared" si="1"/>
        <v>0.0100401606425703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" spans="1:26">
      <c r="A69" s="3" t="s">
        <v>90</v>
      </c>
      <c r="B69" s="3" t="s">
        <v>85</v>
      </c>
      <c r="C69" s="3" t="s">
        <v>89</v>
      </c>
      <c r="D69" s="3" t="s">
        <v>32</v>
      </c>
      <c r="E69" s="3">
        <v>996</v>
      </c>
      <c r="F69" s="3" t="s">
        <v>100</v>
      </c>
      <c r="G69" s="3" t="s">
        <v>102</v>
      </c>
      <c r="H69" s="3">
        <v>11</v>
      </c>
      <c r="I69" s="5">
        <f t="shared" si="1"/>
        <v>0.0110441767068273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" spans="1:26">
      <c r="A70" s="3" t="s">
        <v>90</v>
      </c>
      <c r="B70" s="3" t="s">
        <v>85</v>
      </c>
      <c r="C70" s="3" t="s">
        <v>86</v>
      </c>
      <c r="D70" s="3" t="s">
        <v>59</v>
      </c>
      <c r="E70" s="3">
        <v>1014</v>
      </c>
      <c r="F70" s="3" t="s">
        <v>100</v>
      </c>
      <c r="G70" s="3" t="s">
        <v>102</v>
      </c>
      <c r="H70" s="3">
        <v>19</v>
      </c>
      <c r="I70" s="5">
        <f t="shared" si="1"/>
        <v>0.0187376725838264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" spans="1:26">
      <c r="A71" s="3" t="s">
        <v>90</v>
      </c>
      <c r="B71" s="3" t="s">
        <v>84</v>
      </c>
      <c r="C71" s="3" t="s">
        <v>87</v>
      </c>
      <c r="D71" s="3" t="s">
        <v>34</v>
      </c>
      <c r="E71" s="3">
        <v>990</v>
      </c>
      <c r="F71" s="3" t="s">
        <v>100</v>
      </c>
      <c r="G71" s="3" t="s">
        <v>102</v>
      </c>
      <c r="H71" s="3">
        <v>15</v>
      </c>
      <c r="I71" s="5">
        <f t="shared" si="1"/>
        <v>0.0151515151515152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" spans="1:26">
      <c r="A72" s="3" t="s">
        <v>90</v>
      </c>
      <c r="B72" s="3" t="s">
        <v>84</v>
      </c>
      <c r="C72" s="3" t="s">
        <v>87</v>
      </c>
      <c r="D72" s="3" t="s">
        <v>34</v>
      </c>
      <c r="E72" s="3">
        <v>989</v>
      </c>
      <c r="F72" s="3" t="s">
        <v>100</v>
      </c>
      <c r="G72" s="3" t="s">
        <v>102</v>
      </c>
      <c r="H72" s="3">
        <v>16</v>
      </c>
      <c r="I72" s="5">
        <f t="shared" si="1"/>
        <v>0.0161779575328615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" spans="1:26">
      <c r="A73" s="3" t="s">
        <v>91</v>
      </c>
      <c r="B73" s="3" t="s">
        <v>85</v>
      </c>
      <c r="C73" s="3" t="s">
        <v>87</v>
      </c>
      <c r="D73" s="3" t="s">
        <v>34</v>
      </c>
      <c r="E73" s="3">
        <v>1008</v>
      </c>
      <c r="F73" s="3" t="s">
        <v>100</v>
      </c>
      <c r="G73" s="3" t="s">
        <v>102</v>
      </c>
      <c r="H73" s="3">
        <v>2</v>
      </c>
      <c r="I73" s="5">
        <f t="shared" si="1"/>
        <v>0.00198412698412698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" spans="1:26">
      <c r="A74" s="3" t="s">
        <v>90</v>
      </c>
      <c r="B74" s="3" t="s">
        <v>85</v>
      </c>
      <c r="C74" s="3" t="s">
        <v>87</v>
      </c>
      <c r="D74" s="3" t="s">
        <v>34</v>
      </c>
      <c r="E74" s="3">
        <v>1008</v>
      </c>
      <c r="F74" s="3" t="s">
        <v>100</v>
      </c>
      <c r="G74" s="3" t="s">
        <v>102</v>
      </c>
      <c r="H74" s="3">
        <v>7</v>
      </c>
      <c r="I74" s="5">
        <f t="shared" si="1"/>
        <v>0.00694444444444444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" spans="1:26">
      <c r="A75" s="3" t="s">
        <v>91</v>
      </c>
      <c r="B75" s="3" t="s">
        <v>82</v>
      </c>
      <c r="C75" s="3" t="s">
        <v>88</v>
      </c>
      <c r="D75" s="3" t="s">
        <v>34</v>
      </c>
      <c r="E75" s="3">
        <v>996</v>
      </c>
      <c r="F75" s="3" t="s">
        <v>100</v>
      </c>
      <c r="G75" s="3" t="s">
        <v>102</v>
      </c>
      <c r="H75" s="3">
        <v>3</v>
      </c>
      <c r="I75" s="5">
        <f t="shared" si="1"/>
        <v>0.00301204819277108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" spans="1:26">
      <c r="A76" s="3" t="s">
        <v>90</v>
      </c>
      <c r="B76" s="3" t="s">
        <v>82</v>
      </c>
      <c r="C76" s="3" t="s">
        <v>88</v>
      </c>
      <c r="D76" s="3" t="s">
        <v>34</v>
      </c>
      <c r="E76" s="3">
        <v>988</v>
      </c>
      <c r="F76" s="3" t="s">
        <v>100</v>
      </c>
      <c r="G76" s="3" t="s">
        <v>102</v>
      </c>
      <c r="H76" s="3">
        <v>13</v>
      </c>
      <c r="I76" s="5">
        <f t="shared" si="1"/>
        <v>0.0131578947368421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" spans="1:26">
      <c r="A77" s="3" t="s">
        <v>90</v>
      </c>
      <c r="B77" s="3" t="s">
        <v>84</v>
      </c>
      <c r="C77" s="3" t="s">
        <v>89</v>
      </c>
      <c r="D77" s="3" t="s">
        <v>34</v>
      </c>
      <c r="E77" s="3">
        <v>994</v>
      </c>
      <c r="F77" s="3" t="s">
        <v>100</v>
      </c>
      <c r="G77" s="3" t="s">
        <v>102</v>
      </c>
      <c r="H77" s="3">
        <v>14</v>
      </c>
      <c r="I77" s="5">
        <f t="shared" si="1"/>
        <v>0.0140845070422535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" spans="1:26">
      <c r="A78" s="3" t="s">
        <v>90</v>
      </c>
      <c r="B78" s="3" t="s">
        <v>82</v>
      </c>
      <c r="C78" s="3" t="s">
        <v>87</v>
      </c>
      <c r="D78" s="3" t="s">
        <v>35</v>
      </c>
      <c r="E78" s="3">
        <v>994</v>
      </c>
      <c r="F78" s="3" t="s">
        <v>100</v>
      </c>
      <c r="G78" s="3" t="s">
        <v>102</v>
      </c>
      <c r="H78" s="3">
        <v>13</v>
      </c>
      <c r="I78" s="5">
        <f t="shared" si="1"/>
        <v>0.0130784708249497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" spans="1:26">
      <c r="A79" s="3" t="s">
        <v>91</v>
      </c>
      <c r="B79" s="3" t="s">
        <v>82</v>
      </c>
      <c r="C79" s="3" t="s">
        <v>86</v>
      </c>
      <c r="D79" s="3" t="s">
        <v>36</v>
      </c>
      <c r="E79" s="3">
        <v>1003</v>
      </c>
      <c r="F79" s="3" t="s">
        <v>100</v>
      </c>
      <c r="G79" s="3" t="s">
        <v>102</v>
      </c>
      <c r="H79" s="3">
        <v>3</v>
      </c>
      <c r="I79" s="5">
        <f t="shared" si="1"/>
        <v>0.00299102691924227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" spans="1:26">
      <c r="A80" s="3" t="s">
        <v>90</v>
      </c>
      <c r="B80" s="3" t="s">
        <v>83</v>
      </c>
      <c r="C80" s="3" t="s">
        <v>86</v>
      </c>
      <c r="D80" s="3" t="s">
        <v>36</v>
      </c>
      <c r="E80" s="3">
        <v>980</v>
      </c>
      <c r="F80" s="3" t="s">
        <v>100</v>
      </c>
      <c r="G80" s="3" t="s">
        <v>102</v>
      </c>
      <c r="H80" s="3">
        <v>12</v>
      </c>
      <c r="I80" s="5">
        <f t="shared" si="1"/>
        <v>0.0122448979591837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" spans="1:26">
      <c r="A81" s="3" t="s">
        <v>90</v>
      </c>
      <c r="B81" s="3" t="s">
        <v>83</v>
      </c>
      <c r="C81" s="3" t="s">
        <v>86</v>
      </c>
      <c r="D81" s="3" t="s">
        <v>36</v>
      </c>
      <c r="E81" s="3">
        <v>996</v>
      </c>
      <c r="F81" s="3" t="s">
        <v>100</v>
      </c>
      <c r="G81" s="3" t="s">
        <v>102</v>
      </c>
      <c r="H81" s="3">
        <v>13</v>
      </c>
      <c r="I81" s="5">
        <f t="shared" si="1"/>
        <v>0.0130522088353414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" spans="1:26">
      <c r="A82" s="3" t="s">
        <v>90</v>
      </c>
      <c r="B82" s="3" t="s">
        <v>84</v>
      </c>
      <c r="C82" s="3" t="s">
        <v>86</v>
      </c>
      <c r="D82" s="3" t="s">
        <v>36</v>
      </c>
      <c r="E82" s="3">
        <v>999</v>
      </c>
      <c r="F82" s="3" t="s">
        <v>100</v>
      </c>
      <c r="G82" s="3" t="s">
        <v>102</v>
      </c>
      <c r="H82" s="3">
        <v>13</v>
      </c>
      <c r="I82" s="5">
        <f t="shared" si="1"/>
        <v>0.013013013013013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" spans="1:26">
      <c r="A83" s="3" t="s">
        <v>91</v>
      </c>
      <c r="B83" s="3" t="s">
        <v>85</v>
      </c>
      <c r="C83" s="3" t="s">
        <v>87</v>
      </c>
      <c r="D83" s="3" t="s">
        <v>36</v>
      </c>
      <c r="E83" s="3">
        <v>999</v>
      </c>
      <c r="F83" s="3" t="s">
        <v>100</v>
      </c>
      <c r="G83" s="3" t="s">
        <v>102</v>
      </c>
      <c r="H83" s="3">
        <v>3</v>
      </c>
      <c r="I83" s="5">
        <f t="shared" si="1"/>
        <v>0.003003003003003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" spans="1:26">
      <c r="A84" s="3" t="s">
        <v>90</v>
      </c>
      <c r="B84" s="3" t="s">
        <v>85</v>
      </c>
      <c r="C84" s="3" t="s">
        <v>87</v>
      </c>
      <c r="D84" s="3" t="s">
        <v>36</v>
      </c>
      <c r="E84" s="3">
        <v>991</v>
      </c>
      <c r="F84" s="3" t="s">
        <v>100</v>
      </c>
      <c r="G84" s="3" t="s">
        <v>102</v>
      </c>
      <c r="H84" s="3">
        <v>8</v>
      </c>
      <c r="I84" s="5">
        <f t="shared" si="1"/>
        <v>0.00807265388496468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" spans="1:26">
      <c r="A85" s="3" t="s">
        <v>90</v>
      </c>
      <c r="B85" s="3" t="s">
        <v>82</v>
      </c>
      <c r="C85" s="3" t="s">
        <v>88</v>
      </c>
      <c r="D85" s="3" t="s">
        <v>36</v>
      </c>
      <c r="E85" s="3">
        <v>1004</v>
      </c>
      <c r="F85" s="3" t="s">
        <v>100</v>
      </c>
      <c r="G85" s="3" t="s">
        <v>102</v>
      </c>
      <c r="H85" s="3">
        <v>8</v>
      </c>
      <c r="I85" s="5">
        <f t="shared" si="1"/>
        <v>0.00796812749003984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" spans="1:26">
      <c r="A86" s="3" t="s">
        <v>91</v>
      </c>
      <c r="B86" s="3" t="s">
        <v>83</v>
      </c>
      <c r="C86" s="3" t="s">
        <v>89</v>
      </c>
      <c r="D86" s="3" t="s">
        <v>36</v>
      </c>
      <c r="E86" s="3">
        <v>990</v>
      </c>
      <c r="F86" s="3" t="s">
        <v>100</v>
      </c>
      <c r="G86" s="3" t="s">
        <v>102</v>
      </c>
      <c r="H86" s="3">
        <v>3</v>
      </c>
      <c r="I86" s="5">
        <f t="shared" si="1"/>
        <v>0.00303030303030303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" spans="1:26">
      <c r="A87" s="3" t="s">
        <v>90</v>
      </c>
      <c r="B87" s="3" t="s">
        <v>84</v>
      </c>
      <c r="C87" s="3" t="s">
        <v>89</v>
      </c>
      <c r="D87" s="3" t="s">
        <v>36</v>
      </c>
      <c r="E87" s="3">
        <v>989</v>
      </c>
      <c r="F87" s="3" t="s">
        <v>100</v>
      </c>
      <c r="G87" s="3" t="s">
        <v>102</v>
      </c>
      <c r="H87" s="3">
        <v>13</v>
      </c>
      <c r="I87" s="5">
        <f t="shared" si="1"/>
        <v>0.0131445904954499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" spans="1:26">
      <c r="A88" s="3" t="s">
        <v>90</v>
      </c>
      <c r="B88" s="3" t="s">
        <v>83</v>
      </c>
      <c r="C88" s="3" t="s">
        <v>86</v>
      </c>
      <c r="D88" s="3" t="s">
        <v>37</v>
      </c>
      <c r="E88" s="3">
        <v>991</v>
      </c>
      <c r="F88" s="3" t="s">
        <v>100</v>
      </c>
      <c r="G88" s="3" t="s">
        <v>102</v>
      </c>
      <c r="H88" s="3">
        <v>11</v>
      </c>
      <c r="I88" s="5">
        <f t="shared" si="1"/>
        <v>0.0110998990918264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" spans="1:26">
      <c r="A89" s="3" t="s">
        <v>90</v>
      </c>
      <c r="B89" s="3" t="s">
        <v>83</v>
      </c>
      <c r="C89" s="3" t="s">
        <v>89</v>
      </c>
      <c r="D89" s="3" t="s">
        <v>60</v>
      </c>
      <c r="E89" s="3">
        <v>1014</v>
      </c>
      <c r="F89" s="3" t="s">
        <v>100</v>
      </c>
      <c r="G89" s="3" t="s">
        <v>102</v>
      </c>
      <c r="H89" s="3">
        <v>11</v>
      </c>
      <c r="I89" s="5">
        <f t="shared" si="1"/>
        <v>0.0108481262327416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" spans="1:26">
      <c r="A90" s="3" t="s">
        <v>90</v>
      </c>
      <c r="B90" s="3" t="s">
        <v>83</v>
      </c>
      <c r="C90" s="3" t="s">
        <v>88</v>
      </c>
      <c r="D90" s="3" t="s">
        <v>61</v>
      </c>
      <c r="E90" s="3">
        <v>989</v>
      </c>
      <c r="F90" s="3" t="s">
        <v>100</v>
      </c>
      <c r="G90" s="3" t="s">
        <v>102</v>
      </c>
      <c r="H90" s="3">
        <v>14</v>
      </c>
      <c r="I90" s="5">
        <f t="shared" si="1"/>
        <v>0.0141557128412538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" spans="1:26">
      <c r="A91" s="3" t="s">
        <v>90</v>
      </c>
      <c r="B91" s="3" t="s">
        <v>83</v>
      </c>
      <c r="C91" s="3" t="s">
        <v>87</v>
      </c>
      <c r="D91" s="3" t="s">
        <v>38</v>
      </c>
      <c r="E91" s="3">
        <v>1006</v>
      </c>
      <c r="F91" s="3" t="s">
        <v>100</v>
      </c>
      <c r="G91" s="3" t="s">
        <v>102</v>
      </c>
      <c r="H91" s="3">
        <v>17</v>
      </c>
      <c r="I91" s="5">
        <f t="shared" si="1"/>
        <v>0.0168986083499006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" spans="1:26">
      <c r="A92" s="3" t="s">
        <v>90</v>
      </c>
      <c r="B92" s="3" t="s">
        <v>84</v>
      </c>
      <c r="C92" s="3" t="s">
        <v>87</v>
      </c>
      <c r="D92" s="3" t="s">
        <v>62</v>
      </c>
      <c r="E92" s="3">
        <v>980</v>
      </c>
      <c r="F92" s="3" t="s">
        <v>100</v>
      </c>
      <c r="G92" s="3" t="s">
        <v>102</v>
      </c>
      <c r="H92" s="3">
        <v>11</v>
      </c>
      <c r="I92" s="5">
        <f t="shared" si="1"/>
        <v>0.0112244897959184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" spans="1:26">
      <c r="A93" s="3" t="s">
        <v>90</v>
      </c>
      <c r="B93" s="3" t="s">
        <v>84</v>
      </c>
      <c r="C93" s="3" t="s">
        <v>87</v>
      </c>
      <c r="D93" s="3" t="s">
        <v>39</v>
      </c>
      <c r="E93" s="3">
        <v>992</v>
      </c>
      <c r="F93" s="3" t="s">
        <v>100</v>
      </c>
      <c r="G93" s="3" t="s">
        <v>102</v>
      </c>
      <c r="H93" s="3">
        <v>14</v>
      </c>
      <c r="I93" s="5">
        <f t="shared" si="1"/>
        <v>0.0141129032258065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" spans="1:26">
      <c r="A94" s="3" t="s">
        <v>91</v>
      </c>
      <c r="B94" s="3" t="s">
        <v>83</v>
      </c>
      <c r="C94" s="3" t="s">
        <v>88</v>
      </c>
      <c r="D94" s="3" t="s">
        <v>39</v>
      </c>
      <c r="E94" s="3">
        <v>1020</v>
      </c>
      <c r="F94" s="3" t="s">
        <v>100</v>
      </c>
      <c r="G94" s="3" t="s">
        <v>102</v>
      </c>
      <c r="H94" s="3">
        <v>2</v>
      </c>
      <c r="I94" s="5">
        <f t="shared" si="1"/>
        <v>0.00196078431372549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" spans="1:26">
      <c r="A95" s="3" t="s">
        <v>90</v>
      </c>
      <c r="B95" s="3" t="s">
        <v>84</v>
      </c>
      <c r="C95" s="3" t="s">
        <v>86</v>
      </c>
      <c r="D95" s="3" t="s">
        <v>63</v>
      </c>
      <c r="E95" s="3">
        <v>1011</v>
      </c>
      <c r="F95" s="3" t="s">
        <v>100</v>
      </c>
      <c r="G95" s="3" t="s">
        <v>102</v>
      </c>
      <c r="H95" s="3">
        <v>12</v>
      </c>
      <c r="I95" s="5">
        <f t="shared" si="1"/>
        <v>0.0118694362017804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" spans="1:26">
      <c r="A96" s="3" t="s">
        <v>90</v>
      </c>
      <c r="B96" s="3" t="s">
        <v>83</v>
      </c>
      <c r="C96" s="3" t="s">
        <v>87</v>
      </c>
      <c r="D96" s="3" t="s">
        <v>63</v>
      </c>
      <c r="E96" s="3">
        <v>997</v>
      </c>
      <c r="F96" s="3" t="s">
        <v>100</v>
      </c>
      <c r="G96" s="3" t="s">
        <v>102</v>
      </c>
      <c r="H96" s="3">
        <v>13</v>
      </c>
      <c r="I96" s="5">
        <f t="shared" si="1"/>
        <v>0.0130391173520562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" spans="1:26">
      <c r="A97" s="3" t="s">
        <v>90</v>
      </c>
      <c r="B97" s="3" t="s">
        <v>84</v>
      </c>
      <c r="C97" s="3" t="s">
        <v>86</v>
      </c>
      <c r="D97" s="3" t="s">
        <v>64</v>
      </c>
      <c r="E97" s="3">
        <v>1001</v>
      </c>
      <c r="F97" s="3" t="s">
        <v>100</v>
      </c>
      <c r="G97" s="3" t="s">
        <v>102</v>
      </c>
      <c r="H97" s="3">
        <v>17</v>
      </c>
      <c r="I97" s="5">
        <f t="shared" si="1"/>
        <v>0.016983016983017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" spans="1:26">
      <c r="A98" s="3" t="s">
        <v>90</v>
      </c>
      <c r="B98" s="3" t="s">
        <v>82</v>
      </c>
      <c r="C98" s="3" t="s">
        <v>88</v>
      </c>
      <c r="D98" s="3" t="s">
        <v>65</v>
      </c>
      <c r="E98" s="3">
        <v>1006</v>
      </c>
      <c r="F98" s="3" t="s">
        <v>100</v>
      </c>
      <c r="G98" s="3" t="s">
        <v>102</v>
      </c>
      <c r="H98" s="3">
        <v>16</v>
      </c>
      <c r="I98" s="5">
        <f t="shared" si="1"/>
        <v>0.0159045725646123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" spans="1:26">
      <c r="A99" s="3" t="s">
        <v>91</v>
      </c>
      <c r="B99" s="3" t="s">
        <v>82</v>
      </c>
      <c r="C99" s="3" t="s">
        <v>88</v>
      </c>
      <c r="D99" s="3" t="s">
        <v>42</v>
      </c>
      <c r="E99" s="3">
        <v>996</v>
      </c>
      <c r="F99" s="3" t="s">
        <v>100</v>
      </c>
      <c r="G99" s="3" t="s">
        <v>102</v>
      </c>
      <c r="H99" s="3">
        <v>2</v>
      </c>
      <c r="I99" s="5">
        <f t="shared" si="1"/>
        <v>0.00200803212851406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" spans="1:26">
      <c r="A100" s="3" t="s">
        <v>90</v>
      </c>
      <c r="B100" s="3" t="s">
        <v>85</v>
      </c>
      <c r="C100" s="3" t="s">
        <v>87</v>
      </c>
      <c r="D100" s="3" t="s">
        <v>66</v>
      </c>
      <c r="E100" s="3">
        <v>1013</v>
      </c>
      <c r="F100" s="3" t="s">
        <v>100</v>
      </c>
      <c r="G100" s="3" t="s">
        <v>102</v>
      </c>
      <c r="H100" s="3">
        <v>9</v>
      </c>
      <c r="I100" s="5">
        <f t="shared" si="1"/>
        <v>0.00888450148075025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" spans="1:26">
      <c r="A101" s="3" t="s">
        <v>90</v>
      </c>
      <c r="B101" s="3" t="s">
        <v>85</v>
      </c>
      <c r="C101" s="3" t="s">
        <v>87</v>
      </c>
      <c r="D101" s="3" t="s">
        <v>66</v>
      </c>
      <c r="E101" s="3">
        <v>1006</v>
      </c>
      <c r="F101" s="3" t="s">
        <v>100</v>
      </c>
      <c r="G101" s="3" t="s">
        <v>102</v>
      </c>
      <c r="H101" s="3">
        <v>9</v>
      </c>
      <c r="I101" s="5">
        <f t="shared" si="1"/>
        <v>0.00894632206759443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" spans="1:26">
      <c r="A102" s="3" t="s">
        <v>90</v>
      </c>
      <c r="B102" s="3" t="s">
        <v>83</v>
      </c>
      <c r="C102" s="3" t="s">
        <v>86</v>
      </c>
      <c r="D102" s="3" t="s">
        <v>43</v>
      </c>
      <c r="E102" s="3">
        <v>1007</v>
      </c>
      <c r="F102" s="3" t="s">
        <v>100</v>
      </c>
      <c r="G102" s="3" t="s">
        <v>102</v>
      </c>
      <c r="H102" s="3">
        <v>10</v>
      </c>
      <c r="I102" s="5">
        <f t="shared" si="1"/>
        <v>0.0099304865938431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" spans="1:26">
      <c r="A103" s="3" t="s">
        <v>90</v>
      </c>
      <c r="B103" s="3" t="s">
        <v>84</v>
      </c>
      <c r="C103" s="3" t="s">
        <v>86</v>
      </c>
      <c r="D103" s="3" t="s">
        <v>43</v>
      </c>
      <c r="E103" s="3">
        <v>984</v>
      </c>
      <c r="F103" s="3" t="s">
        <v>100</v>
      </c>
      <c r="G103" s="3" t="s">
        <v>102</v>
      </c>
      <c r="H103" s="3">
        <v>15</v>
      </c>
      <c r="I103" s="5">
        <f t="shared" si="1"/>
        <v>0.0152439024390244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" spans="1:26">
      <c r="A104" s="3" t="s">
        <v>91</v>
      </c>
      <c r="B104" s="3" t="s">
        <v>83</v>
      </c>
      <c r="C104" s="3" t="s">
        <v>88</v>
      </c>
      <c r="D104" s="3" t="s">
        <v>43</v>
      </c>
      <c r="E104" s="3">
        <v>974</v>
      </c>
      <c r="F104" s="3" t="s">
        <v>100</v>
      </c>
      <c r="G104" s="3" t="s">
        <v>102</v>
      </c>
      <c r="H104" s="3">
        <v>4</v>
      </c>
      <c r="I104" s="5">
        <f t="shared" si="1"/>
        <v>0.00410677618069815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" spans="1:26">
      <c r="A105" s="3" t="s">
        <v>90</v>
      </c>
      <c r="B105" s="3" t="s">
        <v>84</v>
      </c>
      <c r="C105" s="3" t="s">
        <v>89</v>
      </c>
      <c r="D105" s="3" t="s">
        <v>43</v>
      </c>
      <c r="E105" s="3">
        <v>993</v>
      </c>
      <c r="F105" s="3" t="s">
        <v>100</v>
      </c>
      <c r="G105" s="3" t="s">
        <v>102</v>
      </c>
      <c r="H105" s="3">
        <v>12</v>
      </c>
      <c r="I105" s="5">
        <f t="shared" si="1"/>
        <v>0.0120845921450151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" spans="1:26">
      <c r="A106" s="3" t="s">
        <v>90</v>
      </c>
      <c r="B106" s="3" t="s">
        <v>85</v>
      </c>
      <c r="C106" s="3" t="s">
        <v>86</v>
      </c>
      <c r="D106" s="3" t="s">
        <v>44</v>
      </c>
      <c r="E106" s="3">
        <v>1001</v>
      </c>
      <c r="F106" s="3" t="s">
        <v>100</v>
      </c>
      <c r="G106" s="3" t="s">
        <v>102</v>
      </c>
      <c r="H106" s="3">
        <v>12</v>
      </c>
      <c r="I106" s="5">
        <f t="shared" si="1"/>
        <v>0.011988011988012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" spans="1:26">
      <c r="A107" s="3" t="s">
        <v>90</v>
      </c>
      <c r="B107" s="3" t="s">
        <v>85</v>
      </c>
      <c r="C107" s="3" t="s">
        <v>89</v>
      </c>
      <c r="D107" s="3" t="s">
        <v>44</v>
      </c>
      <c r="E107" s="3">
        <v>1009</v>
      </c>
      <c r="F107" s="3" t="s">
        <v>100</v>
      </c>
      <c r="G107" s="3" t="s">
        <v>102</v>
      </c>
      <c r="H107" s="3">
        <v>10</v>
      </c>
      <c r="I107" s="5">
        <f t="shared" si="1"/>
        <v>0.00991080277502478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" spans="1:26">
      <c r="A108" s="3" t="s">
        <v>90</v>
      </c>
      <c r="B108" s="3" t="s">
        <v>85</v>
      </c>
      <c r="C108" s="3" t="s">
        <v>89</v>
      </c>
      <c r="D108" s="3" t="s">
        <v>44</v>
      </c>
      <c r="E108" s="3">
        <v>1006</v>
      </c>
      <c r="F108" s="3" t="s">
        <v>100</v>
      </c>
      <c r="G108" s="3" t="s">
        <v>102</v>
      </c>
      <c r="H108" s="3">
        <v>12</v>
      </c>
      <c r="I108" s="5">
        <f t="shared" si="1"/>
        <v>0.0119284294234592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" spans="1:26">
      <c r="A109" s="3" t="s">
        <v>90</v>
      </c>
      <c r="B109" s="3" t="s">
        <v>85</v>
      </c>
      <c r="C109" s="3" t="s">
        <v>87</v>
      </c>
      <c r="D109" s="3" t="s">
        <v>45</v>
      </c>
      <c r="E109" s="3">
        <v>996</v>
      </c>
      <c r="F109" s="3" t="s">
        <v>100</v>
      </c>
      <c r="G109" s="3" t="s">
        <v>102</v>
      </c>
      <c r="H109" s="3">
        <v>13</v>
      </c>
      <c r="I109" s="5">
        <f t="shared" si="1"/>
        <v>0.0130522088353414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" spans="1:26">
      <c r="A110" s="3" t="s">
        <v>90</v>
      </c>
      <c r="B110" s="3" t="s">
        <v>84</v>
      </c>
      <c r="C110" s="3" t="s">
        <v>88</v>
      </c>
      <c r="D110" s="3" t="s">
        <v>45</v>
      </c>
      <c r="E110" s="3">
        <v>996</v>
      </c>
      <c r="F110" s="3" t="s">
        <v>100</v>
      </c>
      <c r="G110" s="3" t="s">
        <v>102</v>
      </c>
      <c r="H110" s="3">
        <v>10</v>
      </c>
      <c r="I110" s="5">
        <f t="shared" si="1"/>
        <v>0.0100401606425703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" spans="1:26">
      <c r="A111" s="3" t="s">
        <v>90</v>
      </c>
      <c r="B111" s="3" t="s">
        <v>82</v>
      </c>
      <c r="C111" s="3" t="s">
        <v>86</v>
      </c>
      <c r="D111" s="3" t="s">
        <v>47</v>
      </c>
      <c r="E111" s="3">
        <v>999</v>
      </c>
      <c r="F111" s="3" t="s">
        <v>100</v>
      </c>
      <c r="G111" s="3" t="s">
        <v>102</v>
      </c>
      <c r="H111" s="3">
        <v>15</v>
      </c>
      <c r="I111" s="5">
        <f t="shared" si="1"/>
        <v>0.015015015015015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" spans="1:26">
      <c r="A112" s="3" t="s">
        <v>90</v>
      </c>
      <c r="B112" s="3" t="s">
        <v>82</v>
      </c>
      <c r="C112" s="3" t="s">
        <v>86</v>
      </c>
      <c r="D112" s="3" t="s">
        <v>47</v>
      </c>
      <c r="E112" s="3">
        <v>1014</v>
      </c>
      <c r="F112" s="3" t="s">
        <v>100</v>
      </c>
      <c r="G112" s="3" t="s">
        <v>102</v>
      </c>
      <c r="H112" s="3">
        <v>17</v>
      </c>
      <c r="I112" s="5">
        <f t="shared" si="1"/>
        <v>0.0167652859960552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" spans="1:26">
      <c r="A113" s="3" t="s">
        <v>90</v>
      </c>
      <c r="B113" s="3" t="s">
        <v>83</v>
      </c>
      <c r="C113" s="3" t="s">
        <v>87</v>
      </c>
      <c r="D113" s="3" t="s">
        <v>67</v>
      </c>
      <c r="E113" s="3">
        <v>995</v>
      </c>
      <c r="F113" s="3" t="s">
        <v>100</v>
      </c>
      <c r="G113" s="3" t="s">
        <v>102</v>
      </c>
      <c r="H113" s="3">
        <v>7</v>
      </c>
      <c r="I113" s="5">
        <f t="shared" si="1"/>
        <v>0.00703517587939699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" spans="1:26">
      <c r="A114" s="3" t="s">
        <v>91</v>
      </c>
      <c r="B114" s="3" t="s">
        <v>84</v>
      </c>
      <c r="C114" s="3" t="s">
        <v>87</v>
      </c>
      <c r="D114" s="3" t="s">
        <v>67</v>
      </c>
      <c r="E114" s="3">
        <v>985</v>
      </c>
      <c r="F114" s="3" t="s">
        <v>100</v>
      </c>
      <c r="G114" s="3" t="s">
        <v>102</v>
      </c>
      <c r="H114" s="3">
        <v>2</v>
      </c>
      <c r="I114" s="5">
        <f t="shared" si="1"/>
        <v>0.00203045685279188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" spans="1:26">
      <c r="A115" s="3" t="s">
        <v>90</v>
      </c>
      <c r="B115" s="3" t="s">
        <v>84</v>
      </c>
      <c r="C115" s="3" t="s">
        <v>87</v>
      </c>
      <c r="D115" s="3" t="s">
        <v>67</v>
      </c>
      <c r="E115" s="3">
        <v>1032</v>
      </c>
      <c r="F115" s="3" t="s">
        <v>100</v>
      </c>
      <c r="G115" s="3" t="s">
        <v>102</v>
      </c>
      <c r="H115" s="3">
        <v>9</v>
      </c>
      <c r="I115" s="5">
        <f t="shared" si="1"/>
        <v>0.00872093023255814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" spans="1:26">
      <c r="A116" s="3" t="s">
        <v>90</v>
      </c>
      <c r="B116" s="3" t="s">
        <v>85</v>
      </c>
      <c r="C116" s="3" t="s">
        <v>87</v>
      </c>
      <c r="D116" s="3" t="s">
        <v>67</v>
      </c>
      <c r="E116" s="3">
        <v>1006</v>
      </c>
      <c r="F116" s="3" t="s">
        <v>100</v>
      </c>
      <c r="G116" s="3" t="s">
        <v>102</v>
      </c>
      <c r="H116" s="3">
        <v>11</v>
      </c>
      <c r="I116" s="5">
        <f t="shared" si="1"/>
        <v>0.010934393638171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" spans="1:26">
      <c r="A117" s="3" t="s">
        <v>90</v>
      </c>
      <c r="B117" s="3" t="s">
        <v>83</v>
      </c>
      <c r="C117" s="3" t="s">
        <v>88</v>
      </c>
      <c r="D117" s="3" t="s">
        <v>67</v>
      </c>
      <c r="E117" s="3">
        <v>987</v>
      </c>
      <c r="F117" s="3" t="s">
        <v>100</v>
      </c>
      <c r="G117" s="3" t="s">
        <v>102</v>
      </c>
      <c r="H117" s="3">
        <v>13</v>
      </c>
      <c r="I117" s="5">
        <f t="shared" si="1"/>
        <v>0.0131712259371834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" spans="1:26">
      <c r="A118" s="3" t="s">
        <v>91</v>
      </c>
      <c r="B118" s="3" t="s">
        <v>85</v>
      </c>
      <c r="C118" s="3" t="s">
        <v>88</v>
      </c>
      <c r="D118" s="3" t="s">
        <v>67</v>
      </c>
      <c r="E118" s="3">
        <v>1008</v>
      </c>
      <c r="F118" s="3" t="s">
        <v>100</v>
      </c>
      <c r="G118" s="3" t="s">
        <v>102</v>
      </c>
      <c r="H118" s="3">
        <v>2</v>
      </c>
      <c r="I118" s="5">
        <f t="shared" si="1"/>
        <v>0.00198412698412698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" spans="1:26">
      <c r="A119" s="3" t="s">
        <v>90</v>
      </c>
      <c r="B119" s="3" t="s">
        <v>82</v>
      </c>
      <c r="C119" s="3" t="s">
        <v>86</v>
      </c>
      <c r="D119" s="3" t="s">
        <v>49</v>
      </c>
      <c r="E119" s="3">
        <v>1011</v>
      </c>
      <c r="F119" s="3" t="s">
        <v>100</v>
      </c>
      <c r="G119" s="3" t="s">
        <v>102</v>
      </c>
      <c r="H119" s="3">
        <v>16</v>
      </c>
      <c r="I119" s="5">
        <f t="shared" si="1"/>
        <v>0.0158259149357072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" spans="1:26">
      <c r="A120" s="3" t="s">
        <v>90</v>
      </c>
      <c r="B120" s="3" t="s">
        <v>82</v>
      </c>
      <c r="C120" s="3" t="s">
        <v>87</v>
      </c>
      <c r="D120" s="3" t="s">
        <v>50</v>
      </c>
      <c r="E120" s="3">
        <v>989</v>
      </c>
      <c r="F120" s="3" t="s">
        <v>100</v>
      </c>
      <c r="G120" s="3" t="s">
        <v>102</v>
      </c>
      <c r="H120" s="3">
        <v>17</v>
      </c>
      <c r="I120" s="5">
        <f t="shared" si="1"/>
        <v>0.0171890798786653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" spans="1:26">
      <c r="A121" s="3" t="s">
        <v>90</v>
      </c>
      <c r="B121" s="3" t="s">
        <v>84</v>
      </c>
      <c r="C121" s="3" t="s">
        <v>88</v>
      </c>
      <c r="D121" s="3" t="s">
        <v>50</v>
      </c>
      <c r="E121" s="3">
        <v>1013</v>
      </c>
      <c r="F121" s="3" t="s">
        <v>100</v>
      </c>
      <c r="G121" s="3" t="s">
        <v>102</v>
      </c>
      <c r="H121" s="3">
        <v>14</v>
      </c>
      <c r="I121" s="5">
        <f t="shared" si="1"/>
        <v>0.0138203356367226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" spans="1:26">
      <c r="A122" s="3" t="s">
        <v>90</v>
      </c>
      <c r="B122" s="3" t="s">
        <v>83</v>
      </c>
      <c r="C122" s="3" t="s">
        <v>89</v>
      </c>
      <c r="D122" s="3" t="s">
        <v>50</v>
      </c>
      <c r="E122" s="3">
        <v>1007</v>
      </c>
      <c r="F122" s="3" t="s">
        <v>100</v>
      </c>
      <c r="G122" s="3" t="s">
        <v>102</v>
      </c>
      <c r="H122" s="3">
        <v>15</v>
      </c>
      <c r="I122" s="5">
        <f t="shared" si="1"/>
        <v>0.0148957298907646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" spans="1:26">
      <c r="A123" s="3" t="s">
        <v>90</v>
      </c>
      <c r="B123" s="3" t="s">
        <v>85</v>
      </c>
      <c r="C123" s="3" t="s">
        <v>89</v>
      </c>
      <c r="D123" s="3" t="s">
        <v>50</v>
      </c>
      <c r="E123" s="3">
        <v>998</v>
      </c>
      <c r="F123" s="3" t="s">
        <v>100</v>
      </c>
      <c r="G123" s="3" t="s">
        <v>102</v>
      </c>
      <c r="H123" s="3">
        <v>10</v>
      </c>
      <c r="I123" s="5">
        <f t="shared" si="1"/>
        <v>0.0100200400801603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" spans="1:26">
      <c r="A124" s="3" t="s">
        <v>90</v>
      </c>
      <c r="B124" s="3" t="s">
        <v>85</v>
      </c>
      <c r="C124" s="3" t="s">
        <v>89</v>
      </c>
      <c r="D124" s="3" t="s">
        <v>50</v>
      </c>
      <c r="E124" s="3">
        <v>984</v>
      </c>
      <c r="F124" s="3" t="s">
        <v>100</v>
      </c>
      <c r="G124" s="3" t="s">
        <v>102</v>
      </c>
      <c r="H124" s="3">
        <v>16</v>
      </c>
      <c r="I124" s="5">
        <f t="shared" si="1"/>
        <v>0.016260162601626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" spans="1:26">
      <c r="A125" s="3" t="s">
        <v>90</v>
      </c>
      <c r="B125" s="3" t="s">
        <v>82</v>
      </c>
      <c r="C125" s="3" t="s">
        <v>89</v>
      </c>
      <c r="D125" s="3" t="s">
        <v>52</v>
      </c>
      <c r="E125" s="3">
        <v>1000</v>
      </c>
      <c r="F125" s="3" t="s">
        <v>100</v>
      </c>
      <c r="G125" s="3" t="s">
        <v>102</v>
      </c>
      <c r="H125" s="3">
        <v>13</v>
      </c>
      <c r="I125" s="5">
        <f t="shared" si="1"/>
        <v>0.013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" spans="1:26">
      <c r="A126" s="3" t="s">
        <v>90</v>
      </c>
      <c r="B126" s="3" t="s">
        <v>82</v>
      </c>
      <c r="C126" s="3" t="s">
        <v>86</v>
      </c>
      <c r="D126" s="3" t="s">
        <v>53</v>
      </c>
      <c r="E126" s="3">
        <v>1014</v>
      </c>
      <c r="F126" s="3" t="s">
        <v>100</v>
      </c>
      <c r="G126" s="3" t="s">
        <v>102</v>
      </c>
      <c r="H126" s="3">
        <v>15</v>
      </c>
      <c r="I126" s="5">
        <f t="shared" si="1"/>
        <v>0.014792899408284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" spans="1:26">
      <c r="A127" s="3" t="s">
        <v>90</v>
      </c>
      <c r="B127" s="3" t="s">
        <v>82</v>
      </c>
      <c r="C127" s="3" t="s">
        <v>88</v>
      </c>
      <c r="D127" s="3" t="s">
        <v>53</v>
      </c>
      <c r="E127" s="3">
        <v>1011</v>
      </c>
      <c r="F127" s="3" t="s">
        <v>100</v>
      </c>
      <c r="G127" s="3" t="s">
        <v>102</v>
      </c>
      <c r="H127" s="3">
        <v>14</v>
      </c>
      <c r="I127" s="5">
        <f t="shared" si="1"/>
        <v>0.0138476755687438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" spans="1:26">
      <c r="A128" s="3" t="s">
        <v>91</v>
      </c>
      <c r="B128" s="3" t="s">
        <v>83</v>
      </c>
      <c r="C128" s="3" t="s">
        <v>88</v>
      </c>
      <c r="D128" s="3" t="s">
        <v>56</v>
      </c>
      <c r="E128" s="3">
        <v>999</v>
      </c>
      <c r="F128" s="3" t="s">
        <v>100</v>
      </c>
      <c r="G128" s="3" t="s">
        <v>102</v>
      </c>
      <c r="H128" s="3">
        <v>3</v>
      </c>
      <c r="I128" s="5">
        <f t="shared" si="1"/>
        <v>0.003003003003003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" spans="1:26">
      <c r="A129" s="3" t="s">
        <v>90</v>
      </c>
      <c r="B129" s="3" t="s">
        <v>83</v>
      </c>
      <c r="C129" s="3" t="s">
        <v>86</v>
      </c>
      <c r="D129" s="3" t="s">
        <v>57</v>
      </c>
      <c r="E129" s="3">
        <v>1010</v>
      </c>
      <c r="F129" s="3" t="s">
        <v>100</v>
      </c>
      <c r="G129" s="3" t="s">
        <v>103</v>
      </c>
      <c r="H129" s="3">
        <v>15</v>
      </c>
      <c r="I129" s="5">
        <f t="shared" si="1"/>
        <v>0.0148514851485149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" spans="1:26">
      <c r="A130" s="3" t="s">
        <v>91</v>
      </c>
      <c r="B130" s="3" t="s">
        <v>85</v>
      </c>
      <c r="C130" s="3" t="s">
        <v>88</v>
      </c>
      <c r="D130" s="3" t="s">
        <v>68</v>
      </c>
      <c r="E130" s="3">
        <v>990</v>
      </c>
      <c r="F130" s="3" t="s">
        <v>100</v>
      </c>
      <c r="G130" s="3" t="s">
        <v>103</v>
      </c>
      <c r="H130" s="3">
        <v>2</v>
      </c>
      <c r="I130" s="5">
        <f t="shared" ref="I130:I193" si="2">H130/E130</f>
        <v>0.00202020202020202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" spans="1:26">
      <c r="A131" s="3" t="s">
        <v>91</v>
      </c>
      <c r="B131" s="3" t="s">
        <v>83</v>
      </c>
      <c r="C131" s="3" t="s">
        <v>86</v>
      </c>
      <c r="D131" s="3" t="s">
        <v>32</v>
      </c>
      <c r="E131" s="3">
        <v>1000</v>
      </c>
      <c r="F131" s="3" t="s">
        <v>100</v>
      </c>
      <c r="G131" s="3" t="s">
        <v>103</v>
      </c>
      <c r="H131" s="3">
        <v>3</v>
      </c>
      <c r="I131" s="5">
        <f t="shared" si="2"/>
        <v>0.003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" spans="1:26">
      <c r="A132" s="3" t="s">
        <v>91</v>
      </c>
      <c r="B132" s="3" t="s">
        <v>83</v>
      </c>
      <c r="C132" s="3" t="s">
        <v>87</v>
      </c>
      <c r="D132" s="3" t="s">
        <v>32</v>
      </c>
      <c r="E132" s="3">
        <v>1000</v>
      </c>
      <c r="F132" s="3" t="s">
        <v>100</v>
      </c>
      <c r="G132" s="3" t="s">
        <v>103</v>
      </c>
      <c r="H132" s="3">
        <v>2</v>
      </c>
      <c r="I132" s="5">
        <f t="shared" si="2"/>
        <v>0.002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" spans="1:26">
      <c r="A133" s="3" t="s">
        <v>91</v>
      </c>
      <c r="B133" s="3" t="s">
        <v>84</v>
      </c>
      <c r="C133" s="3" t="s">
        <v>87</v>
      </c>
      <c r="D133" s="3" t="s">
        <v>32</v>
      </c>
      <c r="E133" s="3">
        <v>1030</v>
      </c>
      <c r="F133" s="3" t="s">
        <v>100</v>
      </c>
      <c r="G133" s="3" t="s">
        <v>103</v>
      </c>
      <c r="H133" s="3">
        <v>2</v>
      </c>
      <c r="I133" s="5">
        <f t="shared" si="2"/>
        <v>0.00194174757281553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" spans="1:26">
      <c r="A134" s="3" t="s">
        <v>91</v>
      </c>
      <c r="B134" s="3" t="s">
        <v>82</v>
      </c>
      <c r="C134" s="3" t="s">
        <v>88</v>
      </c>
      <c r="D134" s="3" t="s">
        <v>32</v>
      </c>
      <c r="E134" s="3">
        <v>995</v>
      </c>
      <c r="F134" s="3" t="s">
        <v>100</v>
      </c>
      <c r="G134" s="3" t="s">
        <v>103</v>
      </c>
      <c r="H134" s="3">
        <v>3</v>
      </c>
      <c r="I134" s="5">
        <f t="shared" si="2"/>
        <v>0.00301507537688442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" spans="1:26">
      <c r="A135" s="3" t="s">
        <v>91</v>
      </c>
      <c r="B135" s="3" t="s">
        <v>84</v>
      </c>
      <c r="C135" s="3" t="s">
        <v>88</v>
      </c>
      <c r="D135" s="3" t="s">
        <v>32</v>
      </c>
      <c r="E135" s="3">
        <v>1005</v>
      </c>
      <c r="F135" s="3" t="s">
        <v>100</v>
      </c>
      <c r="G135" s="3" t="s">
        <v>103</v>
      </c>
      <c r="H135" s="3">
        <v>3</v>
      </c>
      <c r="I135" s="5">
        <f t="shared" si="2"/>
        <v>0.00298507462686567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" spans="1:26">
      <c r="A136" s="3" t="s">
        <v>91</v>
      </c>
      <c r="B136" s="3" t="s">
        <v>84</v>
      </c>
      <c r="C136" s="3" t="s">
        <v>88</v>
      </c>
      <c r="D136" s="3" t="s">
        <v>32</v>
      </c>
      <c r="E136" s="3">
        <v>980</v>
      </c>
      <c r="F136" s="3" t="s">
        <v>100</v>
      </c>
      <c r="G136" s="3" t="s">
        <v>103</v>
      </c>
      <c r="H136" s="3">
        <v>3</v>
      </c>
      <c r="I136" s="5">
        <f t="shared" si="2"/>
        <v>0.00306122448979592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" spans="1:26">
      <c r="A137" s="3" t="s">
        <v>90</v>
      </c>
      <c r="B137" s="3" t="s">
        <v>82</v>
      </c>
      <c r="C137" s="3" t="s">
        <v>89</v>
      </c>
      <c r="D137" s="3" t="s">
        <v>32</v>
      </c>
      <c r="E137" s="3">
        <v>1001</v>
      </c>
      <c r="F137" s="3" t="s">
        <v>100</v>
      </c>
      <c r="G137" s="3" t="s">
        <v>103</v>
      </c>
      <c r="H137" s="3">
        <v>11</v>
      </c>
      <c r="I137" s="5">
        <f t="shared" si="2"/>
        <v>0.010989010989011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" spans="1:26">
      <c r="A138" s="3" t="s">
        <v>90</v>
      </c>
      <c r="B138" s="3" t="s">
        <v>83</v>
      </c>
      <c r="C138" s="3" t="s">
        <v>89</v>
      </c>
      <c r="D138" s="3" t="s">
        <v>33</v>
      </c>
      <c r="E138" s="3">
        <v>1018</v>
      </c>
      <c r="F138" s="3" t="s">
        <v>100</v>
      </c>
      <c r="G138" s="3" t="s">
        <v>103</v>
      </c>
      <c r="H138" s="3">
        <v>10</v>
      </c>
      <c r="I138" s="5">
        <f t="shared" si="2"/>
        <v>0.00982318271119843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" spans="1:26">
      <c r="A139" s="3" t="s">
        <v>90</v>
      </c>
      <c r="B139" s="3" t="s">
        <v>82</v>
      </c>
      <c r="C139" s="3" t="s">
        <v>86</v>
      </c>
      <c r="D139" s="3" t="s">
        <v>59</v>
      </c>
      <c r="E139" s="3">
        <v>991</v>
      </c>
      <c r="F139" s="3" t="s">
        <v>100</v>
      </c>
      <c r="G139" s="3" t="s">
        <v>103</v>
      </c>
      <c r="H139" s="3">
        <v>14</v>
      </c>
      <c r="I139" s="5">
        <f t="shared" si="2"/>
        <v>0.0141271442986882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" spans="1:26">
      <c r="A140" s="3" t="s">
        <v>91</v>
      </c>
      <c r="B140" s="3" t="s">
        <v>83</v>
      </c>
      <c r="C140" s="3" t="s">
        <v>86</v>
      </c>
      <c r="D140" s="3" t="s">
        <v>34</v>
      </c>
      <c r="E140" s="3">
        <v>984</v>
      </c>
      <c r="F140" s="3" t="s">
        <v>100</v>
      </c>
      <c r="G140" s="3" t="s">
        <v>103</v>
      </c>
      <c r="H140" s="3">
        <v>3</v>
      </c>
      <c r="I140" s="5">
        <f t="shared" si="2"/>
        <v>0.00304878048780488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" spans="1:26">
      <c r="A141" s="3" t="s">
        <v>91</v>
      </c>
      <c r="B141" s="3" t="s">
        <v>84</v>
      </c>
      <c r="C141" s="3" t="s">
        <v>87</v>
      </c>
      <c r="D141" s="3" t="s">
        <v>35</v>
      </c>
      <c r="E141" s="3">
        <v>1003</v>
      </c>
      <c r="F141" s="3" t="s">
        <v>100</v>
      </c>
      <c r="G141" s="3" t="s">
        <v>103</v>
      </c>
      <c r="H141" s="3">
        <v>2</v>
      </c>
      <c r="I141" s="5">
        <f t="shared" si="2"/>
        <v>0.00199401794616152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" spans="1:26">
      <c r="A142" s="3" t="s">
        <v>90</v>
      </c>
      <c r="B142" s="3" t="s">
        <v>85</v>
      </c>
      <c r="C142" s="3" t="s">
        <v>87</v>
      </c>
      <c r="D142" s="3" t="s">
        <v>35</v>
      </c>
      <c r="E142" s="3">
        <v>1007</v>
      </c>
      <c r="F142" s="3" t="s">
        <v>100</v>
      </c>
      <c r="G142" s="3" t="s">
        <v>103</v>
      </c>
      <c r="H142" s="3">
        <v>15</v>
      </c>
      <c r="I142" s="5">
        <f t="shared" si="2"/>
        <v>0.0148957298907646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" spans="1:26">
      <c r="A143" s="3" t="s">
        <v>91</v>
      </c>
      <c r="B143" s="3" t="s">
        <v>85</v>
      </c>
      <c r="C143" s="3" t="s">
        <v>86</v>
      </c>
      <c r="D143" s="3" t="s">
        <v>36</v>
      </c>
      <c r="E143" s="3">
        <v>1006</v>
      </c>
      <c r="F143" s="3" t="s">
        <v>100</v>
      </c>
      <c r="G143" s="3" t="s">
        <v>103</v>
      </c>
      <c r="H143" s="3">
        <v>3</v>
      </c>
      <c r="I143" s="5">
        <f t="shared" si="2"/>
        <v>0.00298210735586481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" spans="1:26">
      <c r="A144" s="3" t="s">
        <v>90</v>
      </c>
      <c r="B144" s="3" t="s">
        <v>84</v>
      </c>
      <c r="C144" s="3" t="s">
        <v>87</v>
      </c>
      <c r="D144" s="3" t="s">
        <v>36</v>
      </c>
      <c r="E144" s="3">
        <v>992</v>
      </c>
      <c r="F144" s="3" t="s">
        <v>100</v>
      </c>
      <c r="G144" s="3" t="s">
        <v>103</v>
      </c>
      <c r="H144" s="3">
        <v>13</v>
      </c>
      <c r="I144" s="5">
        <f t="shared" si="2"/>
        <v>0.0131048387096774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" spans="1:26">
      <c r="A145" s="3" t="s">
        <v>91</v>
      </c>
      <c r="B145" s="3" t="s">
        <v>82</v>
      </c>
      <c r="C145" s="3" t="s">
        <v>88</v>
      </c>
      <c r="D145" s="3" t="s">
        <v>36</v>
      </c>
      <c r="E145" s="3">
        <v>997</v>
      </c>
      <c r="F145" s="3" t="s">
        <v>100</v>
      </c>
      <c r="G145" s="3" t="s">
        <v>103</v>
      </c>
      <c r="H145" s="3">
        <v>4</v>
      </c>
      <c r="I145" s="5">
        <f t="shared" si="2"/>
        <v>0.00401203610832497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" spans="1:26">
      <c r="A146" s="3" t="s">
        <v>90</v>
      </c>
      <c r="B146" s="3" t="s">
        <v>83</v>
      </c>
      <c r="C146" s="3" t="s">
        <v>89</v>
      </c>
      <c r="D146" s="3" t="s">
        <v>36</v>
      </c>
      <c r="E146" s="3">
        <v>994</v>
      </c>
      <c r="F146" s="3" t="s">
        <v>100</v>
      </c>
      <c r="G146" s="3" t="s">
        <v>103</v>
      </c>
      <c r="H146" s="3">
        <v>16</v>
      </c>
      <c r="I146" s="5">
        <f t="shared" si="2"/>
        <v>0.0160965794768612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" spans="1:26">
      <c r="A147" s="3" t="s">
        <v>91</v>
      </c>
      <c r="B147" s="3" t="s">
        <v>82</v>
      </c>
      <c r="C147" s="3" t="s">
        <v>86</v>
      </c>
      <c r="D147" s="3" t="s">
        <v>37</v>
      </c>
      <c r="E147" s="3">
        <v>1009</v>
      </c>
      <c r="F147" s="3" t="s">
        <v>100</v>
      </c>
      <c r="G147" s="3" t="s">
        <v>103</v>
      </c>
      <c r="H147" s="3">
        <v>4</v>
      </c>
      <c r="I147" s="5">
        <f t="shared" si="2"/>
        <v>0.00396432111000991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" spans="1:26">
      <c r="A148" s="3" t="s">
        <v>90</v>
      </c>
      <c r="B148" s="3" t="s">
        <v>85</v>
      </c>
      <c r="C148" s="3" t="s">
        <v>86</v>
      </c>
      <c r="D148" s="3" t="s">
        <v>69</v>
      </c>
      <c r="E148" s="3">
        <v>980</v>
      </c>
      <c r="F148" s="3" t="s">
        <v>100</v>
      </c>
      <c r="G148" s="3" t="s">
        <v>103</v>
      </c>
      <c r="H148" s="3">
        <v>14</v>
      </c>
      <c r="I148" s="5">
        <f t="shared" si="2"/>
        <v>0.0142857142857143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" spans="1:26">
      <c r="A149" s="3" t="s">
        <v>91</v>
      </c>
      <c r="B149" s="3" t="s">
        <v>83</v>
      </c>
      <c r="C149" s="3" t="s">
        <v>86</v>
      </c>
      <c r="D149" s="3" t="s">
        <v>70</v>
      </c>
      <c r="E149" s="3">
        <v>1000</v>
      </c>
      <c r="F149" s="3" t="s">
        <v>100</v>
      </c>
      <c r="G149" s="3" t="s">
        <v>103</v>
      </c>
      <c r="H149" s="3">
        <v>4</v>
      </c>
      <c r="I149" s="5">
        <f t="shared" si="2"/>
        <v>0.004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" spans="1:26">
      <c r="A150" s="3" t="s">
        <v>91</v>
      </c>
      <c r="B150" s="3" t="s">
        <v>82</v>
      </c>
      <c r="C150" s="3" t="s">
        <v>87</v>
      </c>
      <c r="D150" s="3" t="s">
        <v>38</v>
      </c>
      <c r="E150" s="3">
        <v>1005</v>
      </c>
      <c r="F150" s="3" t="s">
        <v>100</v>
      </c>
      <c r="G150" s="3" t="s">
        <v>103</v>
      </c>
      <c r="H150" s="3">
        <v>4</v>
      </c>
      <c r="I150" s="5">
        <f t="shared" si="2"/>
        <v>0.00398009950248756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" spans="1:26">
      <c r="A151" s="3" t="s">
        <v>90</v>
      </c>
      <c r="B151" s="3" t="s">
        <v>83</v>
      </c>
      <c r="C151" s="3" t="s">
        <v>88</v>
      </c>
      <c r="D151" s="3" t="s">
        <v>38</v>
      </c>
      <c r="E151" s="3">
        <v>1009</v>
      </c>
      <c r="F151" s="3" t="s">
        <v>100</v>
      </c>
      <c r="G151" s="3" t="s">
        <v>103</v>
      </c>
      <c r="H151" s="3">
        <v>12</v>
      </c>
      <c r="I151" s="5">
        <f t="shared" si="2"/>
        <v>0.0118929633300297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" spans="1:26">
      <c r="A152" s="3" t="s">
        <v>91</v>
      </c>
      <c r="B152" s="3" t="s">
        <v>85</v>
      </c>
      <c r="C152" s="3" t="s">
        <v>86</v>
      </c>
      <c r="D152" s="3" t="s">
        <v>62</v>
      </c>
      <c r="E152" s="3">
        <v>977</v>
      </c>
      <c r="F152" s="3" t="s">
        <v>100</v>
      </c>
      <c r="G152" s="3" t="s">
        <v>103</v>
      </c>
      <c r="H152" s="3">
        <v>3</v>
      </c>
      <c r="I152" s="5">
        <f t="shared" si="2"/>
        <v>0.00307062436028659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" spans="1:26">
      <c r="A153" s="3" t="s">
        <v>90</v>
      </c>
      <c r="B153" s="3" t="s">
        <v>84</v>
      </c>
      <c r="C153" s="3" t="s">
        <v>87</v>
      </c>
      <c r="D153" s="3" t="s">
        <v>62</v>
      </c>
      <c r="E153" s="3">
        <v>999</v>
      </c>
      <c r="F153" s="3" t="s">
        <v>100</v>
      </c>
      <c r="G153" s="3" t="s">
        <v>103</v>
      </c>
      <c r="H153" s="3">
        <v>14</v>
      </c>
      <c r="I153" s="5">
        <f t="shared" si="2"/>
        <v>0.014014014014014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" spans="1:26">
      <c r="A154" s="3" t="s">
        <v>91</v>
      </c>
      <c r="B154" s="3" t="s">
        <v>82</v>
      </c>
      <c r="C154" s="3" t="s">
        <v>87</v>
      </c>
      <c r="D154" s="3" t="s">
        <v>39</v>
      </c>
      <c r="E154" s="3">
        <v>998</v>
      </c>
      <c r="F154" s="3" t="s">
        <v>100</v>
      </c>
      <c r="G154" s="3" t="s">
        <v>103</v>
      </c>
      <c r="H154" s="3">
        <v>4</v>
      </c>
      <c r="I154" s="5">
        <f t="shared" si="2"/>
        <v>0.00400801603206413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" spans="1:26">
      <c r="A155" s="3" t="s">
        <v>90</v>
      </c>
      <c r="B155" s="3" t="s">
        <v>85</v>
      </c>
      <c r="C155" s="3" t="s">
        <v>87</v>
      </c>
      <c r="D155" s="3" t="s">
        <v>39</v>
      </c>
      <c r="E155" s="3">
        <v>990</v>
      </c>
      <c r="F155" s="3" t="s">
        <v>100</v>
      </c>
      <c r="G155" s="3" t="s">
        <v>103</v>
      </c>
      <c r="H155" s="3">
        <v>17</v>
      </c>
      <c r="I155" s="5">
        <f t="shared" si="2"/>
        <v>0.0171717171717172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" spans="1:26">
      <c r="A156" s="3" t="s">
        <v>91</v>
      </c>
      <c r="B156" s="3" t="s">
        <v>83</v>
      </c>
      <c r="C156" s="3" t="s">
        <v>89</v>
      </c>
      <c r="D156" s="3" t="s">
        <v>39</v>
      </c>
      <c r="E156" s="3">
        <v>1005</v>
      </c>
      <c r="F156" s="3" t="s">
        <v>100</v>
      </c>
      <c r="G156" s="3" t="s">
        <v>103</v>
      </c>
      <c r="H156" s="3">
        <v>4</v>
      </c>
      <c r="I156" s="5">
        <f t="shared" si="2"/>
        <v>0.00398009950248756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" spans="1:26">
      <c r="A157" s="3" t="s">
        <v>91</v>
      </c>
      <c r="B157" s="3" t="s">
        <v>84</v>
      </c>
      <c r="C157" s="3" t="s">
        <v>86</v>
      </c>
      <c r="D157" s="3" t="s">
        <v>40</v>
      </c>
      <c r="E157" s="3">
        <v>991</v>
      </c>
      <c r="F157" s="3" t="s">
        <v>100</v>
      </c>
      <c r="G157" s="3" t="s">
        <v>103</v>
      </c>
      <c r="H157" s="3">
        <v>2</v>
      </c>
      <c r="I157" s="5">
        <f t="shared" si="2"/>
        <v>0.00201816347124117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" spans="1:26">
      <c r="A158" s="3" t="s">
        <v>91</v>
      </c>
      <c r="B158" s="3" t="s">
        <v>84</v>
      </c>
      <c r="C158" s="3" t="s">
        <v>86</v>
      </c>
      <c r="D158" s="3" t="s">
        <v>40</v>
      </c>
      <c r="E158" s="3">
        <v>993</v>
      </c>
      <c r="F158" s="3" t="s">
        <v>100</v>
      </c>
      <c r="G158" s="3" t="s">
        <v>103</v>
      </c>
      <c r="H158" s="3">
        <v>3</v>
      </c>
      <c r="I158" s="5">
        <f t="shared" si="2"/>
        <v>0.00302114803625378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" spans="1:26">
      <c r="A159" s="3" t="s">
        <v>90</v>
      </c>
      <c r="B159" s="3" t="s">
        <v>85</v>
      </c>
      <c r="C159" s="3" t="s">
        <v>87</v>
      </c>
      <c r="D159" s="3" t="s">
        <v>40</v>
      </c>
      <c r="E159" s="3">
        <v>995</v>
      </c>
      <c r="F159" s="3" t="s">
        <v>100</v>
      </c>
      <c r="G159" s="3" t="s">
        <v>103</v>
      </c>
      <c r="H159" s="3">
        <v>12</v>
      </c>
      <c r="I159" s="5">
        <f t="shared" si="2"/>
        <v>0.0120603015075377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" spans="1:26">
      <c r="A160" s="3" t="s">
        <v>90</v>
      </c>
      <c r="B160" s="3" t="s">
        <v>82</v>
      </c>
      <c r="C160" s="3" t="s">
        <v>88</v>
      </c>
      <c r="D160" s="3" t="s">
        <v>40</v>
      </c>
      <c r="E160" s="3">
        <v>1009</v>
      </c>
      <c r="F160" s="3" t="s">
        <v>100</v>
      </c>
      <c r="G160" s="3" t="s">
        <v>103</v>
      </c>
      <c r="H160" s="3">
        <v>18</v>
      </c>
      <c r="I160" s="5">
        <f t="shared" si="2"/>
        <v>0.0178394449950446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" spans="1:26">
      <c r="A161" s="3" t="s">
        <v>91</v>
      </c>
      <c r="B161" s="3" t="s">
        <v>83</v>
      </c>
      <c r="C161" s="3" t="s">
        <v>89</v>
      </c>
      <c r="D161" s="3" t="s">
        <v>40</v>
      </c>
      <c r="E161" s="3">
        <v>1009</v>
      </c>
      <c r="F161" s="3" t="s">
        <v>100</v>
      </c>
      <c r="G161" s="3" t="s">
        <v>103</v>
      </c>
      <c r="H161" s="3">
        <v>3</v>
      </c>
      <c r="I161" s="5">
        <f t="shared" si="2"/>
        <v>0.00297324083250743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" spans="1:26">
      <c r="A162" s="3" t="s">
        <v>90</v>
      </c>
      <c r="B162" s="3" t="s">
        <v>83</v>
      </c>
      <c r="C162" s="3" t="s">
        <v>87</v>
      </c>
      <c r="D162" s="3" t="s">
        <v>71</v>
      </c>
      <c r="E162" s="3">
        <v>1000</v>
      </c>
      <c r="F162" s="3" t="s">
        <v>100</v>
      </c>
      <c r="G162" s="3" t="s">
        <v>103</v>
      </c>
      <c r="H162" s="3">
        <v>12</v>
      </c>
      <c r="I162" s="5">
        <f t="shared" si="2"/>
        <v>0.012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" spans="1:26">
      <c r="A163" s="3" t="s">
        <v>91</v>
      </c>
      <c r="B163" s="3" t="s">
        <v>82</v>
      </c>
      <c r="C163" s="3" t="s">
        <v>88</v>
      </c>
      <c r="D163" s="3" t="s">
        <v>41</v>
      </c>
      <c r="E163" s="3">
        <v>1015</v>
      </c>
      <c r="F163" s="3" t="s">
        <v>100</v>
      </c>
      <c r="G163" s="3" t="s">
        <v>103</v>
      </c>
      <c r="H163" s="3">
        <v>3</v>
      </c>
      <c r="I163" s="5">
        <f t="shared" si="2"/>
        <v>0.00295566502463054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" spans="1:26">
      <c r="A164" s="3" t="s">
        <v>90</v>
      </c>
      <c r="B164" s="3" t="s">
        <v>84</v>
      </c>
      <c r="C164" s="3" t="s">
        <v>88</v>
      </c>
      <c r="D164" s="3" t="s">
        <v>42</v>
      </c>
      <c r="E164" s="3">
        <v>997</v>
      </c>
      <c r="F164" s="3" t="s">
        <v>100</v>
      </c>
      <c r="G164" s="3" t="s">
        <v>103</v>
      </c>
      <c r="H164" s="3">
        <v>17</v>
      </c>
      <c r="I164" s="5">
        <f t="shared" si="2"/>
        <v>0.0170511534603811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" spans="1:26">
      <c r="A165" s="3" t="s">
        <v>90</v>
      </c>
      <c r="B165" s="3" t="s">
        <v>85</v>
      </c>
      <c r="C165" s="3" t="s">
        <v>89</v>
      </c>
      <c r="D165" s="3" t="s">
        <v>42</v>
      </c>
      <c r="E165" s="3">
        <v>1003</v>
      </c>
      <c r="F165" s="3" t="s">
        <v>100</v>
      </c>
      <c r="G165" s="3" t="s">
        <v>103</v>
      </c>
      <c r="H165" s="3">
        <v>8</v>
      </c>
      <c r="I165" s="5">
        <f t="shared" si="2"/>
        <v>0.00797607178464606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" spans="1:26">
      <c r="A166" s="3" t="s">
        <v>90</v>
      </c>
      <c r="B166" s="3" t="s">
        <v>83</v>
      </c>
      <c r="C166" s="3" t="s">
        <v>86</v>
      </c>
      <c r="D166" s="3" t="s">
        <v>43</v>
      </c>
      <c r="E166" s="3">
        <v>993</v>
      </c>
      <c r="F166" s="3" t="s">
        <v>100</v>
      </c>
      <c r="G166" s="3" t="s">
        <v>103</v>
      </c>
      <c r="H166" s="3">
        <v>16</v>
      </c>
      <c r="I166" s="5">
        <f t="shared" si="2"/>
        <v>0.0161127895266868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" spans="1:26">
      <c r="A167" s="3" t="s">
        <v>91</v>
      </c>
      <c r="B167" s="3" t="s">
        <v>82</v>
      </c>
      <c r="C167" s="3" t="s">
        <v>87</v>
      </c>
      <c r="D167" s="3" t="s">
        <v>43</v>
      </c>
      <c r="E167" s="3">
        <v>998</v>
      </c>
      <c r="F167" s="3" t="s">
        <v>100</v>
      </c>
      <c r="G167" s="3" t="s">
        <v>103</v>
      </c>
      <c r="H167" s="3">
        <v>3</v>
      </c>
      <c r="I167" s="5">
        <f t="shared" si="2"/>
        <v>0.0030060120240481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" spans="1:26">
      <c r="A168" s="3" t="s">
        <v>91</v>
      </c>
      <c r="B168" s="3" t="s">
        <v>83</v>
      </c>
      <c r="C168" s="3" t="s">
        <v>87</v>
      </c>
      <c r="D168" s="3" t="s">
        <v>43</v>
      </c>
      <c r="E168" s="3">
        <v>977</v>
      </c>
      <c r="F168" s="3" t="s">
        <v>100</v>
      </c>
      <c r="G168" s="3" t="s">
        <v>103</v>
      </c>
      <c r="H168" s="3">
        <v>3</v>
      </c>
      <c r="I168" s="5">
        <f t="shared" si="2"/>
        <v>0.00307062436028659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" spans="1:26">
      <c r="A169" s="3" t="s">
        <v>90</v>
      </c>
      <c r="B169" s="3" t="s">
        <v>85</v>
      </c>
      <c r="C169" s="3" t="s">
        <v>87</v>
      </c>
      <c r="D169" s="3" t="s">
        <v>43</v>
      </c>
      <c r="E169" s="3">
        <v>1005</v>
      </c>
      <c r="F169" s="3" t="s">
        <v>100</v>
      </c>
      <c r="G169" s="3" t="s">
        <v>103</v>
      </c>
      <c r="H169" s="3">
        <v>14</v>
      </c>
      <c r="I169" s="5">
        <f t="shared" si="2"/>
        <v>0.0139303482587065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" spans="1:26">
      <c r="A170" s="3" t="s">
        <v>90</v>
      </c>
      <c r="B170" s="3" t="s">
        <v>84</v>
      </c>
      <c r="C170" s="3" t="s">
        <v>86</v>
      </c>
      <c r="D170" s="3" t="s">
        <v>44</v>
      </c>
      <c r="E170" s="3">
        <v>1004</v>
      </c>
      <c r="F170" s="3" t="s">
        <v>100</v>
      </c>
      <c r="G170" s="3" t="s">
        <v>103</v>
      </c>
      <c r="H170" s="3">
        <v>15</v>
      </c>
      <c r="I170" s="5">
        <f t="shared" si="2"/>
        <v>0.0149402390438247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" spans="1:26">
      <c r="A171" s="3" t="s">
        <v>91</v>
      </c>
      <c r="B171" s="3" t="s">
        <v>85</v>
      </c>
      <c r="C171" s="3" t="s">
        <v>87</v>
      </c>
      <c r="D171" s="3" t="s">
        <v>44</v>
      </c>
      <c r="E171" s="3">
        <v>993</v>
      </c>
      <c r="F171" s="3" t="s">
        <v>100</v>
      </c>
      <c r="G171" s="3" t="s">
        <v>103</v>
      </c>
      <c r="H171" s="3">
        <v>3</v>
      </c>
      <c r="I171" s="5">
        <f t="shared" si="2"/>
        <v>0.00302114803625378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" spans="1:26">
      <c r="A172" s="3" t="s">
        <v>91</v>
      </c>
      <c r="B172" s="3" t="s">
        <v>83</v>
      </c>
      <c r="C172" s="3" t="s">
        <v>88</v>
      </c>
      <c r="D172" s="3" t="s">
        <v>44</v>
      </c>
      <c r="E172" s="3">
        <v>1028</v>
      </c>
      <c r="F172" s="3" t="s">
        <v>100</v>
      </c>
      <c r="G172" s="3" t="s">
        <v>103</v>
      </c>
      <c r="H172" s="3">
        <v>3</v>
      </c>
      <c r="I172" s="5">
        <f t="shared" si="2"/>
        <v>0.00291828793774319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" spans="1:26">
      <c r="A173" s="3" t="s">
        <v>91</v>
      </c>
      <c r="B173" s="3" t="s">
        <v>83</v>
      </c>
      <c r="C173" s="3" t="s">
        <v>86</v>
      </c>
      <c r="D173" s="3" t="s">
        <v>45</v>
      </c>
      <c r="E173" s="3">
        <v>1012</v>
      </c>
      <c r="F173" s="3" t="s">
        <v>100</v>
      </c>
      <c r="G173" s="3" t="s">
        <v>103</v>
      </c>
      <c r="H173" s="3">
        <v>3</v>
      </c>
      <c r="I173" s="5">
        <f t="shared" si="2"/>
        <v>0.00296442687747036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" spans="1:26">
      <c r="A174" s="3" t="s">
        <v>91</v>
      </c>
      <c r="B174" s="3" t="s">
        <v>82</v>
      </c>
      <c r="C174" s="3" t="s">
        <v>89</v>
      </c>
      <c r="D174" s="3" t="s">
        <v>45</v>
      </c>
      <c r="E174" s="3">
        <v>984</v>
      </c>
      <c r="F174" s="3" t="s">
        <v>100</v>
      </c>
      <c r="G174" s="3" t="s">
        <v>103</v>
      </c>
      <c r="H174" s="3">
        <v>3</v>
      </c>
      <c r="I174" s="5">
        <f t="shared" si="2"/>
        <v>0.00304878048780488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" spans="1:26">
      <c r="A175" s="3" t="s">
        <v>90</v>
      </c>
      <c r="B175" s="3" t="s">
        <v>82</v>
      </c>
      <c r="C175" s="3" t="s">
        <v>89</v>
      </c>
      <c r="D175" s="3" t="s">
        <v>45</v>
      </c>
      <c r="E175" s="3">
        <v>990</v>
      </c>
      <c r="F175" s="3" t="s">
        <v>100</v>
      </c>
      <c r="G175" s="3" t="s">
        <v>103</v>
      </c>
      <c r="H175" s="3">
        <v>14</v>
      </c>
      <c r="I175" s="5">
        <f t="shared" si="2"/>
        <v>0.0141414141414141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" spans="1:26">
      <c r="A176" s="3" t="s">
        <v>91</v>
      </c>
      <c r="B176" s="3" t="s">
        <v>83</v>
      </c>
      <c r="C176" s="3" t="s">
        <v>89</v>
      </c>
      <c r="D176" s="3" t="s">
        <v>45</v>
      </c>
      <c r="E176" s="3">
        <v>993</v>
      </c>
      <c r="F176" s="3" t="s">
        <v>100</v>
      </c>
      <c r="G176" s="3" t="s">
        <v>103</v>
      </c>
      <c r="H176" s="3">
        <v>4</v>
      </c>
      <c r="I176" s="5">
        <f t="shared" si="2"/>
        <v>0.0040281973816717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" spans="1:26">
      <c r="A177" s="3" t="s">
        <v>90</v>
      </c>
      <c r="B177" s="3" t="s">
        <v>84</v>
      </c>
      <c r="C177" s="3" t="s">
        <v>89</v>
      </c>
      <c r="D177" s="3" t="s">
        <v>45</v>
      </c>
      <c r="E177" s="3">
        <v>1012</v>
      </c>
      <c r="F177" s="3" t="s">
        <v>100</v>
      </c>
      <c r="G177" s="3" t="s">
        <v>103</v>
      </c>
      <c r="H177" s="3">
        <v>6</v>
      </c>
      <c r="I177" s="5">
        <f t="shared" si="2"/>
        <v>0.00592885375494071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" spans="1:26">
      <c r="A178" s="3" t="s">
        <v>90</v>
      </c>
      <c r="B178" s="3" t="s">
        <v>85</v>
      </c>
      <c r="C178" s="3" t="s">
        <v>89</v>
      </c>
      <c r="D178" s="3" t="s">
        <v>45</v>
      </c>
      <c r="E178" s="3">
        <v>1017</v>
      </c>
      <c r="F178" s="3" t="s">
        <v>100</v>
      </c>
      <c r="G178" s="3" t="s">
        <v>103</v>
      </c>
      <c r="H178" s="3">
        <v>19</v>
      </c>
      <c r="I178" s="5">
        <f t="shared" si="2"/>
        <v>0.0186823992133727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" spans="1:26">
      <c r="A179" s="3" t="s">
        <v>90</v>
      </c>
      <c r="B179" s="3" t="s">
        <v>83</v>
      </c>
      <c r="C179" s="3" t="s">
        <v>87</v>
      </c>
      <c r="D179" s="3" t="s">
        <v>46</v>
      </c>
      <c r="E179" s="3">
        <v>994</v>
      </c>
      <c r="F179" s="3" t="s">
        <v>100</v>
      </c>
      <c r="G179" s="3" t="s">
        <v>103</v>
      </c>
      <c r="H179" s="3">
        <v>17</v>
      </c>
      <c r="I179" s="5">
        <f t="shared" si="2"/>
        <v>0.017102615694165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" spans="1:26">
      <c r="A180" s="3" t="s">
        <v>91</v>
      </c>
      <c r="B180" s="3" t="s">
        <v>85</v>
      </c>
      <c r="C180" s="3" t="s">
        <v>87</v>
      </c>
      <c r="D180" s="3" t="s">
        <v>48</v>
      </c>
      <c r="E180" s="3">
        <v>1015</v>
      </c>
      <c r="F180" s="3" t="s">
        <v>100</v>
      </c>
      <c r="G180" s="3" t="s">
        <v>103</v>
      </c>
      <c r="H180" s="3">
        <v>3</v>
      </c>
      <c r="I180" s="5">
        <f t="shared" si="2"/>
        <v>0.00295566502463054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" spans="1:26">
      <c r="A181" s="3" t="s">
        <v>90</v>
      </c>
      <c r="B181" s="3" t="s">
        <v>85</v>
      </c>
      <c r="C181" s="3" t="s">
        <v>88</v>
      </c>
      <c r="D181" s="3" t="s">
        <v>48</v>
      </c>
      <c r="E181" s="3">
        <v>1014</v>
      </c>
      <c r="F181" s="3" t="s">
        <v>100</v>
      </c>
      <c r="G181" s="3" t="s">
        <v>103</v>
      </c>
      <c r="H181" s="3">
        <v>13</v>
      </c>
      <c r="I181" s="5">
        <f t="shared" si="2"/>
        <v>0.0128205128205128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" spans="1:26">
      <c r="A182" s="3" t="s">
        <v>90</v>
      </c>
      <c r="B182" s="3" t="s">
        <v>84</v>
      </c>
      <c r="C182" s="3" t="s">
        <v>86</v>
      </c>
      <c r="D182" s="3" t="s">
        <v>72</v>
      </c>
      <c r="E182" s="3">
        <v>993</v>
      </c>
      <c r="F182" s="3" t="s">
        <v>100</v>
      </c>
      <c r="G182" s="3" t="s">
        <v>103</v>
      </c>
      <c r="H182" s="3">
        <v>12</v>
      </c>
      <c r="I182" s="5">
        <f t="shared" si="2"/>
        <v>0.0120845921450151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" spans="1:26">
      <c r="A183" s="3" t="s">
        <v>90</v>
      </c>
      <c r="B183" s="3" t="s">
        <v>84</v>
      </c>
      <c r="C183" s="3" t="s">
        <v>86</v>
      </c>
      <c r="D183" s="3" t="s">
        <v>49</v>
      </c>
      <c r="E183" s="3">
        <v>1011</v>
      </c>
      <c r="F183" s="3" t="s">
        <v>100</v>
      </c>
      <c r="G183" s="3" t="s">
        <v>103</v>
      </c>
      <c r="H183" s="3">
        <v>23</v>
      </c>
      <c r="I183" s="5">
        <f t="shared" si="2"/>
        <v>0.0227497527200791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" spans="1:26">
      <c r="A184" s="3" t="s">
        <v>91</v>
      </c>
      <c r="B184" s="3" t="s">
        <v>85</v>
      </c>
      <c r="C184" s="3" t="s">
        <v>89</v>
      </c>
      <c r="D184" s="3" t="s">
        <v>49</v>
      </c>
      <c r="E184" s="3">
        <v>1021</v>
      </c>
      <c r="F184" s="3" t="s">
        <v>100</v>
      </c>
      <c r="G184" s="3" t="s">
        <v>103</v>
      </c>
      <c r="H184" s="3">
        <v>3</v>
      </c>
      <c r="I184" s="5">
        <f t="shared" si="2"/>
        <v>0.0029382957884427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" spans="1:26">
      <c r="A185" s="3" t="s">
        <v>91</v>
      </c>
      <c r="B185" s="3" t="s">
        <v>83</v>
      </c>
      <c r="C185" s="3" t="s">
        <v>86</v>
      </c>
      <c r="D185" s="3" t="s">
        <v>50</v>
      </c>
      <c r="E185" s="3">
        <v>991</v>
      </c>
      <c r="F185" s="3" t="s">
        <v>100</v>
      </c>
      <c r="G185" s="3" t="s">
        <v>103</v>
      </c>
      <c r="H185" s="3">
        <v>3</v>
      </c>
      <c r="I185" s="5">
        <f t="shared" si="2"/>
        <v>0.00302724520686176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" spans="1:26">
      <c r="A186" s="3" t="s">
        <v>91</v>
      </c>
      <c r="B186" s="3" t="s">
        <v>83</v>
      </c>
      <c r="C186" s="3" t="s">
        <v>89</v>
      </c>
      <c r="D186" s="3" t="s">
        <v>50</v>
      </c>
      <c r="E186" s="3">
        <v>1001</v>
      </c>
      <c r="F186" s="3" t="s">
        <v>100</v>
      </c>
      <c r="G186" s="3" t="s">
        <v>103</v>
      </c>
      <c r="H186" s="3">
        <v>3</v>
      </c>
      <c r="I186" s="5">
        <f t="shared" si="2"/>
        <v>0.002997002997003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" spans="1:26">
      <c r="A187" s="3" t="s">
        <v>90</v>
      </c>
      <c r="B187" s="3" t="s">
        <v>83</v>
      </c>
      <c r="C187" s="3" t="s">
        <v>87</v>
      </c>
      <c r="D187" s="3" t="s">
        <v>52</v>
      </c>
      <c r="E187" s="3">
        <v>995</v>
      </c>
      <c r="F187" s="3" t="s">
        <v>100</v>
      </c>
      <c r="G187" s="3" t="s">
        <v>103</v>
      </c>
      <c r="H187" s="3">
        <v>17</v>
      </c>
      <c r="I187" s="5">
        <f t="shared" si="2"/>
        <v>0.0170854271356784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" spans="1:26">
      <c r="A188" s="3" t="s">
        <v>91</v>
      </c>
      <c r="B188" s="3" t="s">
        <v>84</v>
      </c>
      <c r="C188" s="3" t="s">
        <v>87</v>
      </c>
      <c r="D188" s="3" t="s">
        <v>52</v>
      </c>
      <c r="E188" s="3">
        <v>1006</v>
      </c>
      <c r="F188" s="3" t="s">
        <v>100</v>
      </c>
      <c r="G188" s="3" t="s">
        <v>103</v>
      </c>
      <c r="H188" s="3">
        <v>4</v>
      </c>
      <c r="I188" s="5">
        <f t="shared" si="2"/>
        <v>0.00397614314115308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" spans="1:26">
      <c r="A189" s="3" t="s">
        <v>90</v>
      </c>
      <c r="B189" s="3" t="s">
        <v>84</v>
      </c>
      <c r="C189" s="3" t="s">
        <v>86</v>
      </c>
      <c r="D189" s="3" t="s">
        <v>53</v>
      </c>
      <c r="E189" s="3">
        <v>1002</v>
      </c>
      <c r="F189" s="3" t="s">
        <v>100</v>
      </c>
      <c r="G189" s="3" t="s">
        <v>103</v>
      </c>
      <c r="H189" s="3">
        <v>13</v>
      </c>
      <c r="I189" s="5">
        <f t="shared" si="2"/>
        <v>0.0129740518962076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" spans="1:26">
      <c r="A190" s="3" t="s">
        <v>90</v>
      </c>
      <c r="B190" s="3" t="s">
        <v>85</v>
      </c>
      <c r="C190" s="3" t="s">
        <v>86</v>
      </c>
      <c r="D190" s="3" t="s">
        <v>53</v>
      </c>
      <c r="E190" s="3">
        <v>990</v>
      </c>
      <c r="F190" s="3" t="s">
        <v>100</v>
      </c>
      <c r="G190" s="3" t="s">
        <v>103</v>
      </c>
      <c r="H190" s="3">
        <v>12</v>
      </c>
      <c r="I190" s="5">
        <f t="shared" si="2"/>
        <v>0.0121212121212121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" spans="1:26">
      <c r="A191" s="3" t="s">
        <v>91</v>
      </c>
      <c r="B191" s="3" t="s">
        <v>84</v>
      </c>
      <c r="C191" s="3" t="s">
        <v>86</v>
      </c>
      <c r="D191" s="3" t="s">
        <v>54</v>
      </c>
      <c r="E191" s="3">
        <v>1002</v>
      </c>
      <c r="F191" s="3" t="s">
        <v>100</v>
      </c>
      <c r="G191" s="3" t="s">
        <v>103</v>
      </c>
      <c r="H191" s="3">
        <v>4</v>
      </c>
      <c r="I191" s="5">
        <f t="shared" si="2"/>
        <v>0.00399201596806387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" spans="1:26">
      <c r="A192" s="3" t="s">
        <v>91</v>
      </c>
      <c r="B192" s="3" t="s">
        <v>85</v>
      </c>
      <c r="C192" s="3" t="s">
        <v>87</v>
      </c>
      <c r="D192" s="3" t="s">
        <v>55</v>
      </c>
      <c r="E192" s="3">
        <v>990</v>
      </c>
      <c r="F192" s="3" t="s">
        <v>100</v>
      </c>
      <c r="G192" s="3" t="s">
        <v>103</v>
      </c>
      <c r="H192" s="3">
        <v>2</v>
      </c>
      <c r="I192" s="5">
        <f t="shared" si="2"/>
        <v>0.00202020202020202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" spans="1:26">
      <c r="A193" s="3" t="s">
        <v>90</v>
      </c>
      <c r="B193" s="3" t="s">
        <v>82</v>
      </c>
      <c r="C193" s="3" t="s">
        <v>88</v>
      </c>
      <c r="D193" s="3" t="s">
        <v>57</v>
      </c>
      <c r="E193" s="3">
        <v>1006</v>
      </c>
      <c r="F193" s="3" t="s">
        <v>100</v>
      </c>
      <c r="G193" s="3" t="s">
        <v>104</v>
      </c>
      <c r="H193" s="3">
        <v>19</v>
      </c>
      <c r="I193" s="5">
        <f t="shared" si="2"/>
        <v>0.0188866799204771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" spans="1:26">
      <c r="A194" s="3" t="s">
        <v>90</v>
      </c>
      <c r="B194" s="3" t="s">
        <v>85</v>
      </c>
      <c r="C194" s="3" t="s">
        <v>88</v>
      </c>
      <c r="D194" s="3" t="s">
        <v>57</v>
      </c>
      <c r="E194" s="3">
        <v>993</v>
      </c>
      <c r="F194" s="3" t="s">
        <v>100</v>
      </c>
      <c r="G194" s="3" t="s">
        <v>104</v>
      </c>
      <c r="H194" s="3">
        <v>15</v>
      </c>
      <c r="I194" s="5">
        <f t="shared" ref="I194:I257" si="3">H194/E194</f>
        <v>0.0151057401812689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" spans="1:26">
      <c r="A195" s="3" t="s">
        <v>91</v>
      </c>
      <c r="B195" s="3" t="s">
        <v>82</v>
      </c>
      <c r="C195" s="3" t="s">
        <v>89</v>
      </c>
      <c r="D195" s="3" t="s">
        <v>57</v>
      </c>
      <c r="E195" s="3">
        <v>999</v>
      </c>
      <c r="F195" s="3" t="s">
        <v>100</v>
      </c>
      <c r="G195" s="3" t="s">
        <v>104</v>
      </c>
      <c r="H195" s="3">
        <v>3</v>
      </c>
      <c r="I195" s="5">
        <f t="shared" si="3"/>
        <v>0.003003003003003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" spans="1:26">
      <c r="A196" s="3" t="s">
        <v>91</v>
      </c>
      <c r="B196" s="3" t="s">
        <v>83</v>
      </c>
      <c r="C196" s="3" t="s">
        <v>88</v>
      </c>
      <c r="D196" s="3" t="s">
        <v>31</v>
      </c>
      <c r="E196" s="3">
        <v>992</v>
      </c>
      <c r="F196" s="3" t="s">
        <v>100</v>
      </c>
      <c r="G196" s="3" t="s">
        <v>104</v>
      </c>
      <c r="H196" s="3">
        <v>4</v>
      </c>
      <c r="I196" s="5">
        <f t="shared" si="3"/>
        <v>0.00403225806451613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" spans="1:26">
      <c r="A197" s="3" t="s">
        <v>90</v>
      </c>
      <c r="B197" s="3" t="s">
        <v>85</v>
      </c>
      <c r="C197" s="3" t="s">
        <v>88</v>
      </c>
      <c r="D197" s="3" t="s">
        <v>31</v>
      </c>
      <c r="E197" s="3">
        <v>1005</v>
      </c>
      <c r="F197" s="3" t="s">
        <v>100</v>
      </c>
      <c r="G197" s="3" t="s">
        <v>104</v>
      </c>
      <c r="H197" s="3">
        <v>18</v>
      </c>
      <c r="I197" s="5">
        <f t="shared" si="3"/>
        <v>0.017910447761194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" spans="1:26">
      <c r="A198" s="3" t="s">
        <v>90</v>
      </c>
      <c r="B198" s="3" t="s">
        <v>82</v>
      </c>
      <c r="C198" s="3" t="s">
        <v>86</v>
      </c>
      <c r="D198" s="3" t="s">
        <v>32</v>
      </c>
      <c r="E198" s="3">
        <v>988</v>
      </c>
      <c r="F198" s="3" t="s">
        <v>100</v>
      </c>
      <c r="G198" s="3" t="s">
        <v>104</v>
      </c>
      <c r="H198" s="3">
        <v>17</v>
      </c>
      <c r="I198" s="5">
        <f t="shared" si="3"/>
        <v>0.0172064777327935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" spans="1:26">
      <c r="A199" s="3" t="s">
        <v>91</v>
      </c>
      <c r="B199" s="3" t="s">
        <v>84</v>
      </c>
      <c r="C199" s="3" t="s">
        <v>86</v>
      </c>
      <c r="D199" s="3" t="s">
        <v>32</v>
      </c>
      <c r="E199" s="3">
        <v>980</v>
      </c>
      <c r="F199" s="3" t="s">
        <v>100</v>
      </c>
      <c r="G199" s="3" t="s">
        <v>104</v>
      </c>
      <c r="H199" s="3">
        <v>2</v>
      </c>
      <c r="I199" s="5">
        <f t="shared" si="3"/>
        <v>0.00204081632653061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" spans="1:26">
      <c r="A200" s="3" t="s">
        <v>90</v>
      </c>
      <c r="B200" s="3" t="s">
        <v>84</v>
      </c>
      <c r="C200" s="3" t="s">
        <v>86</v>
      </c>
      <c r="D200" s="3" t="s">
        <v>32</v>
      </c>
      <c r="E200" s="3">
        <v>996</v>
      </c>
      <c r="F200" s="3" t="s">
        <v>100</v>
      </c>
      <c r="G200" s="3" t="s">
        <v>104</v>
      </c>
      <c r="H200" s="3">
        <v>13</v>
      </c>
      <c r="I200" s="5">
        <f t="shared" si="3"/>
        <v>0.0130522088353414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" spans="1:26">
      <c r="A201" s="3" t="s">
        <v>90</v>
      </c>
      <c r="B201" s="3" t="s">
        <v>82</v>
      </c>
      <c r="C201" s="3" t="s">
        <v>87</v>
      </c>
      <c r="D201" s="3" t="s">
        <v>32</v>
      </c>
      <c r="E201" s="3">
        <v>976</v>
      </c>
      <c r="F201" s="3" t="s">
        <v>100</v>
      </c>
      <c r="G201" s="3" t="s">
        <v>104</v>
      </c>
      <c r="H201" s="3">
        <v>17</v>
      </c>
      <c r="I201" s="5">
        <f t="shared" si="3"/>
        <v>0.0174180327868852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" spans="1:26">
      <c r="A202" s="3" t="s">
        <v>90</v>
      </c>
      <c r="B202" s="3" t="s">
        <v>85</v>
      </c>
      <c r="C202" s="3" t="s">
        <v>87</v>
      </c>
      <c r="D202" s="3" t="s">
        <v>32</v>
      </c>
      <c r="E202" s="3">
        <v>997</v>
      </c>
      <c r="F202" s="3" t="s">
        <v>100</v>
      </c>
      <c r="G202" s="3" t="s">
        <v>104</v>
      </c>
      <c r="H202" s="3">
        <v>16</v>
      </c>
      <c r="I202" s="5">
        <f t="shared" si="3"/>
        <v>0.0160481444332999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" spans="1:26">
      <c r="A203" s="3" t="s">
        <v>90</v>
      </c>
      <c r="B203" s="3" t="s">
        <v>82</v>
      </c>
      <c r="C203" s="3" t="s">
        <v>88</v>
      </c>
      <c r="D203" s="3" t="s">
        <v>32</v>
      </c>
      <c r="E203" s="3">
        <v>996</v>
      </c>
      <c r="F203" s="3" t="s">
        <v>100</v>
      </c>
      <c r="G203" s="3" t="s">
        <v>104</v>
      </c>
      <c r="H203" s="3">
        <v>14</v>
      </c>
      <c r="I203" s="5">
        <f t="shared" si="3"/>
        <v>0.0140562248995984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" spans="1:26">
      <c r="A204" s="3" t="s">
        <v>91</v>
      </c>
      <c r="B204" s="3" t="s">
        <v>85</v>
      </c>
      <c r="C204" s="3" t="s">
        <v>88</v>
      </c>
      <c r="D204" s="3" t="s">
        <v>32</v>
      </c>
      <c r="E204" s="3">
        <v>979</v>
      </c>
      <c r="F204" s="3" t="s">
        <v>100</v>
      </c>
      <c r="G204" s="3" t="s">
        <v>104</v>
      </c>
      <c r="H204" s="3">
        <v>2</v>
      </c>
      <c r="I204" s="5">
        <f t="shared" si="3"/>
        <v>0.00204290091930541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" spans="1:26">
      <c r="A205" s="3" t="s">
        <v>90</v>
      </c>
      <c r="B205" s="3" t="s">
        <v>85</v>
      </c>
      <c r="C205" s="3" t="s">
        <v>88</v>
      </c>
      <c r="D205" s="3" t="s">
        <v>32</v>
      </c>
      <c r="E205" s="3">
        <v>992</v>
      </c>
      <c r="F205" s="3" t="s">
        <v>100</v>
      </c>
      <c r="G205" s="3" t="s">
        <v>104</v>
      </c>
      <c r="H205" s="3">
        <v>7</v>
      </c>
      <c r="I205" s="5">
        <f t="shared" si="3"/>
        <v>0.00705645161290323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" spans="1:26">
      <c r="A206" s="3" t="s">
        <v>90</v>
      </c>
      <c r="B206" s="3" t="s">
        <v>84</v>
      </c>
      <c r="C206" s="3" t="s">
        <v>89</v>
      </c>
      <c r="D206" s="3" t="s">
        <v>32</v>
      </c>
      <c r="E206" s="3">
        <v>1000</v>
      </c>
      <c r="F206" s="3" t="s">
        <v>100</v>
      </c>
      <c r="G206" s="3" t="s">
        <v>104</v>
      </c>
      <c r="H206" s="3">
        <v>10</v>
      </c>
      <c r="I206" s="5">
        <f t="shared" si="3"/>
        <v>0.01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" spans="1:26">
      <c r="A207" s="3" t="s">
        <v>90</v>
      </c>
      <c r="B207" s="3" t="s">
        <v>82</v>
      </c>
      <c r="C207" s="3" t="s">
        <v>87</v>
      </c>
      <c r="D207" s="3" t="s">
        <v>59</v>
      </c>
      <c r="E207" s="3">
        <v>1015</v>
      </c>
      <c r="F207" s="3" t="s">
        <v>100</v>
      </c>
      <c r="G207" s="3" t="s">
        <v>104</v>
      </c>
      <c r="H207" s="3">
        <v>15</v>
      </c>
      <c r="I207" s="5">
        <f t="shared" si="3"/>
        <v>0.0147783251231527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" spans="1:26">
      <c r="A208" s="3" t="s">
        <v>91</v>
      </c>
      <c r="B208" s="3" t="s">
        <v>83</v>
      </c>
      <c r="C208" s="3" t="s">
        <v>87</v>
      </c>
      <c r="D208" s="3" t="s">
        <v>59</v>
      </c>
      <c r="E208" s="3">
        <v>992</v>
      </c>
      <c r="F208" s="3" t="s">
        <v>100</v>
      </c>
      <c r="G208" s="3" t="s">
        <v>104</v>
      </c>
      <c r="H208" s="3">
        <v>3</v>
      </c>
      <c r="I208" s="5">
        <f t="shared" si="3"/>
        <v>0.0030241935483871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" spans="1:26">
      <c r="A209" s="3" t="s">
        <v>90</v>
      </c>
      <c r="B209" s="3" t="s">
        <v>85</v>
      </c>
      <c r="C209" s="3" t="s">
        <v>88</v>
      </c>
      <c r="D209" s="3" t="s">
        <v>59</v>
      </c>
      <c r="E209" s="3">
        <v>981</v>
      </c>
      <c r="F209" s="3" t="s">
        <v>100</v>
      </c>
      <c r="G209" s="3" t="s">
        <v>104</v>
      </c>
      <c r="H209" s="3">
        <v>16</v>
      </c>
      <c r="I209" s="5">
        <f t="shared" si="3"/>
        <v>0.0163098878695209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" spans="1:26">
      <c r="A210" s="3" t="s">
        <v>90</v>
      </c>
      <c r="B210" s="3" t="s">
        <v>83</v>
      </c>
      <c r="C210" s="3" t="s">
        <v>89</v>
      </c>
      <c r="D210" s="3" t="s">
        <v>59</v>
      </c>
      <c r="E210" s="3">
        <v>987</v>
      </c>
      <c r="F210" s="3" t="s">
        <v>100</v>
      </c>
      <c r="G210" s="3" t="s">
        <v>104</v>
      </c>
      <c r="H210" s="3">
        <v>19</v>
      </c>
      <c r="I210" s="5">
        <f t="shared" si="3"/>
        <v>0.0192502532928065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" spans="1:26">
      <c r="A211" s="3" t="s">
        <v>91</v>
      </c>
      <c r="B211" s="3" t="s">
        <v>84</v>
      </c>
      <c r="C211" s="3" t="s">
        <v>89</v>
      </c>
      <c r="D211" s="3" t="s">
        <v>59</v>
      </c>
      <c r="E211" s="3">
        <v>983</v>
      </c>
      <c r="F211" s="3" t="s">
        <v>100</v>
      </c>
      <c r="G211" s="3" t="s">
        <v>104</v>
      </c>
      <c r="H211" s="3">
        <v>3</v>
      </c>
      <c r="I211" s="5">
        <f t="shared" si="3"/>
        <v>0.00305188199389624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" spans="1:26">
      <c r="A212" s="3" t="s">
        <v>90</v>
      </c>
      <c r="B212" s="3" t="s">
        <v>83</v>
      </c>
      <c r="C212" s="3" t="s">
        <v>87</v>
      </c>
      <c r="D212" s="3" t="s">
        <v>34</v>
      </c>
      <c r="E212" s="3">
        <v>982</v>
      </c>
      <c r="F212" s="3" t="s">
        <v>100</v>
      </c>
      <c r="G212" s="3" t="s">
        <v>104</v>
      </c>
      <c r="H212" s="3">
        <v>16</v>
      </c>
      <c r="I212" s="5">
        <f t="shared" si="3"/>
        <v>0.0162932790224033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" spans="1:26">
      <c r="A213" s="3" t="s">
        <v>90</v>
      </c>
      <c r="B213" s="3" t="s">
        <v>85</v>
      </c>
      <c r="C213" s="3" t="s">
        <v>87</v>
      </c>
      <c r="D213" s="3" t="s">
        <v>34</v>
      </c>
      <c r="E213" s="3">
        <v>1000</v>
      </c>
      <c r="F213" s="3" t="s">
        <v>100</v>
      </c>
      <c r="G213" s="3" t="s">
        <v>104</v>
      </c>
      <c r="H213" s="3">
        <v>16</v>
      </c>
      <c r="I213" s="5">
        <f t="shared" si="3"/>
        <v>0.016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" spans="1:26">
      <c r="A214" s="3" t="s">
        <v>91</v>
      </c>
      <c r="B214" s="3" t="s">
        <v>82</v>
      </c>
      <c r="C214" s="3" t="s">
        <v>88</v>
      </c>
      <c r="D214" s="3" t="s">
        <v>35</v>
      </c>
      <c r="E214" s="3">
        <v>995</v>
      </c>
      <c r="F214" s="3" t="s">
        <v>100</v>
      </c>
      <c r="G214" s="3" t="s">
        <v>104</v>
      </c>
      <c r="H214" s="3">
        <v>3</v>
      </c>
      <c r="I214" s="5">
        <f t="shared" si="3"/>
        <v>0.00301507537688442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" spans="1:26">
      <c r="A215" s="3" t="s">
        <v>91</v>
      </c>
      <c r="B215" s="3" t="s">
        <v>83</v>
      </c>
      <c r="C215" s="3" t="s">
        <v>89</v>
      </c>
      <c r="D215" s="3" t="s">
        <v>73</v>
      </c>
      <c r="E215" s="3">
        <v>997</v>
      </c>
      <c r="F215" s="3" t="s">
        <v>100</v>
      </c>
      <c r="G215" s="3" t="s">
        <v>104</v>
      </c>
      <c r="H215" s="3">
        <v>5</v>
      </c>
      <c r="I215" s="5">
        <f t="shared" si="3"/>
        <v>0.00501504513540622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" spans="1:26">
      <c r="A216" s="3" t="s">
        <v>90</v>
      </c>
      <c r="B216" s="3" t="s">
        <v>84</v>
      </c>
      <c r="C216" s="3" t="s">
        <v>87</v>
      </c>
      <c r="D216" s="3" t="s">
        <v>36</v>
      </c>
      <c r="E216" s="3">
        <v>992</v>
      </c>
      <c r="F216" s="3" t="s">
        <v>100</v>
      </c>
      <c r="G216" s="3" t="s">
        <v>104</v>
      </c>
      <c r="H216" s="3">
        <v>16</v>
      </c>
      <c r="I216" s="5">
        <f t="shared" si="3"/>
        <v>0.0161290322580645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" spans="1:26">
      <c r="A217" s="3" t="s">
        <v>90</v>
      </c>
      <c r="B217" s="3" t="s">
        <v>83</v>
      </c>
      <c r="C217" s="3" t="s">
        <v>88</v>
      </c>
      <c r="D217" s="3" t="s">
        <v>69</v>
      </c>
      <c r="E217" s="3">
        <v>999</v>
      </c>
      <c r="F217" s="3" t="s">
        <v>100</v>
      </c>
      <c r="G217" s="3" t="s">
        <v>104</v>
      </c>
      <c r="H217" s="3">
        <v>14</v>
      </c>
      <c r="I217" s="5">
        <f t="shared" si="3"/>
        <v>0.014014014014014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" spans="1:26">
      <c r="A218" s="3" t="s">
        <v>91</v>
      </c>
      <c r="B218" s="3" t="s">
        <v>83</v>
      </c>
      <c r="C218" s="3" t="s">
        <v>87</v>
      </c>
      <c r="D218" s="3" t="s">
        <v>38</v>
      </c>
      <c r="E218" s="3">
        <v>1009</v>
      </c>
      <c r="F218" s="3" t="s">
        <v>100</v>
      </c>
      <c r="G218" s="3" t="s">
        <v>104</v>
      </c>
      <c r="H218" s="3">
        <v>2</v>
      </c>
      <c r="I218" s="5">
        <f t="shared" si="3"/>
        <v>0.00198216055500496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" spans="1:26">
      <c r="A219" s="3" t="s">
        <v>91</v>
      </c>
      <c r="B219" s="3" t="s">
        <v>82</v>
      </c>
      <c r="C219" s="3" t="s">
        <v>88</v>
      </c>
      <c r="D219" s="3" t="s">
        <v>38</v>
      </c>
      <c r="E219" s="3">
        <v>998</v>
      </c>
      <c r="F219" s="3" t="s">
        <v>100</v>
      </c>
      <c r="G219" s="3" t="s">
        <v>104</v>
      </c>
      <c r="H219" s="3">
        <v>3</v>
      </c>
      <c r="I219" s="5">
        <f t="shared" si="3"/>
        <v>0.0030060120240481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" spans="1:26">
      <c r="A220" s="3" t="s">
        <v>90</v>
      </c>
      <c r="B220" s="3" t="s">
        <v>83</v>
      </c>
      <c r="C220" s="3" t="s">
        <v>89</v>
      </c>
      <c r="D220" s="3" t="s">
        <v>38</v>
      </c>
      <c r="E220" s="3">
        <v>1007</v>
      </c>
      <c r="F220" s="3" t="s">
        <v>100</v>
      </c>
      <c r="G220" s="3" t="s">
        <v>104</v>
      </c>
      <c r="H220" s="3">
        <v>12</v>
      </c>
      <c r="I220" s="5">
        <f t="shared" si="3"/>
        <v>0.0119165839126117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" spans="1:26">
      <c r="A221" s="3" t="s">
        <v>91</v>
      </c>
      <c r="B221" s="3" t="s">
        <v>84</v>
      </c>
      <c r="C221" s="3" t="s">
        <v>88</v>
      </c>
      <c r="D221" s="3" t="s">
        <v>62</v>
      </c>
      <c r="E221" s="3">
        <v>986</v>
      </c>
      <c r="F221" s="3" t="s">
        <v>100</v>
      </c>
      <c r="G221" s="3" t="s">
        <v>104</v>
      </c>
      <c r="H221" s="3">
        <v>4</v>
      </c>
      <c r="I221" s="5">
        <f t="shared" si="3"/>
        <v>0.00405679513184584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" spans="1:26">
      <c r="A222" s="3" t="s">
        <v>91</v>
      </c>
      <c r="B222" s="3" t="s">
        <v>82</v>
      </c>
      <c r="C222" s="3" t="s">
        <v>88</v>
      </c>
      <c r="D222" s="3" t="s">
        <v>39</v>
      </c>
      <c r="E222" s="3">
        <v>992</v>
      </c>
      <c r="F222" s="3" t="s">
        <v>100</v>
      </c>
      <c r="G222" s="3" t="s">
        <v>104</v>
      </c>
      <c r="H222" s="3">
        <v>3</v>
      </c>
      <c r="I222" s="5">
        <f t="shared" si="3"/>
        <v>0.0030241935483871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" spans="1:26">
      <c r="A223" s="3" t="s">
        <v>91</v>
      </c>
      <c r="B223" s="3" t="s">
        <v>82</v>
      </c>
      <c r="C223" s="3" t="s">
        <v>87</v>
      </c>
      <c r="D223" s="3" t="s">
        <v>40</v>
      </c>
      <c r="E223" s="3">
        <v>1004</v>
      </c>
      <c r="F223" s="3" t="s">
        <v>100</v>
      </c>
      <c r="G223" s="3" t="s">
        <v>104</v>
      </c>
      <c r="H223" s="3">
        <v>3</v>
      </c>
      <c r="I223" s="5">
        <f t="shared" si="3"/>
        <v>0.00298804780876494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" spans="1:26">
      <c r="A224" s="3" t="s">
        <v>91</v>
      </c>
      <c r="B224" s="3" t="s">
        <v>85</v>
      </c>
      <c r="C224" s="3" t="s">
        <v>88</v>
      </c>
      <c r="D224" s="3" t="s">
        <v>40</v>
      </c>
      <c r="E224" s="3">
        <v>1012</v>
      </c>
      <c r="F224" s="3" t="s">
        <v>100</v>
      </c>
      <c r="G224" s="3" t="s">
        <v>104</v>
      </c>
      <c r="H224" s="3">
        <v>3</v>
      </c>
      <c r="I224" s="5">
        <f t="shared" si="3"/>
        <v>0.00296442687747036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" spans="1:26">
      <c r="A225" s="3" t="s">
        <v>90</v>
      </c>
      <c r="B225" s="3" t="s">
        <v>82</v>
      </c>
      <c r="C225" s="3" t="s">
        <v>88</v>
      </c>
      <c r="D225" s="3" t="s">
        <v>41</v>
      </c>
      <c r="E225" s="3">
        <v>985</v>
      </c>
      <c r="F225" s="3" t="s">
        <v>100</v>
      </c>
      <c r="G225" s="3" t="s">
        <v>104</v>
      </c>
      <c r="H225" s="3">
        <v>14</v>
      </c>
      <c r="I225" s="5">
        <f t="shared" si="3"/>
        <v>0.0142131979695431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" spans="1:26">
      <c r="A226" s="3" t="s">
        <v>91</v>
      </c>
      <c r="B226" s="3" t="s">
        <v>82</v>
      </c>
      <c r="C226" s="3" t="s">
        <v>88</v>
      </c>
      <c r="D226" s="3" t="s">
        <v>42</v>
      </c>
      <c r="E226" s="3">
        <v>1024</v>
      </c>
      <c r="F226" s="3" t="s">
        <v>100</v>
      </c>
      <c r="G226" s="3" t="s">
        <v>104</v>
      </c>
      <c r="H226" s="3">
        <v>3</v>
      </c>
      <c r="I226" s="5">
        <f t="shared" si="3"/>
        <v>0.0029296875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" spans="1:26">
      <c r="A227" s="3" t="s">
        <v>90</v>
      </c>
      <c r="B227" s="3" t="s">
        <v>83</v>
      </c>
      <c r="C227" s="3" t="s">
        <v>89</v>
      </c>
      <c r="D227" s="3" t="s">
        <v>42</v>
      </c>
      <c r="E227" s="3">
        <v>1007</v>
      </c>
      <c r="F227" s="3" t="s">
        <v>100</v>
      </c>
      <c r="G227" s="3" t="s">
        <v>104</v>
      </c>
      <c r="H227" s="3">
        <v>7</v>
      </c>
      <c r="I227" s="5">
        <f t="shared" si="3"/>
        <v>0.00695134061569017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" spans="1:26">
      <c r="A228" s="3" t="s">
        <v>91</v>
      </c>
      <c r="B228" s="3" t="s">
        <v>84</v>
      </c>
      <c r="C228" s="3" t="s">
        <v>88</v>
      </c>
      <c r="D228" s="3" t="s">
        <v>43</v>
      </c>
      <c r="E228" s="3">
        <v>1002</v>
      </c>
      <c r="F228" s="3" t="s">
        <v>100</v>
      </c>
      <c r="G228" s="3" t="s">
        <v>104</v>
      </c>
      <c r="H228" s="3">
        <v>4</v>
      </c>
      <c r="I228" s="5">
        <f t="shared" si="3"/>
        <v>0.00399201596806387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" spans="1:26">
      <c r="A229" s="3" t="s">
        <v>91</v>
      </c>
      <c r="B229" s="3" t="s">
        <v>82</v>
      </c>
      <c r="C229" s="3" t="s">
        <v>89</v>
      </c>
      <c r="D229" s="3" t="s">
        <v>43</v>
      </c>
      <c r="E229" s="3">
        <v>1004</v>
      </c>
      <c r="F229" s="3" t="s">
        <v>100</v>
      </c>
      <c r="G229" s="3" t="s">
        <v>104</v>
      </c>
      <c r="H229" s="3">
        <v>4</v>
      </c>
      <c r="I229" s="5">
        <f t="shared" si="3"/>
        <v>0.00398406374501992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" spans="1:26">
      <c r="A230" s="3" t="s">
        <v>91</v>
      </c>
      <c r="B230" s="3" t="s">
        <v>85</v>
      </c>
      <c r="C230" s="3" t="s">
        <v>89</v>
      </c>
      <c r="D230" s="3" t="s">
        <v>43</v>
      </c>
      <c r="E230" s="3">
        <v>1009</v>
      </c>
      <c r="F230" s="3" t="s">
        <v>100</v>
      </c>
      <c r="G230" s="3" t="s">
        <v>104</v>
      </c>
      <c r="H230" s="3">
        <v>3</v>
      </c>
      <c r="I230" s="5">
        <f t="shared" si="3"/>
        <v>0.00297324083250743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" spans="1:26">
      <c r="A231" s="3" t="s">
        <v>90</v>
      </c>
      <c r="B231" s="3" t="s">
        <v>83</v>
      </c>
      <c r="C231" s="3" t="s">
        <v>89</v>
      </c>
      <c r="D231" s="3" t="s">
        <v>44</v>
      </c>
      <c r="E231" s="3">
        <v>996</v>
      </c>
      <c r="F231" s="3" t="s">
        <v>100</v>
      </c>
      <c r="G231" s="3" t="s">
        <v>104</v>
      </c>
      <c r="H231" s="3">
        <v>18</v>
      </c>
      <c r="I231" s="5">
        <f t="shared" si="3"/>
        <v>0.0180722891566265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" spans="1:26">
      <c r="A232" s="3" t="s">
        <v>91</v>
      </c>
      <c r="B232" s="3" t="s">
        <v>83</v>
      </c>
      <c r="C232" s="3" t="s">
        <v>86</v>
      </c>
      <c r="D232" s="3" t="s">
        <v>45</v>
      </c>
      <c r="E232" s="3">
        <v>989</v>
      </c>
      <c r="F232" s="3" t="s">
        <v>100</v>
      </c>
      <c r="G232" s="3" t="s">
        <v>104</v>
      </c>
      <c r="H232" s="3">
        <v>2</v>
      </c>
      <c r="I232" s="5">
        <f t="shared" si="3"/>
        <v>0.00202224469160768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" spans="1:26">
      <c r="A233" s="3" t="s">
        <v>91</v>
      </c>
      <c r="B233" s="3" t="s">
        <v>83</v>
      </c>
      <c r="C233" s="3" t="s">
        <v>88</v>
      </c>
      <c r="D233" s="3" t="s">
        <v>45</v>
      </c>
      <c r="E233" s="3">
        <v>1021</v>
      </c>
      <c r="F233" s="3" t="s">
        <v>100</v>
      </c>
      <c r="G233" s="3" t="s">
        <v>104</v>
      </c>
      <c r="H233" s="3">
        <v>3</v>
      </c>
      <c r="I233" s="5">
        <f t="shared" si="3"/>
        <v>0.0029382957884427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" spans="1:26">
      <c r="A234" s="3" t="s">
        <v>90</v>
      </c>
      <c r="B234" s="3" t="s">
        <v>83</v>
      </c>
      <c r="C234" s="3" t="s">
        <v>88</v>
      </c>
      <c r="D234" s="3" t="s">
        <v>45</v>
      </c>
      <c r="E234" s="3">
        <v>1008</v>
      </c>
      <c r="F234" s="3" t="s">
        <v>100</v>
      </c>
      <c r="G234" s="3" t="s">
        <v>104</v>
      </c>
      <c r="H234" s="3">
        <v>11</v>
      </c>
      <c r="I234" s="5">
        <f t="shared" si="3"/>
        <v>0.0109126984126984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" spans="1:26">
      <c r="A235" s="3" t="s">
        <v>90</v>
      </c>
      <c r="B235" s="3" t="s">
        <v>82</v>
      </c>
      <c r="C235" s="3" t="s">
        <v>89</v>
      </c>
      <c r="D235" s="3" t="s">
        <v>45</v>
      </c>
      <c r="E235" s="3">
        <v>992</v>
      </c>
      <c r="F235" s="3" t="s">
        <v>100</v>
      </c>
      <c r="G235" s="3" t="s">
        <v>104</v>
      </c>
      <c r="H235" s="3">
        <v>13</v>
      </c>
      <c r="I235" s="5">
        <f t="shared" si="3"/>
        <v>0.0131048387096774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" spans="1:26">
      <c r="A236" s="3" t="s">
        <v>90</v>
      </c>
      <c r="B236" s="3" t="s">
        <v>84</v>
      </c>
      <c r="C236" s="3" t="s">
        <v>89</v>
      </c>
      <c r="D236" s="3" t="s">
        <v>45</v>
      </c>
      <c r="E236" s="3">
        <v>1010</v>
      </c>
      <c r="F236" s="3" t="s">
        <v>100</v>
      </c>
      <c r="G236" s="3" t="s">
        <v>104</v>
      </c>
      <c r="H236" s="3">
        <v>13</v>
      </c>
      <c r="I236" s="5">
        <f t="shared" si="3"/>
        <v>0.0128712871287129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" spans="1:26">
      <c r="A237" s="3" t="s">
        <v>91</v>
      </c>
      <c r="B237" s="3" t="s">
        <v>83</v>
      </c>
      <c r="C237" s="3" t="s">
        <v>89</v>
      </c>
      <c r="D237" s="3" t="s">
        <v>67</v>
      </c>
      <c r="E237" s="3">
        <v>1001</v>
      </c>
      <c r="F237" s="3" t="s">
        <v>100</v>
      </c>
      <c r="G237" s="3" t="s">
        <v>104</v>
      </c>
      <c r="H237" s="3">
        <v>3</v>
      </c>
      <c r="I237" s="5">
        <f t="shared" si="3"/>
        <v>0.002997002997003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" spans="1:26">
      <c r="A238" s="3" t="s">
        <v>90</v>
      </c>
      <c r="B238" s="3" t="s">
        <v>83</v>
      </c>
      <c r="C238" s="3" t="s">
        <v>89</v>
      </c>
      <c r="D238" s="3" t="s">
        <v>67</v>
      </c>
      <c r="E238" s="3">
        <v>990</v>
      </c>
      <c r="F238" s="3" t="s">
        <v>100</v>
      </c>
      <c r="G238" s="3" t="s">
        <v>104</v>
      </c>
      <c r="H238" s="3">
        <v>15</v>
      </c>
      <c r="I238" s="5">
        <f t="shared" si="3"/>
        <v>0.0151515151515152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" spans="1:26">
      <c r="A239" s="3" t="s">
        <v>91</v>
      </c>
      <c r="B239" s="3" t="s">
        <v>85</v>
      </c>
      <c r="C239" s="3" t="s">
        <v>87</v>
      </c>
      <c r="D239" s="3" t="s">
        <v>49</v>
      </c>
      <c r="E239" s="3">
        <v>997</v>
      </c>
      <c r="F239" s="3" t="s">
        <v>100</v>
      </c>
      <c r="G239" s="3" t="s">
        <v>104</v>
      </c>
      <c r="H239" s="3">
        <v>3</v>
      </c>
      <c r="I239" s="5">
        <f t="shared" si="3"/>
        <v>0.00300902708124373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" spans="1:26">
      <c r="A240" s="3" t="s">
        <v>91</v>
      </c>
      <c r="B240" s="3" t="s">
        <v>82</v>
      </c>
      <c r="C240" s="3" t="s">
        <v>86</v>
      </c>
      <c r="D240" s="3" t="s">
        <v>50</v>
      </c>
      <c r="E240" s="3">
        <v>1013</v>
      </c>
      <c r="F240" s="3" t="s">
        <v>100</v>
      </c>
      <c r="G240" s="3" t="s">
        <v>104</v>
      </c>
      <c r="H240" s="3">
        <v>3</v>
      </c>
      <c r="I240" s="5">
        <f t="shared" si="3"/>
        <v>0.00296150049358342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" spans="1:26">
      <c r="A241" s="3" t="s">
        <v>90</v>
      </c>
      <c r="B241" s="3" t="s">
        <v>82</v>
      </c>
      <c r="C241" s="3" t="s">
        <v>86</v>
      </c>
      <c r="D241" s="3" t="s">
        <v>50</v>
      </c>
      <c r="E241" s="3">
        <v>979</v>
      </c>
      <c r="F241" s="3" t="s">
        <v>100</v>
      </c>
      <c r="G241" s="3" t="s">
        <v>104</v>
      </c>
      <c r="H241" s="3">
        <v>18</v>
      </c>
      <c r="I241" s="5">
        <f t="shared" si="3"/>
        <v>0.0183861082737487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" spans="1:26">
      <c r="A242" s="3" t="s">
        <v>91</v>
      </c>
      <c r="B242" s="3" t="s">
        <v>85</v>
      </c>
      <c r="C242" s="3" t="s">
        <v>86</v>
      </c>
      <c r="D242" s="3" t="s">
        <v>50</v>
      </c>
      <c r="E242" s="3">
        <v>992</v>
      </c>
      <c r="F242" s="3" t="s">
        <v>100</v>
      </c>
      <c r="G242" s="3" t="s">
        <v>104</v>
      </c>
      <c r="H242" s="3">
        <v>4</v>
      </c>
      <c r="I242" s="5">
        <f t="shared" si="3"/>
        <v>0.00403225806451613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" spans="1:26">
      <c r="A243" s="3" t="s">
        <v>90</v>
      </c>
      <c r="B243" s="3" t="s">
        <v>83</v>
      </c>
      <c r="C243" s="3" t="s">
        <v>87</v>
      </c>
      <c r="D243" s="3" t="s">
        <v>50</v>
      </c>
      <c r="E243" s="3">
        <v>1005</v>
      </c>
      <c r="F243" s="3" t="s">
        <v>100</v>
      </c>
      <c r="G243" s="3" t="s">
        <v>104</v>
      </c>
      <c r="H243" s="3">
        <v>17</v>
      </c>
      <c r="I243" s="5">
        <f t="shared" si="3"/>
        <v>0.0169154228855721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" spans="1:26">
      <c r="A244" s="3" t="s">
        <v>91</v>
      </c>
      <c r="B244" s="3" t="s">
        <v>82</v>
      </c>
      <c r="C244" s="3" t="s">
        <v>88</v>
      </c>
      <c r="D244" s="3" t="s">
        <v>50</v>
      </c>
      <c r="E244" s="3">
        <v>972</v>
      </c>
      <c r="F244" s="3" t="s">
        <v>100</v>
      </c>
      <c r="G244" s="3" t="s">
        <v>104</v>
      </c>
      <c r="H244" s="3">
        <v>3</v>
      </c>
      <c r="I244" s="5">
        <f t="shared" si="3"/>
        <v>0.00308641975308642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" spans="1:26">
      <c r="A245" s="3" t="s">
        <v>91</v>
      </c>
      <c r="B245" s="3" t="s">
        <v>84</v>
      </c>
      <c r="C245" s="3" t="s">
        <v>88</v>
      </c>
      <c r="D245" s="3" t="s">
        <v>50</v>
      </c>
      <c r="E245" s="3">
        <v>991</v>
      </c>
      <c r="F245" s="3" t="s">
        <v>100</v>
      </c>
      <c r="G245" s="3" t="s">
        <v>104</v>
      </c>
      <c r="H245" s="3">
        <v>3</v>
      </c>
      <c r="I245" s="5">
        <f t="shared" si="3"/>
        <v>0.00302724520686176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" spans="1:26">
      <c r="A246" s="3" t="s">
        <v>90</v>
      </c>
      <c r="B246" s="3" t="s">
        <v>84</v>
      </c>
      <c r="C246" s="3" t="s">
        <v>89</v>
      </c>
      <c r="D246" s="3" t="s">
        <v>50</v>
      </c>
      <c r="E246" s="3">
        <v>997</v>
      </c>
      <c r="F246" s="3" t="s">
        <v>100</v>
      </c>
      <c r="G246" s="3" t="s">
        <v>104</v>
      </c>
      <c r="H246" s="3">
        <v>21</v>
      </c>
      <c r="I246" s="5">
        <f t="shared" si="3"/>
        <v>0.0210631895687061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" spans="1:26">
      <c r="A247" s="3" t="s">
        <v>91</v>
      </c>
      <c r="B247" s="3" t="s">
        <v>85</v>
      </c>
      <c r="C247" s="3" t="s">
        <v>86</v>
      </c>
      <c r="D247" s="3" t="s">
        <v>52</v>
      </c>
      <c r="E247" s="3">
        <v>1007</v>
      </c>
      <c r="F247" s="3" t="s">
        <v>100</v>
      </c>
      <c r="G247" s="3" t="s">
        <v>104</v>
      </c>
      <c r="H247" s="3">
        <v>3</v>
      </c>
      <c r="I247" s="5">
        <f t="shared" si="3"/>
        <v>0.00297914597815293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" spans="1:26">
      <c r="A248" s="3" t="s">
        <v>91</v>
      </c>
      <c r="B248" s="3" t="s">
        <v>85</v>
      </c>
      <c r="C248" s="3" t="s">
        <v>88</v>
      </c>
      <c r="D248" s="3" t="s">
        <v>52</v>
      </c>
      <c r="E248" s="3">
        <v>1009</v>
      </c>
      <c r="F248" s="3" t="s">
        <v>100</v>
      </c>
      <c r="G248" s="3" t="s">
        <v>104</v>
      </c>
      <c r="H248" s="3">
        <v>3</v>
      </c>
      <c r="I248" s="5">
        <f t="shared" si="3"/>
        <v>0.00297324083250743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" spans="1:26">
      <c r="A249" s="3" t="s">
        <v>90</v>
      </c>
      <c r="B249" s="3" t="s">
        <v>84</v>
      </c>
      <c r="C249" s="3" t="s">
        <v>88</v>
      </c>
      <c r="D249" s="3" t="s">
        <v>53</v>
      </c>
      <c r="E249" s="3">
        <v>992</v>
      </c>
      <c r="F249" s="3" t="s">
        <v>100</v>
      </c>
      <c r="G249" s="3" t="s">
        <v>104</v>
      </c>
      <c r="H249" s="3">
        <v>13</v>
      </c>
      <c r="I249" s="5">
        <f t="shared" si="3"/>
        <v>0.0131048387096774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" spans="1:26">
      <c r="A250" s="3" t="s">
        <v>91</v>
      </c>
      <c r="B250" s="3" t="s">
        <v>82</v>
      </c>
      <c r="C250" s="3" t="s">
        <v>88</v>
      </c>
      <c r="D250" s="3" t="s">
        <v>56</v>
      </c>
      <c r="E250" s="3">
        <v>998</v>
      </c>
      <c r="F250" s="3" t="s">
        <v>100</v>
      </c>
      <c r="G250" s="3" t="s">
        <v>104</v>
      </c>
      <c r="H250" s="3">
        <v>3</v>
      </c>
      <c r="I250" s="5">
        <f t="shared" si="3"/>
        <v>0.0030060120240481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" spans="1:26">
      <c r="A251" s="3" t="s">
        <v>90</v>
      </c>
      <c r="B251" s="3" t="s">
        <v>84</v>
      </c>
      <c r="C251" s="3" t="s">
        <v>89</v>
      </c>
      <c r="D251" s="3" t="s">
        <v>56</v>
      </c>
      <c r="E251" s="3">
        <v>982</v>
      </c>
      <c r="F251" s="3" t="s">
        <v>100</v>
      </c>
      <c r="G251" s="3" t="s">
        <v>104</v>
      </c>
      <c r="H251" s="3">
        <v>9</v>
      </c>
      <c r="I251" s="5">
        <f t="shared" si="3"/>
        <v>0.00916496945010183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" spans="1:26">
      <c r="A252" s="3" t="s">
        <v>90</v>
      </c>
      <c r="B252" s="3" t="s">
        <v>84</v>
      </c>
      <c r="C252" s="3" t="s">
        <v>89</v>
      </c>
      <c r="D252" s="3" t="s">
        <v>56</v>
      </c>
      <c r="E252" s="3">
        <v>1001</v>
      </c>
      <c r="F252" s="3" t="s">
        <v>100</v>
      </c>
      <c r="G252" s="3" t="s">
        <v>104</v>
      </c>
      <c r="H252" s="3">
        <v>12</v>
      </c>
      <c r="I252" s="5">
        <f t="shared" si="3"/>
        <v>0.011988011988012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" spans="1:26">
      <c r="A253" s="3" t="s">
        <v>91</v>
      </c>
      <c r="B253" s="3" t="s">
        <v>82</v>
      </c>
      <c r="C253" s="3" t="s">
        <v>89</v>
      </c>
      <c r="D253" s="3" t="s">
        <v>57</v>
      </c>
      <c r="E253" s="3">
        <v>1002</v>
      </c>
      <c r="F253" s="3" t="s">
        <v>105</v>
      </c>
      <c r="G253" s="3" t="s">
        <v>101</v>
      </c>
      <c r="H253" s="3">
        <v>3</v>
      </c>
      <c r="I253" s="5">
        <f t="shared" si="3"/>
        <v>0.0029940119760479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" spans="1:26">
      <c r="A254" s="3" t="s">
        <v>91</v>
      </c>
      <c r="B254" s="3" t="s">
        <v>82</v>
      </c>
      <c r="C254" s="3" t="s">
        <v>89</v>
      </c>
      <c r="D254" s="3" t="s">
        <v>57</v>
      </c>
      <c r="E254" s="3">
        <v>996</v>
      </c>
      <c r="F254" s="3" t="s">
        <v>105</v>
      </c>
      <c r="G254" s="3" t="s">
        <v>101</v>
      </c>
      <c r="H254" s="3">
        <v>3</v>
      </c>
      <c r="I254" s="5">
        <f t="shared" si="3"/>
        <v>0.00301204819277108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" spans="1:26">
      <c r="A255" s="3" t="s">
        <v>90</v>
      </c>
      <c r="B255" s="3" t="s">
        <v>82</v>
      </c>
      <c r="C255" s="3" t="s">
        <v>89</v>
      </c>
      <c r="D255" s="3" t="s">
        <v>57</v>
      </c>
      <c r="E255" s="3">
        <v>1013</v>
      </c>
      <c r="F255" s="3" t="s">
        <v>105</v>
      </c>
      <c r="G255" s="3" t="s">
        <v>101</v>
      </c>
      <c r="H255" s="3">
        <v>14</v>
      </c>
      <c r="I255" s="5">
        <f t="shared" si="3"/>
        <v>0.0138203356367226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" spans="1:26">
      <c r="A256" s="3" t="s">
        <v>90</v>
      </c>
      <c r="B256" s="3" t="s">
        <v>82</v>
      </c>
      <c r="C256" s="3" t="s">
        <v>88</v>
      </c>
      <c r="D256" s="3" t="s">
        <v>58</v>
      </c>
      <c r="E256" s="3">
        <v>1005</v>
      </c>
      <c r="F256" s="3" t="s">
        <v>105</v>
      </c>
      <c r="G256" s="3" t="s">
        <v>101</v>
      </c>
      <c r="H256" s="3">
        <v>12</v>
      </c>
      <c r="I256" s="5">
        <f t="shared" si="3"/>
        <v>0.0119402985074627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" spans="1:26">
      <c r="A257" s="3" t="s">
        <v>91</v>
      </c>
      <c r="B257" s="3" t="s">
        <v>82</v>
      </c>
      <c r="C257" s="3" t="s">
        <v>86</v>
      </c>
      <c r="D257" s="3" t="s">
        <v>32</v>
      </c>
      <c r="E257" s="3">
        <v>990</v>
      </c>
      <c r="F257" s="3" t="s">
        <v>105</v>
      </c>
      <c r="G257" s="3" t="s">
        <v>101</v>
      </c>
      <c r="H257" s="3">
        <v>2</v>
      </c>
      <c r="I257" s="5">
        <f t="shared" si="3"/>
        <v>0.00202020202020202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" spans="1:26">
      <c r="A258" s="3" t="s">
        <v>91</v>
      </c>
      <c r="B258" s="3" t="s">
        <v>82</v>
      </c>
      <c r="C258" s="3" t="s">
        <v>86</v>
      </c>
      <c r="D258" s="3" t="s">
        <v>32</v>
      </c>
      <c r="E258" s="3">
        <v>1026</v>
      </c>
      <c r="F258" s="3" t="s">
        <v>105</v>
      </c>
      <c r="G258" s="3" t="s">
        <v>101</v>
      </c>
      <c r="H258" s="3">
        <v>3</v>
      </c>
      <c r="I258" s="5">
        <f t="shared" ref="I258:I321" si="4">H258/E258</f>
        <v>0.00292397660818713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" spans="1:26">
      <c r="A259" s="3" t="s">
        <v>91</v>
      </c>
      <c r="B259" s="3" t="s">
        <v>84</v>
      </c>
      <c r="C259" s="3" t="s">
        <v>86</v>
      </c>
      <c r="D259" s="3" t="s">
        <v>32</v>
      </c>
      <c r="E259" s="3">
        <v>998</v>
      </c>
      <c r="F259" s="3" t="s">
        <v>105</v>
      </c>
      <c r="G259" s="3" t="s">
        <v>101</v>
      </c>
      <c r="H259" s="3">
        <v>4</v>
      </c>
      <c r="I259" s="5">
        <f t="shared" si="4"/>
        <v>0.00400801603206413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" spans="1:26">
      <c r="A260" s="3" t="s">
        <v>90</v>
      </c>
      <c r="B260" s="3" t="s">
        <v>82</v>
      </c>
      <c r="C260" s="3" t="s">
        <v>87</v>
      </c>
      <c r="D260" s="3" t="s">
        <v>32</v>
      </c>
      <c r="E260" s="3">
        <v>1008</v>
      </c>
      <c r="F260" s="3" t="s">
        <v>105</v>
      </c>
      <c r="G260" s="3" t="s">
        <v>101</v>
      </c>
      <c r="H260" s="3">
        <v>16</v>
      </c>
      <c r="I260" s="5">
        <f t="shared" si="4"/>
        <v>0.0158730158730159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" spans="1:26">
      <c r="A261" s="3" t="s">
        <v>90</v>
      </c>
      <c r="B261" s="3" t="s">
        <v>82</v>
      </c>
      <c r="C261" s="3" t="s">
        <v>87</v>
      </c>
      <c r="D261" s="3" t="s">
        <v>32</v>
      </c>
      <c r="E261" s="3">
        <v>1018</v>
      </c>
      <c r="F261" s="3" t="s">
        <v>105</v>
      </c>
      <c r="G261" s="3" t="s">
        <v>101</v>
      </c>
      <c r="H261" s="3">
        <v>17</v>
      </c>
      <c r="I261" s="5">
        <f t="shared" si="4"/>
        <v>0.0166994106090373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" spans="1:26">
      <c r="A262" s="3" t="s">
        <v>90</v>
      </c>
      <c r="B262" s="3" t="s">
        <v>84</v>
      </c>
      <c r="C262" s="3" t="s">
        <v>87</v>
      </c>
      <c r="D262" s="3" t="s">
        <v>32</v>
      </c>
      <c r="E262" s="3">
        <v>995</v>
      </c>
      <c r="F262" s="3" t="s">
        <v>105</v>
      </c>
      <c r="G262" s="3" t="s">
        <v>101</v>
      </c>
      <c r="H262" s="3">
        <v>14</v>
      </c>
      <c r="I262" s="5">
        <f t="shared" si="4"/>
        <v>0.014070351758794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" spans="1:26">
      <c r="A263" s="3" t="s">
        <v>90</v>
      </c>
      <c r="B263" s="3" t="s">
        <v>84</v>
      </c>
      <c r="C263" s="3" t="s">
        <v>87</v>
      </c>
      <c r="D263" s="3" t="s">
        <v>32</v>
      </c>
      <c r="E263" s="3">
        <v>989</v>
      </c>
      <c r="F263" s="3" t="s">
        <v>105</v>
      </c>
      <c r="G263" s="3" t="s">
        <v>101</v>
      </c>
      <c r="H263" s="3">
        <v>16</v>
      </c>
      <c r="I263" s="5">
        <f t="shared" si="4"/>
        <v>0.0161779575328615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" spans="1:26">
      <c r="A264" s="3" t="s">
        <v>90</v>
      </c>
      <c r="B264" s="3" t="s">
        <v>82</v>
      </c>
      <c r="C264" s="3" t="s">
        <v>88</v>
      </c>
      <c r="D264" s="3" t="s">
        <v>32</v>
      </c>
      <c r="E264" s="3">
        <v>998</v>
      </c>
      <c r="F264" s="3" t="s">
        <v>105</v>
      </c>
      <c r="G264" s="3" t="s">
        <v>101</v>
      </c>
      <c r="H264" s="3">
        <v>19</v>
      </c>
      <c r="I264" s="5">
        <f t="shared" si="4"/>
        <v>0.0190380761523046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" spans="1:26">
      <c r="A265" s="3" t="s">
        <v>91</v>
      </c>
      <c r="B265" s="3" t="s">
        <v>82</v>
      </c>
      <c r="C265" s="3" t="s">
        <v>86</v>
      </c>
      <c r="D265" s="3" t="s">
        <v>33</v>
      </c>
      <c r="E265" s="3">
        <v>990</v>
      </c>
      <c r="F265" s="3" t="s">
        <v>105</v>
      </c>
      <c r="G265" s="3" t="s">
        <v>101</v>
      </c>
      <c r="H265" s="3">
        <v>4</v>
      </c>
      <c r="I265" s="5">
        <f t="shared" si="4"/>
        <v>0.00404040404040404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" spans="1:26">
      <c r="A266" s="3" t="s">
        <v>90</v>
      </c>
      <c r="B266" s="3" t="s">
        <v>83</v>
      </c>
      <c r="C266" s="3" t="s">
        <v>87</v>
      </c>
      <c r="D266" s="3" t="s">
        <v>33</v>
      </c>
      <c r="E266" s="3">
        <v>981</v>
      </c>
      <c r="F266" s="3" t="s">
        <v>105</v>
      </c>
      <c r="G266" s="3" t="s">
        <v>101</v>
      </c>
      <c r="H266" s="3">
        <v>13</v>
      </c>
      <c r="I266" s="5">
        <f t="shared" si="4"/>
        <v>0.0132517838939857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" spans="1:26">
      <c r="A267" s="3" t="s">
        <v>90</v>
      </c>
      <c r="B267" s="3" t="s">
        <v>84</v>
      </c>
      <c r="C267" s="3" t="s">
        <v>87</v>
      </c>
      <c r="D267" s="3" t="s">
        <v>33</v>
      </c>
      <c r="E267" s="3">
        <v>1004</v>
      </c>
      <c r="F267" s="3" t="s">
        <v>105</v>
      </c>
      <c r="G267" s="3" t="s">
        <v>101</v>
      </c>
      <c r="H267" s="3">
        <v>15</v>
      </c>
      <c r="I267" s="5">
        <f t="shared" si="4"/>
        <v>0.0149402390438247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" spans="1:26">
      <c r="A268" s="3" t="s">
        <v>90</v>
      </c>
      <c r="B268" s="3" t="s">
        <v>84</v>
      </c>
      <c r="C268" s="3" t="s">
        <v>88</v>
      </c>
      <c r="D268" s="3" t="s">
        <v>74</v>
      </c>
      <c r="E268" s="3">
        <v>980</v>
      </c>
      <c r="F268" s="3" t="s">
        <v>105</v>
      </c>
      <c r="G268" s="3" t="s">
        <v>101</v>
      </c>
      <c r="H268" s="3">
        <v>14</v>
      </c>
      <c r="I268" s="5">
        <f t="shared" si="4"/>
        <v>0.0142857142857143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" spans="1:26">
      <c r="A269" s="3" t="s">
        <v>90</v>
      </c>
      <c r="B269" s="3" t="s">
        <v>83</v>
      </c>
      <c r="C269" s="3" t="s">
        <v>86</v>
      </c>
      <c r="D269" s="3" t="s">
        <v>34</v>
      </c>
      <c r="E269" s="3">
        <v>1004</v>
      </c>
      <c r="F269" s="3" t="s">
        <v>105</v>
      </c>
      <c r="G269" s="3" t="s">
        <v>101</v>
      </c>
      <c r="H269" s="3">
        <v>20</v>
      </c>
      <c r="I269" s="5">
        <f t="shared" si="4"/>
        <v>0.0199203187250996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" spans="1:26">
      <c r="A270" s="3" t="s">
        <v>90</v>
      </c>
      <c r="B270" s="3" t="s">
        <v>84</v>
      </c>
      <c r="C270" s="3" t="s">
        <v>88</v>
      </c>
      <c r="D270" s="3" t="s">
        <v>34</v>
      </c>
      <c r="E270" s="3">
        <v>1010</v>
      </c>
      <c r="F270" s="3" t="s">
        <v>105</v>
      </c>
      <c r="G270" s="3" t="s">
        <v>101</v>
      </c>
      <c r="H270" s="3">
        <v>15</v>
      </c>
      <c r="I270" s="5">
        <f t="shared" si="4"/>
        <v>0.0148514851485149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" spans="1:26">
      <c r="A271" s="3" t="s">
        <v>91</v>
      </c>
      <c r="B271" s="3" t="s">
        <v>84</v>
      </c>
      <c r="C271" s="3" t="s">
        <v>87</v>
      </c>
      <c r="D271" s="3" t="s">
        <v>36</v>
      </c>
      <c r="E271" s="3">
        <v>997</v>
      </c>
      <c r="F271" s="3" t="s">
        <v>105</v>
      </c>
      <c r="G271" s="3" t="s">
        <v>101</v>
      </c>
      <c r="H271" s="3">
        <v>4</v>
      </c>
      <c r="I271" s="5">
        <f t="shared" si="4"/>
        <v>0.00401203610832497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" spans="1:26">
      <c r="A272" s="3" t="s">
        <v>90</v>
      </c>
      <c r="B272" s="3" t="s">
        <v>84</v>
      </c>
      <c r="C272" s="3" t="s">
        <v>88</v>
      </c>
      <c r="D272" s="3" t="s">
        <v>37</v>
      </c>
      <c r="E272" s="3">
        <v>995</v>
      </c>
      <c r="F272" s="3" t="s">
        <v>105</v>
      </c>
      <c r="G272" s="3" t="s">
        <v>101</v>
      </c>
      <c r="H272" s="3">
        <v>18</v>
      </c>
      <c r="I272" s="5">
        <f t="shared" si="4"/>
        <v>0.0180904522613065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" spans="1:26">
      <c r="A273" s="3" t="s">
        <v>90</v>
      </c>
      <c r="B273" s="3" t="s">
        <v>84</v>
      </c>
      <c r="C273" s="3" t="s">
        <v>88</v>
      </c>
      <c r="D273" s="3" t="s">
        <v>69</v>
      </c>
      <c r="E273" s="3">
        <v>1002</v>
      </c>
      <c r="F273" s="3" t="s">
        <v>105</v>
      </c>
      <c r="G273" s="3" t="s">
        <v>101</v>
      </c>
      <c r="H273" s="3">
        <v>14</v>
      </c>
      <c r="I273" s="5">
        <f t="shared" si="4"/>
        <v>0.0139720558882236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" spans="1:26">
      <c r="A274" s="3" t="s">
        <v>91</v>
      </c>
      <c r="B274" s="3" t="s">
        <v>82</v>
      </c>
      <c r="C274" s="3" t="s">
        <v>89</v>
      </c>
      <c r="D274" s="3" t="s">
        <v>69</v>
      </c>
      <c r="E274" s="3">
        <v>1000</v>
      </c>
      <c r="F274" s="3" t="s">
        <v>105</v>
      </c>
      <c r="G274" s="3" t="s">
        <v>101</v>
      </c>
      <c r="H274" s="3">
        <v>3</v>
      </c>
      <c r="I274" s="5">
        <f t="shared" si="4"/>
        <v>0.003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" spans="1:26">
      <c r="A275" s="3" t="s">
        <v>90</v>
      </c>
      <c r="B275" s="3" t="s">
        <v>83</v>
      </c>
      <c r="C275" s="3" t="s">
        <v>89</v>
      </c>
      <c r="D275" s="3" t="s">
        <v>69</v>
      </c>
      <c r="E275" s="3">
        <v>991</v>
      </c>
      <c r="F275" s="3" t="s">
        <v>105</v>
      </c>
      <c r="G275" s="3" t="s">
        <v>101</v>
      </c>
      <c r="H275" s="3">
        <v>13</v>
      </c>
      <c r="I275" s="5">
        <f t="shared" si="4"/>
        <v>0.0131180625630676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" spans="1:26">
      <c r="A276" s="3" t="s">
        <v>90</v>
      </c>
      <c r="B276" s="3" t="s">
        <v>84</v>
      </c>
      <c r="C276" s="3" t="s">
        <v>89</v>
      </c>
      <c r="D276" s="3" t="s">
        <v>70</v>
      </c>
      <c r="E276" s="3">
        <v>1012</v>
      </c>
      <c r="F276" s="3" t="s">
        <v>105</v>
      </c>
      <c r="G276" s="3" t="s">
        <v>101</v>
      </c>
      <c r="H276" s="3">
        <v>13</v>
      </c>
      <c r="I276" s="5">
        <f t="shared" si="4"/>
        <v>0.0128458498023715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" spans="1:26">
      <c r="A277" s="3" t="s">
        <v>90</v>
      </c>
      <c r="B277" s="3" t="s">
        <v>84</v>
      </c>
      <c r="C277" s="3" t="s">
        <v>86</v>
      </c>
      <c r="D277" s="3" t="s">
        <v>61</v>
      </c>
      <c r="E277" s="3">
        <v>992</v>
      </c>
      <c r="F277" s="3" t="s">
        <v>105</v>
      </c>
      <c r="G277" s="3" t="s">
        <v>101</v>
      </c>
      <c r="H277" s="3">
        <v>20</v>
      </c>
      <c r="I277" s="5">
        <f t="shared" si="4"/>
        <v>0.0201612903225806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" spans="1:26">
      <c r="A278" s="3" t="s">
        <v>90</v>
      </c>
      <c r="B278" s="3" t="s">
        <v>83</v>
      </c>
      <c r="C278" s="3" t="s">
        <v>86</v>
      </c>
      <c r="D278" s="3" t="s">
        <v>38</v>
      </c>
      <c r="E278" s="3">
        <v>1001</v>
      </c>
      <c r="F278" s="3" t="s">
        <v>105</v>
      </c>
      <c r="G278" s="3" t="s">
        <v>101</v>
      </c>
      <c r="H278" s="3">
        <v>20</v>
      </c>
      <c r="I278" s="5">
        <f t="shared" si="4"/>
        <v>0.01998001998002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" spans="1:26">
      <c r="A279" s="3" t="s">
        <v>90</v>
      </c>
      <c r="B279" s="3" t="s">
        <v>85</v>
      </c>
      <c r="C279" s="3" t="s">
        <v>87</v>
      </c>
      <c r="D279" s="3" t="s">
        <v>38</v>
      </c>
      <c r="E279" s="3">
        <v>999</v>
      </c>
      <c r="F279" s="3" t="s">
        <v>105</v>
      </c>
      <c r="G279" s="3" t="s">
        <v>101</v>
      </c>
      <c r="H279" s="3">
        <v>13</v>
      </c>
      <c r="I279" s="5">
        <f t="shared" si="4"/>
        <v>0.013013013013013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" spans="1:26">
      <c r="A280" s="3" t="s">
        <v>90</v>
      </c>
      <c r="B280" s="3" t="s">
        <v>85</v>
      </c>
      <c r="C280" s="3" t="s">
        <v>87</v>
      </c>
      <c r="D280" s="3" t="s">
        <v>38</v>
      </c>
      <c r="E280" s="3">
        <v>981</v>
      </c>
      <c r="F280" s="3" t="s">
        <v>105</v>
      </c>
      <c r="G280" s="3" t="s">
        <v>101</v>
      </c>
      <c r="H280" s="3">
        <v>14</v>
      </c>
      <c r="I280" s="5">
        <f t="shared" si="4"/>
        <v>0.0142711518858308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" spans="1:26">
      <c r="A281" s="3" t="s">
        <v>91</v>
      </c>
      <c r="B281" s="3" t="s">
        <v>84</v>
      </c>
      <c r="C281" s="3" t="s">
        <v>88</v>
      </c>
      <c r="D281" s="3" t="s">
        <v>62</v>
      </c>
      <c r="E281" s="3">
        <v>995</v>
      </c>
      <c r="F281" s="3" t="s">
        <v>105</v>
      </c>
      <c r="G281" s="3" t="s">
        <v>101</v>
      </c>
      <c r="H281" s="3">
        <v>2</v>
      </c>
      <c r="I281" s="5">
        <f t="shared" si="4"/>
        <v>0.00201005025125628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" spans="1:26">
      <c r="A282" s="3" t="s">
        <v>90</v>
      </c>
      <c r="B282" s="3" t="s">
        <v>85</v>
      </c>
      <c r="C282" s="3" t="s">
        <v>88</v>
      </c>
      <c r="D282" s="3" t="s">
        <v>62</v>
      </c>
      <c r="E282" s="3">
        <v>992</v>
      </c>
      <c r="F282" s="3" t="s">
        <v>105</v>
      </c>
      <c r="G282" s="3" t="s">
        <v>101</v>
      </c>
      <c r="H282" s="3">
        <v>14</v>
      </c>
      <c r="I282" s="5">
        <f t="shared" si="4"/>
        <v>0.0141129032258065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" spans="1:26">
      <c r="A283" s="3" t="s">
        <v>90</v>
      </c>
      <c r="B283" s="3" t="s">
        <v>83</v>
      </c>
      <c r="C283" s="3" t="s">
        <v>86</v>
      </c>
      <c r="D283" s="3" t="s">
        <v>39</v>
      </c>
      <c r="E283" s="3">
        <v>992</v>
      </c>
      <c r="F283" s="3" t="s">
        <v>105</v>
      </c>
      <c r="G283" s="3" t="s">
        <v>101</v>
      </c>
      <c r="H283" s="3">
        <v>17</v>
      </c>
      <c r="I283" s="5">
        <f t="shared" si="4"/>
        <v>0.0171370967741935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" spans="1:26">
      <c r="A284" s="3" t="s">
        <v>90</v>
      </c>
      <c r="B284" s="3" t="s">
        <v>83</v>
      </c>
      <c r="C284" s="3" t="s">
        <v>87</v>
      </c>
      <c r="D284" s="3" t="s">
        <v>39</v>
      </c>
      <c r="E284" s="3">
        <v>988</v>
      </c>
      <c r="F284" s="3" t="s">
        <v>105</v>
      </c>
      <c r="G284" s="3" t="s">
        <v>101</v>
      </c>
      <c r="H284" s="3">
        <v>16</v>
      </c>
      <c r="I284" s="5">
        <f t="shared" si="4"/>
        <v>0.0161943319838057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" spans="1:26">
      <c r="A285" s="3" t="s">
        <v>90</v>
      </c>
      <c r="B285" s="3" t="s">
        <v>82</v>
      </c>
      <c r="C285" s="3" t="s">
        <v>89</v>
      </c>
      <c r="D285" s="3" t="s">
        <v>39</v>
      </c>
      <c r="E285" s="3">
        <v>995</v>
      </c>
      <c r="F285" s="3" t="s">
        <v>105</v>
      </c>
      <c r="G285" s="3" t="s">
        <v>101</v>
      </c>
      <c r="H285" s="3">
        <v>14</v>
      </c>
      <c r="I285" s="5">
        <f t="shared" si="4"/>
        <v>0.014070351758794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" spans="1:26">
      <c r="A286" s="3" t="s">
        <v>90</v>
      </c>
      <c r="B286" s="3" t="s">
        <v>85</v>
      </c>
      <c r="C286" s="3" t="s">
        <v>87</v>
      </c>
      <c r="D286" s="3" t="s">
        <v>40</v>
      </c>
      <c r="E286" s="3">
        <v>1012</v>
      </c>
      <c r="F286" s="3" t="s">
        <v>105</v>
      </c>
      <c r="G286" s="3" t="s">
        <v>101</v>
      </c>
      <c r="H286" s="3">
        <v>13</v>
      </c>
      <c r="I286" s="5">
        <f t="shared" si="4"/>
        <v>0.0128458498023715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" spans="1:26">
      <c r="A287" s="3" t="s">
        <v>90</v>
      </c>
      <c r="B287" s="3" t="s">
        <v>84</v>
      </c>
      <c r="C287" s="3" t="s">
        <v>88</v>
      </c>
      <c r="D287" s="3" t="s">
        <v>40</v>
      </c>
      <c r="E287" s="3">
        <v>1005</v>
      </c>
      <c r="F287" s="3" t="s">
        <v>105</v>
      </c>
      <c r="G287" s="3" t="s">
        <v>101</v>
      </c>
      <c r="H287" s="3">
        <v>14</v>
      </c>
      <c r="I287" s="5">
        <f t="shared" si="4"/>
        <v>0.0139303482587065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" spans="1:26">
      <c r="A288" s="3" t="s">
        <v>90</v>
      </c>
      <c r="B288" s="3" t="s">
        <v>83</v>
      </c>
      <c r="C288" s="3" t="s">
        <v>88</v>
      </c>
      <c r="D288" s="3" t="s">
        <v>65</v>
      </c>
      <c r="E288" s="3">
        <v>1005</v>
      </c>
      <c r="F288" s="3" t="s">
        <v>105</v>
      </c>
      <c r="G288" s="3" t="s">
        <v>101</v>
      </c>
      <c r="H288" s="3">
        <v>12</v>
      </c>
      <c r="I288" s="5">
        <f t="shared" si="4"/>
        <v>0.0119402985074627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" spans="1:26">
      <c r="A289" s="3" t="s">
        <v>90</v>
      </c>
      <c r="B289" s="3" t="s">
        <v>84</v>
      </c>
      <c r="C289" s="3" t="s">
        <v>88</v>
      </c>
      <c r="D289" s="3" t="s">
        <v>65</v>
      </c>
      <c r="E289" s="3">
        <v>1005</v>
      </c>
      <c r="F289" s="3" t="s">
        <v>105</v>
      </c>
      <c r="G289" s="3" t="s">
        <v>101</v>
      </c>
      <c r="H289" s="3">
        <v>11</v>
      </c>
      <c r="I289" s="5">
        <f t="shared" si="4"/>
        <v>0.0109452736318408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" spans="1:26">
      <c r="A290" s="3" t="s">
        <v>90</v>
      </c>
      <c r="B290" s="3" t="s">
        <v>84</v>
      </c>
      <c r="C290" s="3" t="s">
        <v>86</v>
      </c>
      <c r="D290" s="3" t="s">
        <v>42</v>
      </c>
      <c r="E290" s="3">
        <v>1004</v>
      </c>
      <c r="F290" s="3" t="s">
        <v>105</v>
      </c>
      <c r="G290" s="3" t="s">
        <v>101</v>
      </c>
      <c r="H290" s="3">
        <v>16</v>
      </c>
      <c r="I290" s="5">
        <f t="shared" si="4"/>
        <v>0.0159362549800797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" spans="1:26">
      <c r="A291" s="3" t="s">
        <v>90</v>
      </c>
      <c r="B291" s="3" t="s">
        <v>85</v>
      </c>
      <c r="C291" s="3" t="s">
        <v>88</v>
      </c>
      <c r="D291" s="3" t="s">
        <v>44</v>
      </c>
      <c r="E291" s="3">
        <v>987</v>
      </c>
      <c r="F291" s="3" t="s">
        <v>105</v>
      </c>
      <c r="G291" s="3" t="s">
        <v>101</v>
      </c>
      <c r="H291" s="3">
        <v>20</v>
      </c>
      <c r="I291" s="5">
        <f t="shared" si="4"/>
        <v>0.0202634245187437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" spans="1:26">
      <c r="A292" s="3" t="s">
        <v>90</v>
      </c>
      <c r="B292" s="3" t="s">
        <v>82</v>
      </c>
      <c r="C292" s="3" t="s">
        <v>89</v>
      </c>
      <c r="D292" s="3" t="s">
        <v>75</v>
      </c>
      <c r="E292" s="3">
        <v>1008</v>
      </c>
      <c r="F292" s="3" t="s">
        <v>105</v>
      </c>
      <c r="G292" s="3" t="s">
        <v>101</v>
      </c>
      <c r="H292" s="3">
        <v>12</v>
      </c>
      <c r="I292" s="5">
        <f t="shared" si="4"/>
        <v>0.0119047619047619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" spans="1:26">
      <c r="A293" s="3" t="s">
        <v>90</v>
      </c>
      <c r="B293" s="3" t="s">
        <v>83</v>
      </c>
      <c r="C293" s="3" t="s">
        <v>89</v>
      </c>
      <c r="D293" s="3" t="s">
        <v>75</v>
      </c>
      <c r="E293" s="3">
        <v>992</v>
      </c>
      <c r="F293" s="3" t="s">
        <v>105</v>
      </c>
      <c r="G293" s="3" t="s">
        <v>101</v>
      </c>
      <c r="H293" s="3">
        <v>16</v>
      </c>
      <c r="I293" s="5">
        <f t="shared" si="4"/>
        <v>0.0161290322580645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" spans="1:26">
      <c r="A294" s="3" t="s">
        <v>90</v>
      </c>
      <c r="B294" s="3" t="s">
        <v>84</v>
      </c>
      <c r="C294" s="3" t="s">
        <v>86</v>
      </c>
      <c r="D294" s="3" t="s">
        <v>45</v>
      </c>
      <c r="E294" s="3">
        <v>1015</v>
      </c>
      <c r="F294" s="3" t="s">
        <v>105</v>
      </c>
      <c r="G294" s="3" t="s">
        <v>101</v>
      </c>
      <c r="H294" s="3">
        <v>15</v>
      </c>
      <c r="I294" s="5">
        <f t="shared" si="4"/>
        <v>0.0147783251231527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" spans="1:26">
      <c r="A295" s="3" t="s">
        <v>90</v>
      </c>
      <c r="B295" s="3" t="s">
        <v>84</v>
      </c>
      <c r="C295" s="3" t="s">
        <v>88</v>
      </c>
      <c r="D295" s="3" t="s">
        <v>45</v>
      </c>
      <c r="E295" s="3">
        <v>994</v>
      </c>
      <c r="F295" s="3" t="s">
        <v>105</v>
      </c>
      <c r="G295" s="3" t="s">
        <v>101</v>
      </c>
      <c r="H295" s="3">
        <v>13</v>
      </c>
      <c r="I295" s="5">
        <f t="shared" si="4"/>
        <v>0.0130784708249497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" spans="1:26">
      <c r="A296" s="3" t="s">
        <v>91</v>
      </c>
      <c r="B296" s="3" t="s">
        <v>83</v>
      </c>
      <c r="C296" s="3" t="s">
        <v>89</v>
      </c>
      <c r="D296" s="3" t="s">
        <v>45</v>
      </c>
      <c r="E296" s="3">
        <v>1004</v>
      </c>
      <c r="F296" s="3" t="s">
        <v>105</v>
      </c>
      <c r="G296" s="3" t="s">
        <v>101</v>
      </c>
      <c r="H296" s="3">
        <v>2</v>
      </c>
      <c r="I296" s="5">
        <f t="shared" si="4"/>
        <v>0.00199203187250996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" spans="1:26">
      <c r="A297" s="3" t="s">
        <v>90</v>
      </c>
      <c r="B297" s="3" t="s">
        <v>84</v>
      </c>
      <c r="C297" s="3" t="s">
        <v>88</v>
      </c>
      <c r="D297" s="3" t="s">
        <v>46</v>
      </c>
      <c r="E297" s="3">
        <v>996</v>
      </c>
      <c r="F297" s="3" t="s">
        <v>105</v>
      </c>
      <c r="G297" s="3" t="s">
        <v>101</v>
      </c>
      <c r="H297" s="3">
        <v>17</v>
      </c>
      <c r="I297" s="5">
        <f t="shared" si="4"/>
        <v>0.0170682730923695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" spans="1:26">
      <c r="A298" s="3" t="s">
        <v>90</v>
      </c>
      <c r="B298" s="3" t="s">
        <v>85</v>
      </c>
      <c r="C298" s="3" t="s">
        <v>86</v>
      </c>
      <c r="D298" s="3" t="s">
        <v>67</v>
      </c>
      <c r="E298" s="3">
        <v>995</v>
      </c>
      <c r="F298" s="3" t="s">
        <v>105</v>
      </c>
      <c r="G298" s="3" t="s">
        <v>101</v>
      </c>
      <c r="H298" s="3">
        <v>16</v>
      </c>
      <c r="I298" s="5">
        <f t="shared" si="4"/>
        <v>0.0160804020100503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" spans="1:26">
      <c r="A299" s="3" t="s">
        <v>91</v>
      </c>
      <c r="B299" s="3" t="s">
        <v>83</v>
      </c>
      <c r="C299" s="3" t="s">
        <v>87</v>
      </c>
      <c r="D299" s="3" t="s">
        <v>67</v>
      </c>
      <c r="E299" s="3">
        <v>1012</v>
      </c>
      <c r="F299" s="3" t="s">
        <v>105</v>
      </c>
      <c r="G299" s="3" t="s">
        <v>101</v>
      </c>
      <c r="H299" s="3">
        <v>4</v>
      </c>
      <c r="I299" s="5">
        <f t="shared" si="4"/>
        <v>0.00395256916996047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" spans="1:26">
      <c r="A300" s="3" t="s">
        <v>91</v>
      </c>
      <c r="B300" s="3" t="s">
        <v>82</v>
      </c>
      <c r="C300" s="3" t="s">
        <v>88</v>
      </c>
      <c r="D300" s="3" t="s">
        <v>67</v>
      </c>
      <c r="E300" s="3">
        <v>998</v>
      </c>
      <c r="F300" s="3" t="s">
        <v>105</v>
      </c>
      <c r="G300" s="3" t="s">
        <v>101</v>
      </c>
      <c r="H300" s="3">
        <v>4</v>
      </c>
      <c r="I300" s="5">
        <f t="shared" si="4"/>
        <v>0.00400801603206413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" spans="1:26">
      <c r="A301" s="3" t="s">
        <v>91</v>
      </c>
      <c r="B301" s="3" t="s">
        <v>83</v>
      </c>
      <c r="C301" s="3" t="s">
        <v>87</v>
      </c>
      <c r="D301" s="3" t="s">
        <v>72</v>
      </c>
      <c r="E301" s="3">
        <v>1014</v>
      </c>
      <c r="F301" s="3" t="s">
        <v>105</v>
      </c>
      <c r="G301" s="3" t="s">
        <v>101</v>
      </c>
      <c r="H301" s="3">
        <v>3</v>
      </c>
      <c r="I301" s="5">
        <f t="shared" si="4"/>
        <v>0.0029585798816568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" spans="1:26">
      <c r="A302" s="3" t="s">
        <v>91</v>
      </c>
      <c r="B302" s="3" t="s">
        <v>84</v>
      </c>
      <c r="C302" s="3" t="s">
        <v>89</v>
      </c>
      <c r="D302" s="3" t="s">
        <v>72</v>
      </c>
      <c r="E302" s="3">
        <v>995</v>
      </c>
      <c r="F302" s="3" t="s">
        <v>105</v>
      </c>
      <c r="G302" s="3" t="s">
        <v>101</v>
      </c>
      <c r="H302" s="3">
        <v>3</v>
      </c>
      <c r="I302" s="5">
        <f t="shared" si="4"/>
        <v>0.00301507537688442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" spans="1:26">
      <c r="A303" s="3" t="s">
        <v>90</v>
      </c>
      <c r="B303" s="3" t="s">
        <v>82</v>
      </c>
      <c r="C303" s="3" t="s">
        <v>87</v>
      </c>
      <c r="D303" s="3" t="s">
        <v>49</v>
      </c>
      <c r="E303" s="3">
        <v>987</v>
      </c>
      <c r="F303" s="3" t="s">
        <v>105</v>
      </c>
      <c r="G303" s="3" t="s">
        <v>101</v>
      </c>
      <c r="H303" s="3">
        <v>13</v>
      </c>
      <c r="I303" s="5">
        <f t="shared" si="4"/>
        <v>0.0131712259371834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" spans="1:26">
      <c r="A304" s="3" t="s">
        <v>90</v>
      </c>
      <c r="B304" s="3" t="s">
        <v>84</v>
      </c>
      <c r="C304" s="3" t="s">
        <v>87</v>
      </c>
      <c r="D304" s="3" t="s">
        <v>49</v>
      </c>
      <c r="E304" s="3">
        <v>992</v>
      </c>
      <c r="F304" s="3" t="s">
        <v>105</v>
      </c>
      <c r="G304" s="3" t="s">
        <v>101</v>
      </c>
      <c r="H304" s="3">
        <v>14</v>
      </c>
      <c r="I304" s="5">
        <f t="shared" si="4"/>
        <v>0.0141129032258065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" spans="1:26">
      <c r="A305" s="3" t="s">
        <v>90</v>
      </c>
      <c r="B305" s="3" t="s">
        <v>84</v>
      </c>
      <c r="C305" s="3" t="s">
        <v>88</v>
      </c>
      <c r="D305" s="3" t="s">
        <v>50</v>
      </c>
      <c r="E305" s="3">
        <v>1002</v>
      </c>
      <c r="F305" s="3" t="s">
        <v>105</v>
      </c>
      <c r="G305" s="3" t="s">
        <v>101</v>
      </c>
      <c r="H305" s="3">
        <v>18</v>
      </c>
      <c r="I305" s="5">
        <f t="shared" si="4"/>
        <v>0.0179640718562874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" spans="1:26">
      <c r="A306" s="3" t="s">
        <v>90</v>
      </c>
      <c r="B306" s="3" t="s">
        <v>85</v>
      </c>
      <c r="C306" s="3" t="s">
        <v>87</v>
      </c>
      <c r="D306" s="3" t="s">
        <v>76</v>
      </c>
      <c r="E306" s="3">
        <v>998</v>
      </c>
      <c r="F306" s="3" t="s">
        <v>105</v>
      </c>
      <c r="G306" s="3" t="s">
        <v>101</v>
      </c>
      <c r="H306" s="3">
        <v>14</v>
      </c>
      <c r="I306" s="5">
        <f t="shared" si="4"/>
        <v>0.0140280561122244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" spans="1:26">
      <c r="A307" s="3" t="s">
        <v>91</v>
      </c>
      <c r="B307" s="3" t="s">
        <v>83</v>
      </c>
      <c r="C307" s="3" t="s">
        <v>86</v>
      </c>
      <c r="D307" s="3" t="s">
        <v>52</v>
      </c>
      <c r="E307" s="3">
        <v>1014</v>
      </c>
      <c r="F307" s="3" t="s">
        <v>105</v>
      </c>
      <c r="G307" s="3" t="s">
        <v>101</v>
      </c>
      <c r="H307" s="3">
        <v>3</v>
      </c>
      <c r="I307" s="5">
        <f t="shared" si="4"/>
        <v>0.0029585798816568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" spans="1:26">
      <c r="A308" s="3" t="s">
        <v>91</v>
      </c>
      <c r="B308" s="3" t="s">
        <v>85</v>
      </c>
      <c r="C308" s="3" t="s">
        <v>86</v>
      </c>
      <c r="D308" s="3" t="s">
        <v>52</v>
      </c>
      <c r="E308" s="3">
        <v>1000</v>
      </c>
      <c r="F308" s="3" t="s">
        <v>105</v>
      </c>
      <c r="G308" s="3" t="s">
        <v>101</v>
      </c>
      <c r="H308" s="3">
        <v>3</v>
      </c>
      <c r="I308" s="5">
        <f t="shared" si="4"/>
        <v>0.003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" spans="1:26">
      <c r="A309" s="3" t="s">
        <v>91</v>
      </c>
      <c r="B309" s="3" t="s">
        <v>85</v>
      </c>
      <c r="C309" s="3" t="s">
        <v>87</v>
      </c>
      <c r="D309" s="3" t="s">
        <v>52</v>
      </c>
      <c r="E309" s="3">
        <v>983</v>
      </c>
      <c r="F309" s="3" t="s">
        <v>105</v>
      </c>
      <c r="G309" s="3" t="s">
        <v>101</v>
      </c>
      <c r="H309" s="3">
        <v>4</v>
      </c>
      <c r="I309" s="5">
        <f t="shared" si="4"/>
        <v>0.00406917599186165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" spans="1:26">
      <c r="A310" s="3" t="s">
        <v>90</v>
      </c>
      <c r="B310" s="3" t="s">
        <v>82</v>
      </c>
      <c r="C310" s="3" t="s">
        <v>88</v>
      </c>
      <c r="D310" s="3" t="s">
        <v>52</v>
      </c>
      <c r="E310" s="3">
        <v>1008</v>
      </c>
      <c r="F310" s="3" t="s">
        <v>105</v>
      </c>
      <c r="G310" s="3" t="s">
        <v>101</v>
      </c>
      <c r="H310" s="3">
        <v>15</v>
      </c>
      <c r="I310" s="5">
        <f t="shared" si="4"/>
        <v>0.0148809523809524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" spans="1:26">
      <c r="A311" s="3" t="s">
        <v>90</v>
      </c>
      <c r="B311" s="3" t="s">
        <v>82</v>
      </c>
      <c r="C311" s="3" t="s">
        <v>88</v>
      </c>
      <c r="D311" s="3" t="s">
        <v>52</v>
      </c>
      <c r="E311" s="3">
        <v>986</v>
      </c>
      <c r="F311" s="3" t="s">
        <v>105</v>
      </c>
      <c r="G311" s="3" t="s">
        <v>101</v>
      </c>
      <c r="H311" s="3">
        <v>17</v>
      </c>
      <c r="I311" s="5">
        <f t="shared" si="4"/>
        <v>0.0172413793103448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" spans="1:26">
      <c r="A312" s="3" t="s">
        <v>90</v>
      </c>
      <c r="B312" s="3" t="s">
        <v>84</v>
      </c>
      <c r="C312" s="3" t="s">
        <v>88</v>
      </c>
      <c r="D312" s="3" t="s">
        <v>52</v>
      </c>
      <c r="E312" s="3">
        <v>992</v>
      </c>
      <c r="F312" s="3" t="s">
        <v>105</v>
      </c>
      <c r="G312" s="3" t="s">
        <v>101</v>
      </c>
      <c r="H312" s="3">
        <v>17</v>
      </c>
      <c r="I312" s="5">
        <f t="shared" si="4"/>
        <v>0.0171370967741935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" spans="1:26">
      <c r="A313" s="3" t="s">
        <v>90</v>
      </c>
      <c r="B313" s="3" t="s">
        <v>82</v>
      </c>
      <c r="C313" s="3" t="s">
        <v>86</v>
      </c>
      <c r="D313" s="3" t="s">
        <v>53</v>
      </c>
      <c r="E313" s="3">
        <v>1007</v>
      </c>
      <c r="F313" s="3" t="s">
        <v>105</v>
      </c>
      <c r="G313" s="3" t="s">
        <v>101</v>
      </c>
      <c r="H313" s="3">
        <v>13</v>
      </c>
      <c r="I313" s="5">
        <f t="shared" si="4"/>
        <v>0.012909632571996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" spans="1:26">
      <c r="A314" s="3" t="s">
        <v>90</v>
      </c>
      <c r="B314" s="3" t="s">
        <v>85</v>
      </c>
      <c r="C314" s="3" t="s">
        <v>89</v>
      </c>
      <c r="D314" s="3" t="s">
        <v>53</v>
      </c>
      <c r="E314" s="3">
        <v>1015</v>
      </c>
      <c r="F314" s="3" t="s">
        <v>105</v>
      </c>
      <c r="G314" s="3" t="s">
        <v>101</v>
      </c>
      <c r="H314" s="3">
        <v>16</v>
      </c>
      <c r="I314" s="5">
        <f t="shared" si="4"/>
        <v>0.0157635467980296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" spans="1:26">
      <c r="A315" s="3" t="s">
        <v>91</v>
      </c>
      <c r="B315" s="3" t="s">
        <v>84</v>
      </c>
      <c r="C315" s="3" t="s">
        <v>88</v>
      </c>
      <c r="D315" s="3" t="s">
        <v>56</v>
      </c>
      <c r="E315" s="3">
        <v>978</v>
      </c>
      <c r="F315" s="3" t="s">
        <v>105</v>
      </c>
      <c r="G315" s="3" t="s">
        <v>101</v>
      </c>
      <c r="H315" s="3">
        <v>4</v>
      </c>
      <c r="I315" s="5">
        <f t="shared" si="4"/>
        <v>0.00408997955010225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" spans="1:26">
      <c r="A316" s="3" t="s">
        <v>91</v>
      </c>
      <c r="B316" s="3" t="s">
        <v>82</v>
      </c>
      <c r="C316" s="3" t="s">
        <v>87</v>
      </c>
      <c r="D316" s="3" t="s">
        <v>57</v>
      </c>
      <c r="E316" s="3">
        <v>996</v>
      </c>
      <c r="F316" s="3" t="s">
        <v>105</v>
      </c>
      <c r="G316" s="3" t="s">
        <v>102</v>
      </c>
      <c r="H316" s="3">
        <v>3</v>
      </c>
      <c r="I316" s="5">
        <f t="shared" si="4"/>
        <v>0.00301204819277108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" spans="1:26">
      <c r="A317" s="3" t="s">
        <v>90</v>
      </c>
      <c r="B317" s="3" t="s">
        <v>82</v>
      </c>
      <c r="C317" s="3" t="s">
        <v>88</v>
      </c>
      <c r="D317" s="3" t="s">
        <v>31</v>
      </c>
      <c r="E317" s="3">
        <v>996</v>
      </c>
      <c r="F317" s="3" t="s">
        <v>105</v>
      </c>
      <c r="G317" s="3" t="s">
        <v>102</v>
      </c>
      <c r="H317" s="3">
        <v>11</v>
      </c>
      <c r="I317" s="5">
        <f t="shared" si="4"/>
        <v>0.0110441767068273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" spans="1:26">
      <c r="A318" s="3" t="s">
        <v>90</v>
      </c>
      <c r="B318" s="3" t="s">
        <v>84</v>
      </c>
      <c r="C318" s="3" t="s">
        <v>89</v>
      </c>
      <c r="D318" s="3" t="s">
        <v>31</v>
      </c>
      <c r="E318" s="3">
        <v>1002</v>
      </c>
      <c r="F318" s="3" t="s">
        <v>105</v>
      </c>
      <c r="G318" s="3" t="s">
        <v>102</v>
      </c>
      <c r="H318" s="3">
        <v>20</v>
      </c>
      <c r="I318" s="5">
        <f t="shared" si="4"/>
        <v>0.0199600798403194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" spans="1:26">
      <c r="A319" s="3" t="s">
        <v>90</v>
      </c>
      <c r="B319" s="3" t="s">
        <v>82</v>
      </c>
      <c r="C319" s="3" t="s">
        <v>86</v>
      </c>
      <c r="D319" s="3" t="s">
        <v>58</v>
      </c>
      <c r="E319" s="3">
        <v>994</v>
      </c>
      <c r="F319" s="3" t="s">
        <v>105</v>
      </c>
      <c r="G319" s="3" t="s">
        <v>102</v>
      </c>
      <c r="H319" s="3">
        <v>9</v>
      </c>
      <c r="I319" s="5">
        <f t="shared" si="4"/>
        <v>0.00905432595573441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" spans="1:26">
      <c r="A320" s="3" t="s">
        <v>90</v>
      </c>
      <c r="B320" s="3" t="s">
        <v>84</v>
      </c>
      <c r="C320" s="3" t="s">
        <v>86</v>
      </c>
      <c r="D320" s="3" t="s">
        <v>58</v>
      </c>
      <c r="E320" s="3">
        <v>997</v>
      </c>
      <c r="F320" s="3" t="s">
        <v>105</v>
      </c>
      <c r="G320" s="3" t="s">
        <v>102</v>
      </c>
      <c r="H320" s="3">
        <v>9</v>
      </c>
      <c r="I320" s="5">
        <f t="shared" si="4"/>
        <v>0.00902708124373119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" spans="1:26">
      <c r="A321" s="3" t="s">
        <v>90</v>
      </c>
      <c r="B321" s="3" t="s">
        <v>82</v>
      </c>
      <c r="C321" s="3" t="s">
        <v>86</v>
      </c>
      <c r="D321" s="3" t="s">
        <v>32</v>
      </c>
      <c r="E321" s="3">
        <v>997</v>
      </c>
      <c r="F321" s="3" t="s">
        <v>105</v>
      </c>
      <c r="G321" s="3" t="s">
        <v>102</v>
      </c>
      <c r="H321" s="3">
        <v>9</v>
      </c>
      <c r="I321" s="5">
        <f t="shared" si="4"/>
        <v>0.00902708124373119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" spans="1:26">
      <c r="A322" s="3" t="s">
        <v>90</v>
      </c>
      <c r="B322" s="3" t="s">
        <v>82</v>
      </c>
      <c r="C322" s="3" t="s">
        <v>86</v>
      </c>
      <c r="D322" s="3" t="s">
        <v>32</v>
      </c>
      <c r="E322" s="3">
        <v>1021</v>
      </c>
      <c r="F322" s="3" t="s">
        <v>105</v>
      </c>
      <c r="G322" s="3" t="s">
        <v>102</v>
      </c>
      <c r="H322" s="3">
        <v>17</v>
      </c>
      <c r="I322" s="5">
        <f t="shared" ref="I322:I385" si="5">H322/E322</f>
        <v>0.0166503428011753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" spans="1:26">
      <c r="A323" s="3" t="s">
        <v>90</v>
      </c>
      <c r="B323" s="3" t="s">
        <v>85</v>
      </c>
      <c r="C323" s="3" t="s">
        <v>86</v>
      </c>
      <c r="D323" s="3" t="s">
        <v>32</v>
      </c>
      <c r="E323" s="3">
        <v>1003</v>
      </c>
      <c r="F323" s="3" t="s">
        <v>105</v>
      </c>
      <c r="G323" s="3" t="s">
        <v>102</v>
      </c>
      <c r="H323" s="3">
        <v>8</v>
      </c>
      <c r="I323" s="5">
        <f t="shared" si="5"/>
        <v>0.00797607178464606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" spans="1:26">
      <c r="A324" s="3" t="s">
        <v>90</v>
      </c>
      <c r="B324" s="3" t="s">
        <v>82</v>
      </c>
      <c r="C324" s="3" t="s">
        <v>87</v>
      </c>
      <c r="D324" s="3" t="s">
        <v>32</v>
      </c>
      <c r="E324" s="3">
        <v>1003</v>
      </c>
      <c r="F324" s="3" t="s">
        <v>105</v>
      </c>
      <c r="G324" s="3" t="s">
        <v>102</v>
      </c>
      <c r="H324" s="3">
        <v>17</v>
      </c>
      <c r="I324" s="5">
        <f t="shared" si="5"/>
        <v>0.0169491525423729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" spans="1:26">
      <c r="A325" s="3" t="s">
        <v>90</v>
      </c>
      <c r="B325" s="3" t="s">
        <v>85</v>
      </c>
      <c r="C325" s="3" t="s">
        <v>87</v>
      </c>
      <c r="D325" s="3" t="s">
        <v>32</v>
      </c>
      <c r="E325" s="3">
        <v>995</v>
      </c>
      <c r="F325" s="3" t="s">
        <v>105</v>
      </c>
      <c r="G325" s="3" t="s">
        <v>102</v>
      </c>
      <c r="H325" s="3">
        <v>6</v>
      </c>
      <c r="I325" s="5">
        <f t="shared" si="5"/>
        <v>0.00603015075376884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" spans="1:26">
      <c r="A326" s="3" t="s">
        <v>91</v>
      </c>
      <c r="B326" s="3" t="s">
        <v>83</v>
      </c>
      <c r="C326" s="3" t="s">
        <v>88</v>
      </c>
      <c r="D326" s="3" t="s">
        <v>32</v>
      </c>
      <c r="E326" s="3">
        <v>1004</v>
      </c>
      <c r="F326" s="3" t="s">
        <v>105</v>
      </c>
      <c r="G326" s="3" t="s">
        <v>102</v>
      </c>
      <c r="H326" s="3">
        <v>3</v>
      </c>
      <c r="I326" s="5">
        <f t="shared" si="5"/>
        <v>0.00298804780876494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" spans="1:26">
      <c r="A327" s="3" t="s">
        <v>90</v>
      </c>
      <c r="B327" s="3" t="s">
        <v>83</v>
      </c>
      <c r="C327" s="3" t="s">
        <v>88</v>
      </c>
      <c r="D327" s="3" t="s">
        <v>32</v>
      </c>
      <c r="E327" s="3">
        <v>1004</v>
      </c>
      <c r="F327" s="3" t="s">
        <v>105</v>
      </c>
      <c r="G327" s="3" t="s">
        <v>102</v>
      </c>
      <c r="H327" s="3">
        <v>13</v>
      </c>
      <c r="I327" s="5">
        <f t="shared" si="5"/>
        <v>0.0129482071713147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" spans="1:26">
      <c r="A328" s="3" t="s">
        <v>90</v>
      </c>
      <c r="B328" s="3" t="s">
        <v>82</v>
      </c>
      <c r="C328" s="3" t="s">
        <v>89</v>
      </c>
      <c r="D328" s="3" t="s">
        <v>32</v>
      </c>
      <c r="E328" s="3">
        <v>998</v>
      </c>
      <c r="F328" s="3" t="s">
        <v>105</v>
      </c>
      <c r="G328" s="3" t="s">
        <v>102</v>
      </c>
      <c r="H328" s="3">
        <v>14</v>
      </c>
      <c r="I328" s="5">
        <f t="shared" si="5"/>
        <v>0.0140280561122244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" spans="1:26">
      <c r="A329" s="3" t="s">
        <v>90</v>
      </c>
      <c r="B329" s="3" t="s">
        <v>82</v>
      </c>
      <c r="C329" s="3" t="s">
        <v>89</v>
      </c>
      <c r="D329" s="3" t="s">
        <v>32</v>
      </c>
      <c r="E329" s="3">
        <v>1002</v>
      </c>
      <c r="F329" s="3" t="s">
        <v>105</v>
      </c>
      <c r="G329" s="3" t="s">
        <v>102</v>
      </c>
      <c r="H329" s="3">
        <v>21</v>
      </c>
      <c r="I329" s="5">
        <f t="shared" si="5"/>
        <v>0.0209580838323353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" spans="1:26">
      <c r="A330" s="3" t="s">
        <v>91</v>
      </c>
      <c r="B330" s="3" t="s">
        <v>84</v>
      </c>
      <c r="C330" s="3" t="s">
        <v>89</v>
      </c>
      <c r="D330" s="3" t="s">
        <v>32</v>
      </c>
      <c r="E330" s="3">
        <v>991</v>
      </c>
      <c r="F330" s="3" t="s">
        <v>105</v>
      </c>
      <c r="G330" s="3" t="s">
        <v>102</v>
      </c>
      <c r="H330" s="3">
        <v>3</v>
      </c>
      <c r="I330" s="5">
        <f t="shared" si="5"/>
        <v>0.00302724520686176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" spans="1:26">
      <c r="A331" s="3" t="s">
        <v>90</v>
      </c>
      <c r="B331" s="3" t="s">
        <v>85</v>
      </c>
      <c r="C331" s="3" t="s">
        <v>89</v>
      </c>
      <c r="D331" s="3" t="s">
        <v>32</v>
      </c>
      <c r="E331" s="3">
        <v>1014</v>
      </c>
      <c r="F331" s="3" t="s">
        <v>105</v>
      </c>
      <c r="G331" s="3" t="s">
        <v>102</v>
      </c>
      <c r="H331" s="3">
        <v>13</v>
      </c>
      <c r="I331" s="5">
        <f t="shared" si="5"/>
        <v>0.0128205128205128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" spans="1:26">
      <c r="A332" s="3" t="s">
        <v>90</v>
      </c>
      <c r="B332" s="3" t="s">
        <v>85</v>
      </c>
      <c r="C332" s="3" t="s">
        <v>89</v>
      </c>
      <c r="D332" s="3" t="s">
        <v>32</v>
      </c>
      <c r="E332" s="3">
        <v>1005</v>
      </c>
      <c r="F332" s="3" t="s">
        <v>105</v>
      </c>
      <c r="G332" s="3" t="s">
        <v>102</v>
      </c>
      <c r="H332" s="3">
        <v>14</v>
      </c>
      <c r="I332" s="5">
        <f t="shared" si="5"/>
        <v>0.0139303482587065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" spans="1:26">
      <c r="A333" s="3" t="s">
        <v>91</v>
      </c>
      <c r="B333" s="3" t="s">
        <v>84</v>
      </c>
      <c r="C333" s="3" t="s">
        <v>86</v>
      </c>
      <c r="D333" s="3" t="s">
        <v>33</v>
      </c>
      <c r="E333" s="3">
        <v>1002</v>
      </c>
      <c r="F333" s="3" t="s">
        <v>105</v>
      </c>
      <c r="G333" s="3" t="s">
        <v>102</v>
      </c>
      <c r="H333" s="3">
        <v>3</v>
      </c>
      <c r="I333" s="5">
        <f t="shared" si="5"/>
        <v>0.0029940119760479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" spans="1:26">
      <c r="A334" s="3" t="s">
        <v>90</v>
      </c>
      <c r="B334" s="3" t="s">
        <v>84</v>
      </c>
      <c r="C334" s="3" t="s">
        <v>89</v>
      </c>
      <c r="D334" s="3" t="s">
        <v>33</v>
      </c>
      <c r="E334" s="3">
        <v>991</v>
      </c>
      <c r="F334" s="3" t="s">
        <v>105</v>
      </c>
      <c r="G334" s="3" t="s">
        <v>102</v>
      </c>
      <c r="H334" s="3">
        <v>20</v>
      </c>
      <c r="I334" s="5">
        <f t="shared" si="5"/>
        <v>0.0201816347124117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" spans="1:26">
      <c r="A335" s="3" t="s">
        <v>90</v>
      </c>
      <c r="B335" s="3" t="s">
        <v>82</v>
      </c>
      <c r="C335" s="3" t="s">
        <v>86</v>
      </c>
      <c r="D335" s="3" t="s">
        <v>34</v>
      </c>
      <c r="E335" s="3">
        <v>992</v>
      </c>
      <c r="F335" s="3" t="s">
        <v>105</v>
      </c>
      <c r="G335" s="3" t="s">
        <v>102</v>
      </c>
      <c r="H335" s="3">
        <v>10</v>
      </c>
      <c r="I335" s="5">
        <f t="shared" si="5"/>
        <v>0.0100806451612903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" spans="1:26">
      <c r="A336" s="3" t="s">
        <v>90</v>
      </c>
      <c r="B336" s="3" t="s">
        <v>85</v>
      </c>
      <c r="C336" s="3" t="s">
        <v>87</v>
      </c>
      <c r="D336" s="3" t="s">
        <v>35</v>
      </c>
      <c r="E336" s="3">
        <v>1009</v>
      </c>
      <c r="F336" s="3" t="s">
        <v>105</v>
      </c>
      <c r="G336" s="3" t="s">
        <v>102</v>
      </c>
      <c r="H336" s="3">
        <v>17</v>
      </c>
      <c r="I336" s="5">
        <f t="shared" si="5"/>
        <v>0.0168483647175421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" spans="1:26">
      <c r="A337" s="3" t="s">
        <v>90</v>
      </c>
      <c r="B337" s="3" t="s">
        <v>85</v>
      </c>
      <c r="C337" s="3" t="s">
        <v>88</v>
      </c>
      <c r="D337" s="3" t="s">
        <v>35</v>
      </c>
      <c r="E337" s="3">
        <v>989</v>
      </c>
      <c r="F337" s="3" t="s">
        <v>105</v>
      </c>
      <c r="G337" s="3" t="s">
        <v>102</v>
      </c>
      <c r="H337" s="3">
        <v>14</v>
      </c>
      <c r="I337" s="5">
        <f t="shared" si="5"/>
        <v>0.0141557128412538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" spans="1:26">
      <c r="A338" s="3" t="s">
        <v>90</v>
      </c>
      <c r="B338" s="3" t="s">
        <v>83</v>
      </c>
      <c r="C338" s="3" t="s">
        <v>89</v>
      </c>
      <c r="D338" s="3" t="s">
        <v>35</v>
      </c>
      <c r="E338" s="3">
        <v>1002</v>
      </c>
      <c r="F338" s="3" t="s">
        <v>105</v>
      </c>
      <c r="G338" s="3" t="s">
        <v>102</v>
      </c>
      <c r="H338" s="3">
        <v>19</v>
      </c>
      <c r="I338" s="5">
        <f t="shared" si="5"/>
        <v>0.0189620758483034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" spans="1:26">
      <c r="A339" s="3" t="s">
        <v>90</v>
      </c>
      <c r="B339" s="3" t="s">
        <v>85</v>
      </c>
      <c r="C339" s="3" t="s">
        <v>89</v>
      </c>
      <c r="D339" s="3" t="s">
        <v>35</v>
      </c>
      <c r="E339" s="3">
        <v>984</v>
      </c>
      <c r="F339" s="3" t="s">
        <v>105</v>
      </c>
      <c r="G339" s="3" t="s">
        <v>102</v>
      </c>
      <c r="H339" s="3">
        <v>13</v>
      </c>
      <c r="I339" s="5">
        <f t="shared" si="5"/>
        <v>0.0132113821138211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" spans="1:26">
      <c r="A340" s="3" t="s">
        <v>90</v>
      </c>
      <c r="B340" s="3" t="s">
        <v>85</v>
      </c>
      <c r="C340" s="3" t="s">
        <v>89</v>
      </c>
      <c r="D340" s="3" t="s">
        <v>35</v>
      </c>
      <c r="E340" s="3">
        <v>1013</v>
      </c>
      <c r="F340" s="3" t="s">
        <v>105</v>
      </c>
      <c r="G340" s="3" t="s">
        <v>102</v>
      </c>
      <c r="H340" s="3">
        <v>18</v>
      </c>
      <c r="I340" s="5">
        <f t="shared" si="5"/>
        <v>0.0177690029615005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" spans="1:26">
      <c r="A341" s="3" t="s">
        <v>90</v>
      </c>
      <c r="B341" s="3" t="s">
        <v>82</v>
      </c>
      <c r="C341" s="3" t="s">
        <v>86</v>
      </c>
      <c r="D341" s="3" t="s">
        <v>36</v>
      </c>
      <c r="E341" s="3">
        <v>1015</v>
      </c>
      <c r="F341" s="3" t="s">
        <v>105</v>
      </c>
      <c r="G341" s="3" t="s">
        <v>102</v>
      </c>
      <c r="H341" s="3">
        <v>11</v>
      </c>
      <c r="I341" s="5">
        <f t="shared" si="5"/>
        <v>0.0108374384236453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" spans="1:26">
      <c r="A342" s="3" t="s">
        <v>90</v>
      </c>
      <c r="B342" s="3" t="s">
        <v>85</v>
      </c>
      <c r="C342" s="3" t="s">
        <v>86</v>
      </c>
      <c r="D342" s="3" t="s">
        <v>36</v>
      </c>
      <c r="E342" s="3">
        <v>1011</v>
      </c>
      <c r="F342" s="3" t="s">
        <v>105</v>
      </c>
      <c r="G342" s="3" t="s">
        <v>102</v>
      </c>
      <c r="H342" s="3">
        <v>12</v>
      </c>
      <c r="I342" s="5">
        <f t="shared" si="5"/>
        <v>0.0118694362017804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" spans="1:26">
      <c r="A343" s="3" t="s">
        <v>91</v>
      </c>
      <c r="B343" s="3" t="s">
        <v>84</v>
      </c>
      <c r="C343" s="3" t="s">
        <v>87</v>
      </c>
      <c r="D343" s="3" t="s">
        <v>36</v>
      </c>
      <c r="E343" s="3">
        <v>993</v>
      </c>
      <c r="F343" s="3" t="s">
        <v>105</v>
      </c>
      <c r="G343" s="3" t="s">
        <v>102</v>
      </c>
      <c r="H343" s="3">
        <v>2</v>
      </c>
      <c r="I343" s="5">
        <f t="shared" si="5"/>
        <v>0.00201409869083585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" spans="1:26">
      <c r="A344" s="3" t="s">
        <v>91</v>
      </c>
      <c r="B344" s="3" t="s">
        <v>83</v>
      </c>
      <c r="C344" s="3" t="s">
        <v>89</v>
      </c>
      <c r="D344" s="3" t="s">
        <v>36</v>
      </c>
      <c r="E344" s="3">
        <v>995</v>
      </c>
      <c r="F344" s="3" t="s">
        <v>105</v>
      </c>
      <c r="G344" s="3" t="s">
        <v>102</v>
      </c>
      <c r="H344" s="3">
        <v>4</v>
      </c>
      <c r="I344" s="5">
        <f t="shared" si="5"/>
        <v>0.00402010050251256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" spans="1:26">
      <c r="A345" s="3" t="s">
        <v>90</v>
      </c>
      <c r="B345" s="3" t="s">
        <v>83</v>
      </c>
      <c r="C345" s="3" t="s">
        <v>89</v>
      </c>
      <c r="D345" s="3" t="s">
        <v>36</v>
      </c>
      <c r="E345" s="3">
        <v>1003</v>
      </c>
      <c r="F345" s="3" t="s">
        <v>105</v>
      </c>
      <c r="G345" s="3" t="s">
        <v>102</v>
      </c>
      <c r="H345" s="3">
        <v>11</v>
      </c>
      <c r="I345" s="5">
        <f t="shared" si="5"/>
        <v>0.0109670987038883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" spans="1:26">
      <c r="A346" s="3" t="s">
        <v>90</v>
      </c>
      <c r="B346" s="3" t="s">
        <v>82</v>
      </c>
      <c r="C346" s="3" t="s">
        <v>86</v>
      </c>
      <c r="D346" s="3" t="s">
        <v>77</v>
      </c>
      <c r="E346" s="3">
        <v>992</v>
      </c>
      <c r="F346" s="3" t="s">
        <v>105</v>
      </c>
      <c r="G346" s="3" t="s">
        <v>102</v>
      </c>
      <c r="H346" s="3">
        <v>13</v>
      </c>
      <c r="I346" s="5">
        <f t="shared" si="5"/>
        <v>0.0131048387096774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" spans="1:26">
      <c r="A347" s="3" t="s">
        <v>90</v>
      </c>
      <c r="B347" s="3" t="s">
        <v>85</v>
      </c>
      <c r="C347" s="3" t="s">
        <v>89</v>
      </c>
      <c r="D347" s="3" t="s">
        <v>77</v>
      </c>
      <c r="E347" s="3">
        <v>991</v>
      </c>
      <c r="F347" s="3" t="s">
        <v>105</v>
      </c>
      <c r="G347" s="3" t="s">
        <v>102</v>
      </c>
      <c r="H347" s="3">
        <v>19</v>
      </c>
      <c r="I347" s="5">
        <f t="shared" si="5"/>
        <v>0.0191725529767911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" spans="1:26">
      <c r="A348" s="3" t="s">
        <v>90</v>
      </c>
      <c r="B348" s="3" t="s">
        <v>82</v>
      </c>
      <c r="C348" s="3" t="s">
        <v>88</v>
      </c>
      <c r="D348" s="3" t="s">
        <v>61</v>
      </c>
      <c r="E348" s="3">
        <v>1004</v>
      </c>
      <c r="F348" s="3" t="s">
        <v>105</v>
      </c>
      <c r="G348" s="3" t="s">
        <v>102</v>
      </c>
      <c r="H348" s="3">
        <v>14</v>
      </c>
      <c r="I348" s="5">
        <f t="shared" si="5"/>
        <v>0.0139442231075697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" spans="1:26">
      <c r="A349" s="3" t="s">
        <v>90</v>
      </c>
      <c r="B349" s="3" t="s">
        <v>85</v>
      </c>
      <c r="C349" s="3" t="s">
        <v>86</v>
      </c>
      <c r="D349" s="3" t="s">
        <v>38</v>
      </c>
      <c r="E349" s="3">
        <v>994</v>
      </c>
      <c r="F349" s="3" t="s">
        <v>105</v>
      </c>
      <c r="G349" s="3" t="s">
        <v>102</v>
      </c>
      <c r="H349" s="3">
        <v>12</v>
      </c>
      <c r="I349" s="5">
        <f t="shared" si="5"/>
        <v>0.0120724346076459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" spans="1:26">
      <c r="A350" s="3" t="s">
        <v>90</v>
      </c>
      <c r="B350" s="3" t="s">
        <v>83</v>
      </c>
      <c r="C350" s="3" t="s">
        <v>86</v>
      </c>
      <c r="D350" s="3" t="s">
        <v>62</v>
      </c>
      <c r="E350" s="3">
        <v>1000</v>
      </c>
      <c r="F350" s="3" t="s">
        <v>105</v>
      </c>
      <c r="G350" s="3" t="s">
        <v>102</v>
      </c>
      <c r="H350" s="3">
        <v>15</v>
      </c>
      <c r="I350" s="5">
        <f t="shared" si="5"/>
        <v>0.015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" spans="1:26">
      <c r="A351" s="3" t="s">
        <v>90</v>
      </c>
      <c r="B351" s="3" t="s">
        <v>83</v>
      </c>
      <c r="C351" s="3" t="s">
        <v>89</v>
      </c>
      <c r="D351" s="3" t="s">
        <v>62</v>
      </c>
      <c r="E351" s="3">
        <v>999</v>
      </c>
      <c r="F351" s="3" t="s">
        <v>105</v>
      </c>
      <c r="G351" s="3" t="s">
        <v>102</v>
      </c>
      <c r="H351" s="3">
        <v>17</v>
      </c>
      <c r="I351" s="5">
        <f t="shared" si="5"/>
        <v>0.017017017017017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" spans="1:26">
      <c r="A352" s="3" t="s">
        <v>90</v>
      </c>
      <c r="B352" s="3" t="s">
        <v>84</v>
      </c>
      <c r="C352" s="3" t="s">
        <v>89</v>
      </c>
      <c r="D352" s="3" t="s">
        <v>39</v>
      </c>
      <c r="E352" s="3">
        <v>1004</v>
      </c>
      <c r="F352" s="3" t="s">
        <v>105</v>
      </c>
      <c r="G352" s="3" t="s">
        <v>102</v>
      </c>
      <c r="H352" s="3">
        <v>15</v>
      </c>
      <c r="I352" s="5">
        <f t="shared" si="5"/>
        <v>0.0149402390438247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" spans="1:26">
      <c r="A353" s="3" t="s">
        <v>90</v>
      </c>
      <c r="B353" s="3" t="s">
        <v>85</v>
      </c>
      <c r="C353" s="3" t="s">
        <v>89</v>
      </c>
      <c r="D353" s="3" t="s">
        <v>42</v>
      </c>
      <c r="E353" s="3">
        <v>995</v>
      </c>
      <c r="F353" s="3" t="s">
        <v>105</v>
      </c>
      <c r="G353" s="3" t="s">
        <v>102</v>
      </c>
      <c r="H353" s="3">
        <v>13</v>
      </c>
      <c r="I353" s="5">
        <f t="shared" si="5"/>
        <v>0.0130653266331658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" spans="1:26">
      <c r="A354" s="3" t="s">
        <v>90</v>
      </c>
      <c r="B354" s="3" t="s">
        <v>84</v>
      </c>
      <c r="C354" s="3" t="s">
        <v>86</v>
      </c>
      <c r="D354" s="3" t="s">
        <v>66</v>
      </c>
      <c r="E354" s="3">
        <v>1000</v>
      </c>
      <c r="F354" s="3" t="s">
        <v>105</v>
      </c>
      <c r="G354" s="3" t="s">
        <v>102</v>
      </c>
      <c r="H354" s="3">
        <v>14</v>
      </c>
      <c r="I354" s="5">
        <f t="shared" si="5"/>
        <v>0.014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" spans="1:26">
      <c r="A355" s="3" t="s">
        <v>90</v>
      </c>
      <c r="B355" s="3" t="s">
        <v>83</v>
      </c>
      <c r="C355" s="3" t="s">
        <v>87</v>
      </c>
      <c r="D355" s="3" t="s">
        <v>43</v>
      </c>
      <c r="E355" s="3">
        <v>1004</v>
      </c>
      <c r="F355" s="3" t="s">
        <v>105</v>
      </c>
      <c r="G355" s="3" t="s">
        <v>102</v>
      </c>
      <c r="H355" s="3">
        <v>19</v>
      </c>
      <c r="I355" s="5">
        <f t="shared" si="5"/>
        <v>0.0189243027888446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" spans="1:26">
      <c r="A356" s="3" t="s">
        <v>90</v>
      </c>
      <c r="B356" s="3" t="s">
        <v>84</v>
      </c>
      <c r="C356" s="3" t="s">
        <v>87</v>
      </c>
      <c r="D356" s="3" t="s">
        <v>43</v>
      </c>
      <c r="E356" s="3">
        <v>985</v>
      </c>
      <c r="F356" s="3" t="s">
        <v>105</v>
      </c>
      <c r="G356" s="3" t="s">
        <v>102</v>
      </c>
      <c r="H356" s="3">
        <v>14</v>
      </c>
      <c r="I356" s="5">
        <f t="shared" si="5"/>
        <v>0.0142131979695431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" spans="1:26">
      <c r="A357" s="3" t="s">
        <v>90</v>
      </c>
      <c r="B357" s="3" t="s">
        <v>85</v>
      </c>
      <c r="C357" s="3" t="s">
        <v>87</v>
      </c>
      <c r="D357" s="3" t="s">
        <v>43</v>
      </c>
      <c r="E357" s="3">
        <v>981</v>
      </c>
      <c r="F357" s="3" t="s">
        <v>105</v>
      </c>
      <c r="G357" s="3" t="s">
        <v>102</v>
      </c>
      <c r="H357" s="3">
        <v>20</v>
      </c>
      <c r="I357" s="5">
        <f t="shared" si="5"/>
        <v>0.0203873598369011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" spans="1:26">
      <c r="A358" s="3" t="s">
        <v>90</v>
      </c>
      <c r="B358" s="3" t="s">
        <v>82</v>
      </c>
      <c r="C358" s="3" t="s">
        <v>88</v>
      </c>
      <c r="D358" s="3" t="s">
        <v>43</v>
      </c>
      <c r="E358" s="3">
        <v>989</v>
      </c>
      <c r="F358" s="3" t="s">
        <v>105</v>
      </c>
      <c r="G358" s="3" t="s">
        <v>102</v>
      </c>
      <c r="H358" s="3">
        <v>16</v>
      </c>
      <c r="I358" s="5">
        <f t="shared" si="5"/>
        <v>0.0161779575328615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" spans="1:26">
      <c r="A359" s="3" t="s">
        <v>90</v>
      </c>
      <c r="B359" s="3" t="s">
        <v>85</v>
      </c>
      <c r="C359" s="3" t="s">
        <v>88</v>
      </c>
      <c r="D359" s="3" t="s">
        <v>43</v>
      </c>
      <c r="E359" s="3">
        <v>973</v>
      </c>
      <c r="F359" s="3" t="s">
        <v>105</v>
      </c>
      <c r="G359" s="3" t="s">
        <v>102</v>
      </c>
      <c r="H359" s="3">
        <v>11</v>
      </c>
      <c r="I359" s="5">
        <f t="shared" si="5"/>
        <v>0.0113052415210689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" spans="1:26">
      <c r="A360" s="3" t="s">
        <v>90</v>
      </c>
      <c r="B360" s="3" t="s">
        <v>83</v>
      </c>
      <c r="C360" s="3" t="s">
        <v>89</v>
      </c>
      <c r="D360" s="3" t="s">
        <v>43</v>
      </c>
      <c r="E360" s="3">
        <v>995</v>
      </c>
      <c r="F360" s="3" t="s">
        <v>105</v>
      </c>
      <c r="G360" s="3" t="s">
        <v>102</v>
      </c>
      <c r="H360" s="3">
        <v>15</v>
      </c>
      <c r="I360" s="5">
        <f t="shared" si="5"/>
        <v>0.0150753768844221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" spans="1:26">
      <c r="A361" s="3" t="s">
        <v>91</v>
      </c>
      <c r="B361" s="3" t="s">
        <v>84</v>
      </c>
      <c r="C361" s="3" t="s">
        <v>89</v>
      </c>
      <c r="D361" s="3" t="s">
        <v>43</v>
      </c>
      <c r="E361" s="3">
        <v>991</v>
      </c>
      <c r="F361" s="3" t="s">
        <v>105</v>
      </c>
      <c r="G361" s="3" t="s">
        <v>102</v>
      </c>
      <c r="H361" s="3">
        <v>3</v>
      </c>
      <c r="I361" s="5">
        <f t="shared" si="5"/>
        <v>0.00302724520686176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" spans="1:26">
      <c r="A362" s="3" t="s">
        <v>90</v>
      </c>
      <c r="B362" s="3" t="s">
        <v>83</v>
      </c>
      <c r="C362" s="3" t="s">
        <v>87</v>
      </c>
      <c r="D362" s="3" t="s">
        <v>44</v>
      </c>
      <c r="E362" s="3">
        <v>999</v>
      </c>
      <c r="F362" s="3" t="s">
        <v>105</v>
      </c>
      <c r="G362" s="3" t="s">
        <v>102</v>
      </c>
      <c r="H362" s="3">
        <v>14</v>
      </c>
      <c r="I362" s="5">
        <f t="shared" si="5"/>
        <v>0.014014014014014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" spans="1:26">
      <c r="A363" s="3" t="s">
        <v>90</v>
      </c>
      <c r="B363" s="3" t="s">
        <v>83</v>
      </c>
      <c r="C363" s="3" t="s">
        <v>88</v>
      </c>
      <c r="D363" s="3" t="s">
        <v>44</v>
      </c>
      <c r="E363" s="3">
        <v>993</v>
      </c>
      <c r="F363" s="3" t="s">
        <v>105</v>
      </c>
      <c r="G363" s="3" t="s">
        <v>102</v>
      </c>
      <c r="H363" s="3">
        <v>20</v>
      </c>
      <c r="I363" s="5">
        <f t="shared" si="5"/>
        <v>0.0201409869083585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" spans="1:26">
      <c r="A364" s="3" t="s">
        <v>90</v>
      </c>
      <c r="B364" s="3" t="s">
        <v>84</v>
      </c>
      <c r="C364" s="3" t="s">
        <v>86</v>
      </c>
      <c r="D364" s="3" t="s">
        <v>45</v>
      </c>
      <c r="E364" s="3">
        <v>987</v>
      </c>
      <c r="F364" s="3" t="s">
        <v>105</v>
      </c>
      <c r="G364" s="3" t="s">
        <v>102</v>
      </c>
      <c r="H364" s="3">
        <v>13</v>
      </c>
      <c r="I364" s="5">
        <f t="shared" si="5"/>
        <v>0.0131712259371834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" spans="1:26">
      <c r="A365" s="3" t="s">
        <v>90</v>
      </c>
      <c r="B365" s="3" t="s">
        <v>84</v>
      </c>
      <c r="C365" s="3" t="s">
        <v>86</v>
      </c>
      <c r="D365" s="3" t="s">
        <v>45</v>
      </c>
      <c r="E365" s="3">
        <v>987</v>
      </c>
      <c r="F365" s="3" t="s">
        <v>105</v>
      </c>
      <c r="G365" s="3" t="s">
        <v>102</v>
      </c>
      <c r="H365" s="3">
        <v>14</v>
      </c>
      <c r="I365" s="5">
        <f t="shared" si="5"/>
        <v>0.0141843971631206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" spans="1:26">
      <c r="A366" s="3" t="s">
        <v>90</v>
      </c>
      <c r="B366" s="3" t="s">
        <v>82</v>
      </c>
      <c r="C366" s="3" t="s">
        <v>87</v>
      </c>
      <c r="D366" s="3" t="s">
        <v>45</v>
      </c>
      <c r="E366" s="3">
        <v>989</v>
      </c>
      <c r="F366" s="3" t="s">
        <v>105</v>
      </c>
      <c r="G366" s="3" t="s">
        <v>102</v>
      </c>
      <c r="H366" s="3">
        <v>12</v>
      </c>
      <c r="I366" s="5">
        <f t="shared" si="5"/>
        <v>0.0121334681496461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" spans="1:26">
      <c r="A367" s="3" t="s">
        <v>90</v>
      </c>
      <c r="B367" s="3" t="s">
        <v>84</v>
      </c>
      <c r="C367" s="3" t="s">
        <v>89</v>
      </c>
      <c r="D367" s="3" t="s">
        <v>45</v>
      </c>
      <c r="E367" s="3">
        <v>1003</v>
      </c>
      <c r="F367" s="3" t="s">
        <v>105</v>
      </c>
      <c r="G367" s="3" t="s">
        <v>102</v>
      </c>
      <c r="H367" s="3">
        <v>15</v>
      </c>
      <c r="I367" s="5">
        <f t="shared" si="5"/>
        <v>0.0149551345962114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" spans="1:26">
      <c r="A368" s="3" t="s">
        <v>90</v>
      </c>
      <c r="B368" s="3" t="s">
        <v>83</v>
      </c>
      <c r="C368" s="3" t="s">
        <v>88</v>
      </c>
      <c r="D368" s="3" t="s">
        <v>47</v>
      </c>
      <c r="E368" s="3">
        <v>1005</v>
      </c>
      <c r="F368" s="3" t="s">
        <v>105</v>
      </c>
      <c r="G368" s="3" t="s">
        <v>102</v>
      </c>
      <c r="H368" s="3">
        <v>14</v>
      </c>
      <c r="I368" s="5">
        <f t="shared" si="5"/>
        <v>0.0139303482587065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" spans="1:26">
      <c r="A369" s="3" t="s">
        <v>90</v>
      </c>
      <c r="B369" s="3" t="s">
        <v>85</v>
      </c>
      <c r="C369" s="3" t="s">
        <v>86</v>
      </c>
      <c r="D369" s="3" t="s">
        <v>50</v>
      </c>
      <c r="E369" s="3">
        <v>997</v>
      </c>
      <c r="F369" s="3" t="s">
        <v>105</v>
      </c>
      <c r="G369" s="3" t="s">
        <v>102</v>
      </c>
      <c r="H369" s="3">
        <v>20</v>
      </c>
      <c r="I369" s="5">
        <f t="shared" si="5"/>
        <v>0.0200601805416249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" spans="1:26">
      <c r="A370" s="3" t="s">
        <v>90</v>
      </c>
      <c r="B370" s="3" t="s">
        <v>84</v>
      </c>
      <c r="C370" s="3" t="s">
        <v>86</v>
      </c>
      <c r="D370" s="3" t="s">
        <v>52</v>
      </c>
      <c r="E370" s="3">
        <v>1011</v>
      </c>
      <c r="F370" s="3" t="s">
        <v>105</v>
      </c>
      <c r="G370" s="3" t="s">
        <v>102</v>
      </c>
      <c r="H370" s="3">
        <v>17</v>
      </c>
      <c r="I370" s="5">
        <f t="shared" si="5"/>
        <v>0.0168150346191889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" spans="1:26">
      <c r="A371" s="3" t="s">
        <v>91</v>
      </c>
      <c r="B371" s="3" t="s">
        <v>83</v>
      </c>
      <c r="C371" s="3" t="s">
        <v>86</v>
      </c>
      <c r="D371" s="3" t="s">
        <v>58</v>
      </c>
      <c r="E371" s="3">
        <v>997</v>
      </c>
      <c r="F371" s="3" t="s">
        <v>105</v>
      </c>
      <c r="G371" s="3" t="s">
        <v>103</v>
      </c>
      <c r="H371" s="3">
        <v>4</v>
      </c>
      <c r="I371" s="5">
        <f t="shared" si="5"/>
        <v>0.00401203610832497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" spans="1:26">
      <c r="A372" s="3" t="s">
        <v>91</v>
      </c>
      <c r="B372" s="3" t="s">
        <v>83</v>
      </c>
      <c r="C372" s="3" t="s">
        <v>86</v>
      </c>
      <c r="D372" s="3" t="s">
        <v>32</v>
      </c>
      <c r="E372" s="3">
        <v>982</v>
      </c>
      <c r="F372" s="3" t="s">
        <v>105</v>
      </c>
      <c r="G372" s="3" t="s">
        <v>103</v>
      </c>
      <c r="H372" s="3">
        <v>3</v>
      </c>
      <c r="I372" s="5">
        <f t="shared" si="5"/>
        <v>0.00305498981670061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" spans="1:26">
      <c r="A373" s="3" t="s">
        <v>91</v>
      </c>
      <c r="B373" s="3" t="s">
        <v>82</v>
      </c>
      <c r="C373" s="3" t="s">
        <v>88</v>
      </c>
      <c r="D373" s="3" t="s">
        <v>32</v>
      </c>
      <c r="E373" s="3">
        <v>989</v>
      </c>
      <c r="F373" s="3" t="s">
        <v>105</v>
      </c>
      <c r="G373" s="3" t="s">
        <v>103</v>
      </c>
      <c r="H373" s="3">
        <v>4</v>
      </c>
      <c r="I373" s="5">
        <f t="shared" si="5"/>
        <v>0.00404448938321537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" spans="1:26">
      <c r="A374" s="3" t="s">
        <v>91</v>
      </c>
      <c r="B374" s="3" t="s">
        <v>83</v>
      </c>
      <c r="C374" s="3" t="s">
        <v>88</v>
      </c>
      <c r="D374" s="3" t="s">
        <v>32</v>
      </c>
      <c r="E374" s="3">
        <v>998</v>
      </c>
      <c r="F374" s="3" t="s">
        <v>105</v>
      </c>
      <c r="G374" s="3" t="s">
        <v>103</v>
      </c>
      <c r="H374" s="3">
        <v>5</v>
      </c>
      <c r="I374" s="5">
        <f t="shared" si="5"/>
        <v>0.00501002004008016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" spans="1:26">
      <c r="A375" s="3" t="s">
        <v>91</v>
      </c>
      <c r="B375" s="3" t="s">
        <v>84</v>
      </c>
      <c r="C375" s="3" t="s">
        <v>88</v>
      </c>
      <c r="D375" s="3" t="s">
        <v>32</v>
      </c>
      <c r="E375" s="3">
        <v>995</v>
      </c>
      <c r="F375" s="3" t="s">
        <v>105</v>
      </c>
      <c r="G375" s="3" t="s">
        <v>103</v>
      </c>
      <c r="H375" s="3">
        <v>4</v>
      </c>
      <c r="I375" s="5">
        <f t="shared" si="5"/>
        <v>0.00402010050251256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" spans="1:26">
      <c r="A376" s="3" t="s">
        <v>90</v>
      </c>
      <c r="B376" s="3" t="s">
        <v>85</v>
      </c>
      <c r="C376" s="3" t="s">
        <v>88</v>
      </c>
      <c r="D376" s="3" t="s">
        <v>32</v>
      </c>
      <c r="E376" s="3">
        <v>1006</v>
      </c>
      <c r="F376" s="3" t="s">
        <v>105</v>
      </c>
      <c r="G376" s="3" t="s">
        <v>103</v>
      </c>
      <c r="H376" s="3">
        <v>13</v>
      </c>
      <c r="I376" s="5">
        <f t="shared" si="5"/>
        <v>0.0129224652087475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" spans="1:26">
      <c r="A377" s="3" t="s">
        <v>91</v>
      </c>
      <c r="B377" s="3" t="s">
        <v>82</v>
      </c>
      <c r="C377" s="3" t="s">
        <v>89</v>
      </c>
      <c r="D377" s="3" t="s">
        <v>32</v>
      </c>
      <c r="E377" s="3">
        <v>1006</v>
      </c>
      <c r="F377" s="3" t="s">
        <v>105</v>
      </c>
      <c r="G377" s="3" t="s">
        <v>103</v>
      </c>
      <c r="H377" s="3">
        <v>4</v>
      </c>
      <c r="I377" s="5">
        <f t="shared" si="5"/>
        <v>0.00397614314115308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" spans="1:26">
      <c r="A378" s="3" t="s">
        <v>91</v>
      </c>
      <c r="B378" s="3" t="s">
        <v>83</v>
      </c>
      <c r="C378" s="3" t="s">
        <v>89</v>
      </c>
      <c r="D378" s="3" t="s">
        <v>32</v>
      </c>
      <c r="E378" s="3">
        <v>982</v>
      </c>
      <c r="F378" s="3" t="s">
        <v>105</v>
      </c>
      <c r="G378" s="3" t="s">
        <v>103</v>
      </c>
      <c r="H378" s="3">
        <v>4</v>
      </c>
      <c r="I378" s="5">
        <f t="shared" si="5"/>
        <v>0.00407331975560081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" spans="1:26">
      <c r="A379" s="3" t="s">
        <v>90</v>
      </c>
      <c r="B379" s="3" t="s">
        <v>83</v>
      </c>
      <c r="C379" s="3" t="s">
        <v>89</v>
      </c>
      <c r="D379" s="3" t="s">
        <v>32</v>
      </c>
      <c r="E379" s="3">
        <v>997</v>
      </c>
      <c r="F379" s="3" t="s">
        <v>105</v>
      </c>
      <c r="G379" s="3" t="s">
        <v>103</v>
      </c>
      <c r="H379" s="3">
        <v>16</v>
      </c>
      <c r="I379" s="5">
        <f t="shared" si="5"/>
        <v>0.0160481444332999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" spans="1:26">
      <c r="A380" s="3" t="s">
        <v>91</v>
      </c>
      <c r="B380" s="3" t="s">
        <v>84</v>
      </c>
      <c r="C380" s="3" t="s">
        <v>89</v>
      </c>
      <c r="D380" s="3" t="s">
        <v>32</v>
      </c>
      <c r="E380" s="3">
        <v>996</v>
      </c>
      <c r="F380" s="3" t="s">
        <v>105</v>
      </c>
      <c r="G380" s="3" t="s">
        <v>103</v>
      </c>
      <c r="H380" s="3">
        <v>4</v>
      </c>
      <c r="I380" s="5">
        <f t="shared" si="5"/>
        <v>0.00401606425702811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" spans="1:26">
      <c r="A381" s="3" t="s">
        <v>91</v>
      </c>
      <c r="B381" s="3" t="s">
        <v>83</v>
      </c>
      <c r="C381" s="3" t="s">
        <v>86</v>
      </c>
      <c r="D381" s="3" t="s">
        <v>33</v>
      </c>
      <c r="E381" s="3">
        <v>1007</v>
      </c>
      <c r="F381" s="3" t="s">
        <v>105</v>
      </c>
      <c r="G381" s="3" t="s">
        <v>103</v>
      </c>
      <c r="H381" s="3">
        <v>2</v>
      </c>
      <c r="I381" s="5">
        <f t="shared" si="5"/>
        <v>0.00198609731876862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" spans="1:26">
      <c r="A382" s="3" t="s">
        <v>91</v>
      </c>
      <c r="B382" s="3" t="s">
        <v>83</v>
      </c>
      <c r="C382" s="3" t="s">
        <v>89</v>
      </c>
      <c r="D382" s="3" t="s">
        <v>33</v>
      </c>
      <c r="E382" s="3">
        <v>997</v>
      </c>
      <c r="F382" s="3" t="s">
        <v>105</v>
      </c>
      <c r="G382" s="3" t="s">
        <v>103</v>
      </c>
      <c r="H382" s="3">
        <v>3</v>
      </c>
      <c r="I382" s="5">
        <f t="shared" si="5"/>
        <v>0.00300902708124373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" spans="1:26">
      <c r="A383" s="3" t="s">
        <v>91</v>
      </c>
      <c r="B383" s="3" t="s">
        <v>82</v>
      </c>
      <c r="C383" s="3" t="s">
        <v>88</v>
      </c>
      <c r="D383" s="3" t="s">
        <v>59</v>
      </c>
      <c r="E383" s="3">
        <v>1009</v>
      </c>
      <c r="F383" s="3" t="s">
        <v>105</v>
      </c>
      <c r="G383" s="3" t="s">
        <v>103</v>
      </c>
      <c r="H383" s="3">
        <v>3</v>
      </c>
      <c r="I383" s="5">
        <f t="shared" si="5"/>
        <v>0.00297324083250743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" spans="1:26">
      <c r="A384" s="3" t="s">
        <v>91</v>
      </c>
      <c r="B384" s="3" t="s">
        <v>85</v>
      </c>
      <c r="C384" s="3" t="s">
        <v>88</v>
      </c>
      <c r="D384" s="3" t="s">
        <v>59</v>
      </c>
      <c r="E384" s="3">
        <v>1007</v>
      </c>
      <c r="F384" s="3" t="s">
        <v>105</v>
      </c>
      <c r="G384" s="3" t="s">
        <v>103</v>
      </c>
      <c r="H384" s="3">
        <v>3</v>
      </c>
      <c r="I384" s="5">
        <f t="shared" si="5"/>
        <v>0.00297914597815293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" spans="1:26">
      <c r="A385" s="3" t="s">
        <v>91</v>
      </c>
      <c r="B385" s="3" t="s">
        <v>85</v>
      </c>
      <c r="C385" s="3" t="s">
        <v>87</v>
      </c>
      <c r="D385" s="3" t="s">
        <v>34</v>
      </c>
      <c r="E385" s="3">
        <v>1008</v>
      </c>
      <c r="F385" s="3" t="s">
        <v>105</v>
      </c>
      <c r="G385" s="3" t="s">
        <v>103</v>
      </c>
      <c r="H385" s="3">
        <v>3</v>
      </c>
      <c r="I385" s="5">
        <f t="shared" si="5"/>
        <v>0.00297619047619048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" spans="1:26">
      <c r="A386" s="3" t="s">
        <v>91</v>
      </c>
      <c r="B386" s="3" t="s">
        <v>82</v>
      </c>
      <c r="C386" s="3" t="s">
        <v>88</v>
      </c>
      <c r="D386" s="3" t="s">
        <v>34</v>
      </c>
      <c r="E386" s="3">
        <v>993</v>
      </c>
      <c r="F386" s="3" t="s">
        <v>105</v>
      </c>
      <c r="G386" s="3" t="s">
        <v>103</v>
      </c>
      <c r="H386" s="3">
        <v>5</v>
      </c>
      <c r="I386" s="5">
        <f t="shared" ref="I386:I449" si="6">H386/E386</f>
        <v>0.00503524672708963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" spans="1:26">
      <c r="A387" s="3" t="s">
        <v>91</v>
      </c>
      <c r="B387" s="3" t="s">
        <v>83</v>
      </c>
      <c r="C387" s="3" t="s">
        <v>88</v>
      </c>
      <c r="D387" s="3" t="s">
        <v>34</v>
      </c>
      <c r="E387" s="3">
        <v>1004</v>
      </c>
      <c r="F387" s="3" t="s">
        <v>105</v>
      </c>
      <c r="G387" s="3" t="s">
        <v>103</v>
      </c>
      <c r="H387" s="3">
        <v>4</v>
      </c>
      <c r="I387" s="5">
        <f t="shared" si="6"/>
        <v>0.00398406374501992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" spans="1:26">
      <c r="A388" s="3" t="s">
        <v>91</v>
      </c>
      <c r="B388" s="3" t="s">
        <v>84</v>
      </c>
      <c r="C388" s="3" t="s">
        <v>88</v>
      </c>
      <c r="D388" s="3" t="s">
        <v>34</v>
      </c>
      <c r="E388" s="3">
        <v>994</v>
      </c>
      <c r="F388" s="3" t="s">
        <v>105</v>
      </c>
      <c r="G388" s="3" t="s">
        <v>103</v>
      </c>
      <c r="H388" s="3">
        <v>4</v>
      </c>
      <c r="I388" s="5">
        <f t="shared" si="6"/>
        <v>0.00402414486921529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" spans="1:26">
      <c r="A389" s="3" t="s">
        <v>91</v>
      </c>
      <c r="B389" s="3" t="s">
        <v>82</v>
      </c>
      <c r="C389" s="3" t="s">
        <v>89</v>
      </c>
      <c r="D389" s="3" t="s">
        <v>34</v>
      </c>
      <c r="E389" s="3">
        <v>1009</v>
      </c>
      <c r="F389" s="3" t="s">
        <v>105</v>
      </c>
      <c r="G389" s="3" t="s">
        <v>103</v>
      </c>
      <c r="H389" s="3">
        <v>3</v>
      </c>
      <c r="I389" s="5">
        <f t="shared" si="6"/>
        <v>0.00297324083250743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" spans="1:26">
      <c r="A390" s="3" t="s">
        <v>91</v>
      </c>
      <c r="B390" s="3" t="s">
        <v>84</v>
      </c>
      <c r="C390" s="3" t="s">
        <v>89</v>
      </c>
      <c r="D390" s="3" t="s">
        <v>34</v>
      </c>
      <c r="E390" s="3">
        <v>1013</v>
      </c>
      <c r="F390" s="3" t="s">
        <v>105</v>
      </c>
      <c r="G390" s="3" t="s">
        <v>103</v>
      </c>
      <c r="H390" s="3">
        <v>4</v>
      </c>
      <c r="I390" s="5">
        <f t="shared" si="6"/>
        <v>0.00394866732477789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" spans="1:26">
      <c r="A391" s="3" t="s">
        <v>90</v>
      </c>
      <c r="B391" s="3" t="s">
        <v>85</v>
      </c>
      <c r="C391" s="3" t="s">
        <v>86</v>
      </c>
      <c r="D391" s="3" t="s">
        <v>35</v>
      </c>
      <c r="E391" s="3">
        <v>999</v>
      </c>
      <c r="F391" s="3" t="s">
        <v>105</v>
      </c>
      <c r="G391" s="3" t="s">
        <v>103</v>
      </c>
      <c r="H391" s="3">
        <v>22</v>
      </c>
      <c r="I391" s="5">
        <f t="shared" si="6"/>
        <v>0.022022022022022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" spans="1:26">
      <c r="A392" s="3" t="s">
        <v>91</v>
      </c>
      <c r="B392" s="3" t="s">
        <v>82</v>
      </c>
      <c r="C392" s="3" t="s">
        <v>89</v>
      </c>
      <c r="D392" s="3" t="s">
        <v>35</v>
      </c>
      <c r="E392" s="3">
        <v>980</v>
      </c>
      <c r="F392" s="3" t="s">
        <v>105</v>
      </c>
      <c r="G392" s="3" t="s">
        <v>103</v>
      </c>
      <c r="H392" s="3">
        <v>3</v>
      </c>
      <c r="I392" s="5">
        <f t="shared" si="6"/>
        <v>0.00306122448979592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" spans="1:26">
      <c r="A393" s="3" t="s">
        <v>90</v>
      </c>
      <c r="B393" s="3" t="s">
        <v>84</v>
      </c>
      <c r="C393" s="3" t="s">
        <v>87</v>
      </c>
      <c r="D393" s="3" t="s">
        <v>78</v>
      </c>
      <c r="E393" s="3">
        <v>1005</v>
      </c>
      <c r="F393" s="3" t="s">
        <v>105</v>
      </c>
      <c r="G393" s="3" t="s">
        <v>103</v>
      </c>
      <c r="H393" s="3">
        <v>18</v>
      </c>
      <c r="I393" s="5">
        <f t="shared" si="6"/>
        <v>0.017910447761194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" spans="1:26">
      <c r="A394" s="3" t="s">
        <v>91</v>
      </c>
      <c r="B394" s="3" t="s">
        <v>82</v>
      </c>
      <c r="C394" s="3" t="s">
        <v>86</v>
      </c>
      <c r="D394" s="3" t="s">
        <v>36</v>
      </c>
      <c r="E394" s="3">
        <v>997</v>
      </c>
      <c r="F394" s="3" t="s">
        <v>105</v>
      </c>
      <c r="G394" s="3" t="s">
        <v>103</v>
      </c>
      <c r="H394" s="3">
        <v>3</v>
      </c>
      <c r="I394" s="5">
        <f t="shared" si="6"/>
        <v>0.00300902708124373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" spans="1:26">
      <c r="A395" s="3" t="s">
        <v>91</v>
      </c>
      <c r="B395" s="3" t="s">
        <v>82</v>
      </c>
      <c r="C395" s="3" t="s">
        <v>87</v>
      </c>
      <c r="D395" s="3" t="s">
        <v>36</v>
      </c>
      <c r="E395" s="3">
        <v>996</v>
      </c>
      <c r="F395" s="3" t="s">
        <v>105</v>
      </c>
      <c r="G395" s="3" t="s">
        <v>103</v>
      </c>
      <c r="H395" s="3">
        <v>4</v>
      </c>
      <c r="I395" s="5">
        <f t="shared" si="6"/>
        <v>0.00401606425702811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" spans="1:26">
      <c r="A396" s="3" t="s">
        <v>91</v>
      </c>
      <c r="B396" s="3" t="s">
        <v>85</v>
      </c>
      <c r="C396" s="3" t="s">
        <v>86</v>
      </c>
      <c r="D396" s="3" t="s">
        <v>37</v>
      </c>
      <c r="E396" s="3">
        <v>1003</v>
      </c>
      <c r="F396" s="3" t="s">
        <v>105</v>
      </c>
      <c r="G396" s="3" t="s">
        <v>103</v>
      </c>
      <c r="H396" s="3">
        <v>4</v>
      </c>
      <c r="I396" s="5">
        <f t="shared" si="6"/>
        <v>0.00398803589232303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" spans="1:26">
      <c r="A397" s="3" t="s">
        <v>91</v>
      </c>
      <c r="B397" s="3" t="s">
        <v>84</v>
      </c>
      <c r="C397" s="3" t="s">
        <v>88</v>
      </c>
      <c r="D397" s="3" t="s">
        <v>37</v>
      </c>
      <c r="E397" s="3">
        <v>1011</v>
      </c>
      <c r="F397" s="3" t="s">
        <v>105</v>
      </c>
      <c r="G397" s="3" t="s">
        <v>103</v>
      </c>
      <c r="H397" s="3">
        <v>3</v>
      </c>
      <c r="I397" s="5">
        <f t="shared" si="6"/>
        <v>0.0029673590504451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" spans="1:26">
      <c r="A398" s="3" t="s">
        <v>91</v>
      </c>
      <c r="B398" s="3" t="s">
        <v>84</v>
      </c>
      <c r="C398" s="3" t="s">
        <v>86</v>
      </c>
      <c r="D398" s="3" t="s">
        <v>70</v>
      </c>
      <c r="E398" s="3">
        <v>1003</v>
      </c>
      <c r="F398" s="3" t="s">
        <v>105</v>
      </c>
      <c r="G398" s="3" t="s">
        <v>103</v>
      </c>
      <c r="H398" s="3">
        <v>3</v>
      </c>
      <c r="I398" s="5">
        <f t="shared" si="6"/>
        <v>0.00299102691924227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" spans="1:26">
      <c r="A399" s="3" t="s">
        <v>90</v>
      </c>
      <c r="B399" s="3" t="s">
        <v>82</v>
      </c>
      <c r="C399" s="3" t="s">
        <v>86</v>
      </c>
      <c r="D399" s="3" t="s">
        <v>61</v>
      </c>
      <c r="E399" s="3">
        <v>1007</v>
      </c>
      <c r="F399" s="3" t="s">
        <v>105</v>
      </c>
      <c r="G399" s="3" t="s">
        <v>103</v>
      </c>
      <c r="H399" s="3">
        <v>11</v>
      </c>
      <c r="I399" s="5">
        <f t="shared" si="6"/>
        <v>0.0109235352532274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" spans="1:26">
      <c r="A400" s="3" t="s">
        <v>91</v>
      </c>
      <c r="B400" s="3" t="s">
        <v>82</v>
      </c>
      <c r="C400" s="3" t="s">
        <v>87</v>
      </c>
      <c r="D400" s="3" t="s">
        <v>61</v>
      </c>
      <c r="E400" s="3">
        <v>1014</v>
      </c>
      <c r="F400" s="3" t="s">
        <v>105</v>
      </c>
      <c r="G400" s="3" t="s">
        <v>103</v>
      </c>
      <c r="H400" s="3">
        <v>3</v>
      </c>
      <c r="I400" s="5">
        <f t="shared" si="6"/>
        <v>0.0029585798816568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" spans="1:26">
      <c r="A401" s="3" t="s">
        <v>90</v>
      </c>
      <c r="B401" s="3" t="s">
        <v>85</v>
      </c>
      <c r="C401" s="3" t="s">
        <v>88</v>
      </c>
      <c r="D401" s="3" t="s">
        <v>61</v>
      </c>
      <c r="E401" s="3">
        <v>1013</v>
      </c>
      <c r="F401" s="3" t="s">
        <v>105</v>
      </c>
      <c r="G401" s="3" t="s">
        <v>103</v>
      </c>
      <c r="H401" s="3">
        <v>11</v>
      </c>
      <c r="I401" s="5">
        <f t="shared" si="6"/>
        <v>0.0108588351431392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" spans="1:26">
      <c r="A402" s="3" t="s">
        <v>91</v>
      </c>
      <c r="B402" s="3" t="s">
        <v>82</v>
      </c>
      <c r="C402" s="3" t="s">
        <v>87</v>
      </c>
      <c r="D402" s="3" t="s">
        <v>62</v>
      </c>
      <c r="E402" s="3">
        <v>994</v>
      </c>
      <c r="F402" s="3" t="s">
        <v>105</v>
      </c>
      <c r="G402" s="3" t="s">
        <v>103</v>
      </c>
      <c r="H402" s="3">
        <v>4</v>
      </c>
      <c r="I402" s="5">
        <f t="shared" si="6"/>
        <v>0.00402414486921529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" spans="1:26">
      <c r="A403" s="3" t="s">
        <v>91</v>
      </c>
      <c r="B403" s="3" t="s">
        <v>85</v>
      </c>
      <c r="C403" s="3" t="s">
        <v>89</v>
      </c>
      <c r="D403" s="3" t="s">
        <v>79</v>
      </c>
      <c r="E403" s="3">
        <v>1000</v>
      </c>
      <c r="F403" s="3" t="s">
        <v>105</v>
      </c>
      <c r="G403" s="3" t="s">
        <v>103</v>
      </c>
      <c r="H403" s="3">
        <v>4</v>
      </c>
      <c r="I403" s="5">
        <f t="shared" si="6"/>
        <v>0.004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" spans="1:26">
      <c r="A404" s="3" t="s">
        <v>90</v>
      </c>
      <c r="B404" s="3" t="s">
        <v>85</v>
      </c>
      <c r="C404" s="3" t="s">
        <v>87</v>
      </c>
      <c r="D404" s="3" t="s">
        <v>63</v>
      </c>
      <c r="E404" s="3">
        <v>1001</v>
      </c>
      <c r="F404" s="3" t="s">
        <v>105</v>
      </c>
      <c r="G404" s="3" t="s">
        <v>103</v>
      </c>
      <c r="H404" s="3">
        <v>17</v>
      </c>
      <c r="I404" s="5">
        <f t="shared" si="6"/>
        <v>0.016983016983017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" spans="1:26">
      <c r="A405" s="3" t="s">
        <v>91</v>
      </c>
      <c r="B405" s="3" t="s">
        <v>85</v>
      </c>
      <c r="C405" s="3" t="s">
        <v>87</v>
      </c>
      <c r="D405" s="3" t="s">
        <v>71</v>
      </c>
      <c r="E405" s="3">
        <v>995</v>
      </c>
      <c r="F405" s="3" t="s">
        <v>105</v>
      </c>
      <c r="G405" s="3" t="s">
        <v>103</v>
      </c>
      <c r="H405" s="3">
        <v>4</v>
      </c>
      <c r="I405" s="5">
        <f t="shared" si="6"/>
        <v>0.00402010050251256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" spans="1:26">
      <c r="A406" s="3" t="s">
        <v>91</v>
      </c>
      <c r="B406" s="3" t="s">
        <v>85</v>
      </c>
      <c r="C406" s="3" t="s">
        <v>86</v>
      </c>
      <c r="D406" s="3" t="s">
        <v>42</v>
      </c>
      <c r="E406" s="3">
        <v>1005</v>
      </c>
      <c r="F406" s="3" t="s">
        <v>105</v>
      </c>
      <c r="G406" s="3" t="s">
        <v>103</v>
      </c>
      <c r="H406" s="3">
        <v>5</v>
      </c>
      <c r="I406" s="5">
        <f t="shared" si="6"/>
        <v>0.00497512437810945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" spans="1:26">
      <c r="A407" s="3" t="s">
        <v>90</v>
      </c>
      <c r="B407" s="3" t="s">
        <v>82</v>
      </c>
      <c r="C407" s="3" t="s">
        <v>87</v>
      </c>
      <c r="D407" s="3" t="s">
        <v>42</v>
      </c>
      <c r="E407" s="3">
        <v>1004</v>
      </c>
      <c r="F407" s="3" t="s">
        <v>105</v>
      </c>
      <c r="G407" s="3" t="s">
        <v>103</v>
      </c>
      <c r="H407" s="3">
        <v>27</v>
      </c>
      <c r="I407" s="5">
        <f t="shared" si="6"/>
        <v>0.0268924302788845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" spans="1:26">
      <c r="A408" s="3" t="s">
        <v>91</v>
      </c>
      <c r="B408" s="3" t="s">
        <v>83</v>
      </c>
      <c r="C408" s="3" t="s">
        <v>86</v>
      </c>
      <c r="D408" s="3" t="s">
        <v>43</v>
      </c>
      <c r="E408" s="3">
        <v>1003</v>
      </c>
      <c r="F408" s="3" t="s">
        <v>105</v>
      </c>
      <c r="G408" s="3" t="s">
        <v>103</v>
      </c>
      <c r="H408" s="3">
        <v>2</v>
      </c>
      <c r="I408" s="5">
        <f t="shared" si="6"/>
        <v>0.00199401794616152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" spans="1:26">
      <c r="A409" s="3" t="s">
        <v>91</v>
      </c>
      <c r="B409" s="3" t="s">
        <v>84</v>
      </c>
      <c r="C409" s="3" t="s">
        <v>86</v>
      </c>
      <c r="D409" s="3" t="s">
        <v>43</v>
      </c>
      <c r="E409" s="3">
        <v>995</v>
      </c>
      <c r="F409" s="3" t="s">
        <v>105</v>
      </c>
      <c r="G409" s="3" t="s">
        <v>103</v>
      </c>
      <c r="H409" s="3">
        <v>4</v>
      </c>
      <c r="I409" s="5">
        <f t="shared" si="6"/>
        <v>0.00402010050251256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" spans="1:26">
      <c r="A410" s="3" t="s">
        <v>91</v>
      </c>
      <c r="B410" s="3" t="s">
        <v>85</v>
      </c>
      <c r="C410" s="3" t="s">
        <v>86</v>
      </c>
      <c r="D410" s="3" t="s">
        <v>43</v>
      </c>
      <c r="E410" s="3">
        <v>1015</v>
      </c>
      <c r="F410" s="3" t="s">
        <v>105</v>
      </c>
      <c r="G410" s="3" t="s">
        <v>103</v>
      </c>
      <c r="H410" s="3">
        <v>2</v>
      </c>
      <c r="I410" s="5">
        <f t="shared" si="6"/>
        <v>0.00197044334975369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" spans="1:26">
      <c r="A411" s="3" t="s">
        <v>91</v>
      </c>
      <c r="B411" s="3" t="s">
        <v>85</v>
      </c>
      <c r="C411" s="3" t="s">
        <v>86</v>
      </c>
      <c r="D411" s="3" t="s">
        <v>43</v>
      </c>
      <c r="E411" s="3">
        <v>992</v>
      </c>
      <c r="F411" s="3" t="s">
        <v>105</v>
      </c>
      <c r="G411" s="3" t="s">
        <v>103</v>
      </c>
      <c r="H411" s="3">
        <v>3</v>
      </c>
      <c r="I411" s="5">
        <f t="shared" si="6"/>
        <v>0.0030241935483871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" spans="1:26">
      <c r="A412" s="3" t="s">
        <v>90</v>
      </c>
      <c r="B412" s="3" t="s">
        <v>82</v>
      </c>
      <c r="C412" s="3" t="s">
        <v>87</v>
      </c>
      <c r="D412" s="3" t="s">
        <v>43</v>
      </c>
      <c r="E412" s="3">
        <v>1013</v>
      </c>
      <c r="F412" s="3" t="s">
        <v>105</v>
      </c>
      <c r="G412" s="3" t="s">
        <v>103</v>
      </c>
      <c r="H412" s="3">
        <v>27</v>
      </c>
      <c r="I412" s="5">
        <f t="shared" si="6"/>
        <v>0.0266535044422507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" spans="1:26">
      <c r="A413" s="3" t="s">
        <v>91</v>
      </c>
      <c r="B413" s="3" t="s">
        <v>85</v>
      </c>
      <c r="C413" s="3" t="s">
        <v>88</v>
      </c>
      <c r="D413" s="3" t="s">
        <v>43</v>
      </c>
      <c r="E413" s="3">
        <v>1008</v>
      </c>
      <c r="F413" s="3" t="s">
        <v>105</v>
      </c>
      <c r="G413" s="3" t="s">
        <v>103</v>
      </c>
      <c r="H413" s="3">
        <v>3</v>
      </c>
      <c r="I413" s="5">
        <f t="shared" si="6"/>
        <v>0.00297619047619048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" spans="1:26">
      <c r="A414" s="3" t="s">
        <v>91</v>
      </c>
      <c r="B414" s="3" t="s">
        <v>82</v>
      </c>
      <c r="C414" s="3" t="s">
        <v>89</v>
      </c>
      <c r="D414" s="3" t="s">
        <v>43</v>
      </c>
      <c r="E414" s="3">
        <v>989</v>
      </c>
      <c r="F414" s="3" t="s">
        <v>105</v>
      </c>
      <c r="G414" s="3" t="s">
        <v>103</v>
      </c>
      <c r="H414" s="3">
        <v>4</v>
      </c>
      <c r="I414" s="5">
        <f t="shared" si="6"/>
        <v>0.00404448938321537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" spans="1:26">
      <c r="A415" s="3" t="s">
        <v>91</v>
      </c>
      <c r="B415" s="3" t="s">
        <v>85</v>
      </c>
      <c r="C415" s="3" t="s">
        <v>89</v>
      </c>
      <c r="D415" s="3" t="s">
        <v>43</v>
      </c>
      <c r="E415" s="3">
        <v>1010</v>
      </c>
      <c r="F415" s="3" t="s">
        <v>105</v>
      </c>
      <c r="G415" s="3" t="s">
        <v>103</v>
      </c>
      <c r="H415" s="3">
        <v>3</v>
      </c>
      <c r="I415" s="5">
        <f t="shared" si="6"/>
        <v>0.00297029702970297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" spans="1:26">
      <c r="A416" s="3" t="s">
        <v>91</v>
      </c>
      <c r="B416" s="3" t="s">
        <v>82</v>
      </c>
      <c r="C416" s="3" t="s">
        <v>88</v>
      </c>
      <c r="D416" s="3" t="s">
        <v>44</v>
      </c>
      <c r="E416" s="3">
        <v>1019</v>
      </c>
      <c r="F416" s="3" t="s">
        <v>105</v>
      </c>
      <c r="G416" s="3" t="s">
        <v>103</v>
      </c>
      <c r="H416" s="3">
        <v>3</v>
      </c>
      <c r="I416" s="5">
        <f t="shared" si="6"/>
        <v>0.00294406280667321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" spans="1:26">
      <c r="A417" s="3" t="s">
        <v>91</v>
      </c>
      <c r="B417" s="3" t="s">
        <v>84</v>
      </c>
      <c r="C417" s="3" t="s">
        <v>88</v>
      </c>
      <c r="D417" s="3" t="s">
        <v>44</v>
      </c>
      <c r="E417" s="3">
        <v>994</v>
      </c>
      <c r="F417" s="3" t="s">
        <v>105</v>
      </c>
      <c r="G417" s="3" t="s">
        <v>103</v>
      </c>
      <c r="H417" s="3">
        <v>3</v>
      </c>
      <c r="I417" s="5">
        <f t="shared" si="6"/>
        <v>0.00301810865191147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" spans="1:26">
      <c r="A418" s="3" t="s">
        <v>91</v>
      </c>
      <c r="B418" s="3" t="s">
        <v>83</v>
      </c>
      <c r="C418" s="3" t="s">
        <v>89</v>
      </c>
      <c r="D418" s="3" t="s">
        <v>44</v>
      </c>
      <c r="E418" s="3">
        <v>999</v>
      </c>
      <c r="F418" s="3" t="s">
        <v>105</v>
      </c>
      <c r="G418" s="3" t="s">
        <v>103</v>
      </c>
      <c r="H418" s="3">
        <v>3</v>
      </c>
      <c r="I418" s="5">
        <f t="shared" si="6"/>
        <v>0.003003003003003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" spans="1:26">
      <c r="A419" s="3" t="s">
        <v>91</v>
      </c>
      <c r="B419" s="3" t="s">
        <v>83</v>
      </c>
      <c r="C419" s="3" t="s">
        <v>89</v>
      </c>
      <c r="D419" s="3" t="s">
        <v>44</v>
      </c>
      <c r="E419" s="3">
        <v>984</v>
      </c>
      <c r="F419" s="3" t="s">
        <v>105</v>
      </c>
      <c r="G419" s="3" t="s">
        <v>103</v>
      </c>
      <c r="H419" s="3">
        <v>4</v>
      </c>
      <c r="I419" s="5">
        <f t="shared" si="6"/>
        <v>0.0040650406504065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" spans="1:26">
      <c r="A420" s="3" t="s">
        <v>90</v>
      </c>
      <c r="B420" s="3" t="s">
        <v>83</v>
      </c>
      <c r="C420" s="3" t="s">
        <v>89</v>
      </c>
      <c r="D420" s="3" t="s">
        <v>45</v>
      </c>
      <c r="E420" s="3">
        <v>1003</v>
      </c>
      <c r="F420" s="3" t="s">
        <v>105</v>
      </c>
      <c r="G420" s="3" t="s">
        <v>103</v>
      </c>
      <c r="H420" s="3">
        <v>15</v>
      </c>
      <c r="I420" s="5">
        <f t="shared" si="6"/>
        <v>0.0149551345962114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" spans="1:26">
      <c r="A421" s="3" t="s">
        <v>90</v>
      </c>
      <c r="B421" s="3" t="s">
        <v>83</v>
      </c>
      <c r="C421" s="3" t="s">
        <v>87</v>
      </c>
      <c r="D421" s="3" t="s">
        <v>47</v>
      </c>
      <c r="E421" s="3">
        <v>1003</v>
      </c>
      <c r="F421" s="3" t="s">
        <v>105</v>
      </c>
      <c r="G421" s="3" t="s">
        <v>103</v>
      </c>
      <c r="H421" s="3">
        <v>21</v>
      </c>
      <c r="I421" s="5">
        <f t="shared" si="6"/>
        <v>0.0209371884346959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" spans="1:26">
      <c r="A422" s="3" t="s">
        <v>91</v>
      </c>
      <c r="B422" s="3" t="s">
        <v>85</v>
      </c>
      <c r="C422" s="3" t="s">
        <v>88</v>
      </c>
      <c r="D422" s="3" t="s">
        <v>47</v>
      </c>
      <c r="E422" s="3">
        <v>979</v>
      </c>
      <c r="F422" s="3" t="s">
        <v>105</v>
      </c>
      <c r="G422" s="3" t="s">
        <v>103</v>
      </c>
      <c r="H422" s="3">
        <v>4</v>
      </c>
      <c r="I422" s="5">
        <f t="shared" si="6"/>
        <v>0.00408580183861083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" spans="1:26">
      <c r="A423" s="3" t="s">
        <v>91</v>
      </c>
      <c r="B423" s="3" t="s">
        <v>84</v>
      </c>
      <c r="C423" s="3" t="s">
        <v>89</v>
      </c>
      <c r="D423" s="3" t="s">
        <v>67</v>
      </c>
      <c r="E423" s="3">
        <v>1011</v>
      </c>
      <c r="F423" s="3" t="s">
        <v>105</v>
      </c>
      <c r="G423" s="3" t="s">
        <v>103</v>
      </c>
      <c r="H423" s="3">
        <v>3</v>
      </c>
      <c r="I423" s="5">
        <f t="shared" si="6"/>
        <v>0.0029673590504451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" spans="1:26">
      <c r="A424" s="3" t="s">
        <v>91</v>
      </c>
      <c r="B424" s="3" t="s">
        <v>83</v>
      </c>
      <c r="C424" s="3" t="s">
        <v>86</v>
      </c>
      <c r="D424" s="3" t="s">
        <v>48</v>
      </c>
      <c r="E424" s="3">
        <v>998</v>
      </c>
      <c r="F424" s="3" t="s">
        <v>105</v>
      </c>
      <c r="G424" s="3" t="s">
        <v>103</v>
      </c>
      <c r="H424" s="3">
        <v>4</v>
      </c>
      <c r="I424" s="5">
        <f t="shared" si="6"/>
        <v>0.00400801603206413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" spans="1:26">
      <c r="A425" s="3" t="s">
        <v>91</v>
      </c>
      <c r="B425" s="3" t="s">
        <v>85</v>
      </c>
      <c r="C425" s="3" t="s">
        <v>86</v>
      </c>
      <c r="D425" s="3" t="s">
        <v>48</v>
      </c>
      <c r="E425" s="3">
        <v>1019</v>
      </c>
      <c r="F425" s="3" t="s">
        <v>105</v>
      </c>
      <c r="G425" s="3" t="s">
        <v>103</v>
      </c>
      <c r="H425" s="3">
        <v>5</v>
      </c>
      <c r="I425" s="5">
        <f t="shared" si="6"/>
        <v>0.00490677134445535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" spans="1:26">
      <c r="A426" s="3" t="s">
        <v>91</v>
      </c>
      <c r="B426" s="3" t="s">
        <v>85</v>
      </c>
      <c r="C426" s="3" t="s">
        <v>87</v>
      </c>
      <c r="D426" s="3" t="s">
        <v>48</v>
      </c>
      <c r="E426" s="3">
        <v>997</v>
      </c>
      <c r="F426" s="3" t="s">
        <v>105</v>
      </c>
      <c r="G426" s="3" t="s">
        <v>103</v>
      </c>
      <c r="H426" s="3">
        <v>2</v>
      </c>
      <c r="I426" s="5">
        <f t="shared" si="6"/>
        <v>0.00200601805416249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" spans="1:26">
      <c r="A427" s="3" t="s">
        <v>90</v>
      </c>
      <c r="B427" s="3" t="s">
        <v>82</v>
      </c>
      <c r="C427" s="3" t="s">
        <v>86</v>
      </c>
      <c r="D427" s="3" t="s">
        <v>49</v>
      </c>
      <c r="E427" s="3">
        <v>994</v>
      </c>
      <c r="F427" s="3" t="s">
        <v>105</v>
      </c>
      <c r="G427" s="3" t="s">
        <v>103</v>
      </c>
      <c r="H427" s="3">
        <v>24</v>
      </c>
      <c r="I427" s="5">
        <f t="shared" si="6"/>
        <v>0.0241448692152917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" spans="1:26">
      <c r="A428" s="3" t="s">
        <v>90</v>
      </c>
      <c r="B428" s="3" t="s">
        <v>85</v>
      </c>
      <c r="C428" s="3" t="s">
        <v>89</v>
      </c>
      <c r="D428" s="3" t="s">
        <v>49</v>
      </c>
      <c r="E428" s="3">
        <v>1001</v>
      </c>
      <c r="F428" s="3" t="s">
        <v>105</v>
      </c>
      <c r="G428" s="3" t="s">
        <v>103</v>
      </c>
      <c r="H428" s="3">
        <v>11</v>
      </c>
      <c r="I428" s="5">
        <f t="shared" si="6"/>
        <v>0.010989010989011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" spans="1:26">
      <c r="A429" s="3" t="s">
        <v>90</v>
      </c>
      <c r="B429" s="3" t="s">
        <v>84</v>
      </c>
      <c r="C429" s="3" t="s">
        <v>87</v>
      </c>
      <c r="D429" s="3" t="s">
        <v>50</v>
      </c>
      <c r="E429" s="3">
        <v>1017</v>
      </c>
      <c r="F429" s="3" t="s">
        <v>105</v>
      </c>
      <c r="G429" s="3" t="s">
        <v>103</v>
      </c>
      <c r="H429" s="3">
        <v>18</v>
      </c>
      <c r="I429" s="5">
        <f t="shared" si="6"/>
        <v>0.0176991150442478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" spans="1:26">
      <c r="A430" s="3" t="s">
        <v>90</v>
      </c>
      <c r="B430" s="3" t="s">
        <v>85</v>
      </c>
      <c r="C430" s="3" t="s">
        <v>88</v>
      </c>
      <c r="D430" s="3" t="s">
        <v>50</v>
      </c>
      <c r="E430" s="3">
        <v>992</v>
      </c>
      <c r="F430" s="3" t="s">
        <v>105</v>
      </c>
      <c r="G430" s="3" t="s">
        <v>103</v>
      </c>
      <c r="H430" s="3">
        <v>18</v>
      </c>
      <c r="I430" s="5">
        <f t="shared" si="6"/>
        <v>0.0181451612903226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" spans="1:26">
      <c r="A431" s="3" t="s">
        <v>90</v>
      </c>
      <c r="B431" s="3" t="s">
        <v>82</v>
      </c>
      <c r="C431" s="3" t="s">
        <v>89</v>
      </c>
      <c r="D431" s="3" t="s">
        <v>50</v>
      </c>
      <c r="E431" s="3">
        <v>998</v>
      </c>
      <c r="F431" s="3" t="s">
        <v>105</v>
      </c>
      <c r="G431" s="3" t="s">
        <v>103</v>
      </c>
      <c r="H431" s="3">
        <v>23</v>
      </c>
      <c r="I431" s="5">
        <f t="shared" si="6"/>
        <v>0.0230460921843687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" spans="1:26">
      <c r="A432" s="3" t="s">
        <v>91</v>
      </c>
      <c r="B432" s="3" t="s">
        <v>83</v>
      </c>
      <c r="C432" s="3" t="s">
        <v>89</v>
      </c>
      <c r="D432" s="3" t="s">
        <v>50</v>
      </c>
      <c r="E432" s="3">
        <v>1001</v>
      </c>
      <c r="F432" s="3" t="s">
        <v>105</v>
      </c>
      <c r="G432" s="3" t="s">
        <v>103</v>
      </c>
      <c r="H432" s="3">
        <v>5</v>
      </c>
      <c r="I432" s="5">
        <f t="shared" si="6"/>
        <v>0.00499500499500499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" spans="1:26">
      <c r="A433" s="3" t="s">
        <v>91</v>
      </c>
      <c r="B433" s="3" t="s">
        <v>85</v>
      </c>
      <c r="C433" s="3" t="s">
        <v>89</v>
      </c>
      <c r="D433" s="3" t="s">
        <v>50</v>
      </c>
      <c r="E433" s="3">
        <v>993</v>
      </c>
      <c r="F433" s="3" t="s">
        <v>105</v>
      </c>
      <c r="G433" s="3" t="s">
        <v>103</v>
      </c>
      <c r="H433" s="3">
        <v>3</v>
      </c>
      <c r="I433" s="5">
        <f t="shared" si="6"/>
        <v>0.00302114803625378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" spans="1:26">
      <c r="A434" s="3" t="s">
        <v>91</v>
      </c>
      <c r="B434" s="3" t="s">
        <v>85</v>
      </c>
      <c r="C434" s="3" t="s">
        <v>89</v>
      </c>
      <c r="D434" s="3" t="s">
        <v>51</v>
      </c>
      <c r="E434" s="3">
        <v>1005</v>
      </c>
      <c r="F434" s="3" t="s">
        <v>105</v>
      </c>
      <c r="G434" s="3" t="s">
        <v>103</v>
      </c>
      <c r="H434" s="3">
        <v>4</v>
      </c>
      <c r="I434" s="5">
        <f t="shared" si="6"/>
        <v>0.00398009950248756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" spans="1:26">
      <c r="A435" s="3" t="s">
        <v>91</v>
      </c>
      <c r="B435" s="3" t="s">
        <v>85</v>
      </c>
      <c r="C435" s="3" t="s">
        <v>88</v>
      </c>
      <c r="D435" s="3" t="s">
        <v>53</v>
      </c>
      <c r="E435" s="3">
        <v>1020</v>
      </c>
      <c r="F435" s="3" t="s">
        <v>105</v>
      </c>
      <c r="G435" s="3" t="s">
        <v>103</v>
      </c>
      <c r="H435" s="3">
        <v>2</v>
      </c>
      <c r="I435" s="5">
        <f t="shared" si="6"/>
        <v>0.00196078431372549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" spans="1:26">
      <c r="A436" s="3" t="s">
        <v>91</v>
      </c>
      <c r="B436" s="3" t="s">
        <v>84</v>
      </c>
      <c r="C436" s="3" t="s">
        <v>87</v>
      </c>
      <c r="D436" s="3" t="s">
        <v>56</v>
      </c>
      <c r="E436" s="3">
        <v>996</v>
      </c>
      <c r="F436" s="3" t="s">
        <v>105</v>
      </c>
      <c r="G436" s="3" t="s">
        <v>103</v>
      </c>
      <c r="H436" s="3">
        <v>3</v>
      </c>
      <c r="I436" s="5">
        <f t="shared" si="6"/>
        <v>0.00301204819277108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" spans="1:26">
      <c r="A437" s="3" t="s">
        <v>91</v>
      </c>
      <c r="B437" s="3" t="s">
        <v>84</v>
      </c>
      <c r="C437" s="3" t="s">
        <v>86</v>
      </c>
      <c r="D437" s="3" t="s">
        <v>31</v>
      </c>
      <c r="E437" s="3">
        <v>985</v>
      </c>
      <c r="F437" s="3" t="s">
        <v>105</v>
      </c>
      <c r="G437" s="3" t="s">
        <v>104</v>
      </c>
      <c r="H437" s="3">
        <v>3</v>
      </c>
      <c r="I437" s="5">
        <f t="shared" si="6"/>
        <v>0.00304568527918782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" spans="1:26">
      <c r="A438" s="3" t="s">
        <v>91</v>
      </c>
      <c r="B438" s="3" t="s">
        <v>82</v>
      </c>
      <c r="C438" s="3" t="s">
        <v>87</v>
      </c>
      <c r="D438" s="3" t="s">
        <v>31</v>
      </c>
      <c r="E438" s="3">
        <v>994</v>
      </c>
      <c r="F438" s="3" t="s">
        <v>105</v>
      </c>
      <c r="G438" s="3" t="s">
        <v>104</v>
      </c>
      <c r="H438" s="3">
        <v>3</v>
      </c>
      <c r="I438" s="5">
        <f t="shared" si="6"/>
        <v>0.00301810865191147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" spans="1:26">
      <c r="A439" s="3" t="s">
        <v>90</v>
      </c>
      <c r="B439" s="3" t="s">
        <v>83</v>
      </c>
      <c r="C439" s="3" t="s">
        <v>88</v>
      </c>
      <c r="D439" s="3" t="s">
        <v>31</v>
      </c>
      <c r="E439" s="3">
        <v>1008</v>
      </c>
      <c r="F439" s="3" t="s">
        <v>105</v>
      </c>
      <c r="G439" s="3" t="s">
        <v>104</v>
      </c>
      <c r="H439" s="3">
        <v>16</v>
      </c>
      <c r="I439" s="5">
        <f t="shared" si="6"/>
        <v>0.0158730158730159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" spans="1:26">
      <c r="A440" s="3" t="s">
        <v>91</v>
      </c>
      <c r="B440" s="3" t="s">
        <v>82</v>
      </c>
      <c r="C440" s="3" t="s">
        <v>86</v>
      </c>
      <c r="D440" s="3" t="s">
        <v>32</v>
      </c>
      <c r="E440" s="3">
        <v>1005</v>
      </c>
      <c r="F440" s="3" t="s">
        <v>105</v>
      </c>
      <c r="G440" s="3" t="s">
        <v>104</v>
      </c>
      <c r="H440" s="3">
        <v>4</v>
      </c>
      <c r="I440" s="5">
        <f t="shared" si="6"/>
        <v>0.00398009950248756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" spans="1:26">
      <c r="A441" s="3" t="s">
        <v>90</v>
      </c>
      <c r="B441" s="3" t="s">
        <v>82</v>
      </c>
      <c r="C441" s="3" t="s">
        <v>86</v>
      </c>
      <c r="D441" s="3" t="s">
        <v>32</v>
      </c>
      <c r="E441" s="3">
        <v>992</v>
      </c>
      <c r="F441" s="3" t="s">
        <v>105</v>
      </c>
      <c r="G441" s="3" t="s">
        <v>104</v>
      </c>
      <c r="H441" s="3">
        <v>21</v>
      </c>
      <c r="I441" s="5">
        <f t="shared" si="6"/>
        <v>0.0211693548387097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" spans="1:26">
      <c r="A442" s="3" t="s">
        <v>91</v>
      </c>
      <c r="B442" s="3" t="s">
        <v>85</v>
      </c>
      <c r="C442" s="3" t="s">
        <v>86</v>
      </c>
      <c r="D442" s="3" t="s">
        <v>32</v>
      </c>
      <c r="E442" s="3">
        <v>1013</v>
      </c>
      <c r="F442" s="3" t="s">
        <v>105</v>
      </c>
      <c r="G442" s="3" t="s">
        <v>104</v>
      </c>
      <c r="H442" s="3">
        <v>3</v>
      </c>
      <c r="I442" s="5">
        <f t="shared" si="6"/>
        <v>0.00296150049358342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" spans="1:26">
      <c r="A443" s="3" t="s">
        <v>91</v>
      </c>
      <c r="B443" s="3" t="s">
        <v>84</v>
      </c>
      <c r="C443" s="3" t="s">
        <v>87</v>
      </c>
      <c r="D443" s="3" t="s">
        <v>32</v>
      </c>
      <c r="E443" s="3">
        <v>1002</v>
      </c>
      <c r="F443" s="3" t="s">
        <v>105</v>
      </c>
      <c r="G443" s="3" t="s">
        <v>104</v>
      </c>
      <c r="H443" s="3">
        <v>4</v>
      </c>
      <c r="I443" s="5">
        <f t="shared" si="6"/>
        <v>0.00399201596806387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" spans="1:26">
      <c r="A444" s="3" t="s">
        <v>91</v>
      </c>
      <c r="B444" s="3" t="s">
        <v>85</v>
      </c>
      <c r="C444" s="3" t="s">
        <v>87</v>
      </c>
      <c r="D444" s="3" t="s">
        <v>32</v>
      </c>
      <c r="E444" s="3">
        <v>997</v>
      </c>
      <c r="F444" s="3" t="s">
        <v>105</v>
      </c>
      <c r="G444" s="3" t="s">
        <v>104</v>
      </c>
      <c r="H444" s="3">
        <v>3</v>
      </c>
      <c r="I444" s="5">
        <f t="shared" si="6"/>
        <v>0.00300902708124373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" spans="1:26">
      <c r="A445" s="3" t="s">
        <v>91</v>
      </c>
      <c r="B445" s="3" t="s">
        <v>85</v>
      </c>
      <c r="C445" s="3" t="s">
        <v>87</v>
      </c>
      <c r="D445" s="3" t="s">
        <v>32</v>
      </c>
      <c r="E445" s="3">
        <v>1006</v>
      </c>
      <c r="F445" s="3" t="s">
        <v>105</v>
      </c>
      <c r="G445" s="3" t="s">
        <v>104</v>
      </c>
      <c r="H445" s="3">
        <v>4</v>
      </c>
      <c r="I445" s="5">
        <f t="shared" si="6"/>
        <v>0.00397614314115308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" spans="1:26">
      <c r="A446" s="3" t="s">
        <v>91</v>
      </c>
      <c r="B446" s="3" t="s">
        <v>85</v>
      </c>
      <c r="C446" s="3" t="s">
        <v>87</v>
      </c>
      <c r="D446" s="3" t="s">
        <v>32</v>
      </c>
      <c r="E446" s="3">
        <v>1001</v>
      </c>
      <c r="F446" s="3" t="s">
        <v>105</v>
      </c>
      <c r="G446" s="3" t="s">
        <v>104</v>
      </c>
      <c r="H446" s="3">
        <v>4</v>
      </c>
      <c r="I446" s="5">
        <f t="shared" si="6"/>
        <v>0.003996003996004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" spans="1:26">
      <c r="A447" s="3" t="s">
        <v>91</v>
      </c>
      <c r="B447" s="3" t="s">
        <v>83</v>
      </c>
      <c r="C447" s="3" t="s">
        <v>88</v>
      </c>
      <c r="D447" s="3" t="s">
        <v>32</v>
      </c>
      <c r="E447" s="3">
        <v>1007</v>
      </c>
      <c r="F447" s="3" t="s">
        <v>105</v>
      </c>
      <c r="G447" s="3" t="s">
        <v>104</v>
      </c>
      <c r="H447" s="3">
        <v>3</v>
      </c>
      <c r="I447" s="5">
        <f t="shared" si="6"/>
        <v>0.00297914597815293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" spans="1:26">
      <c r="A448" s="3" t="s">
        <v>91</v>
      </c>
      <c r="B448" s="3" t="s">
        <v>84</v>
      </c>
      <c r="C448" s="3" t="s">
        <v>88</v>
      </c>
      <c r="D448" s="3" t="s">
        <v>32</v>
      </c>
      <c r="E448" s="3">
        <v>995</v>
      </c>
      <c r="F448" s="3" t="s">
        <v>105</v>
      </c>
      <c r="G448" s="3" t="s">
        <v>104</v>
      </c>
      <c r="H448" s="3">
        <v>1</v>
      </c>
      <c r="I448" s="5">
        <f t="shared" si="6"/>
        <v>0.00100502512562814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" spans="1:26">
      <c r="A449" s="3" t="s">
        <v>91</v>
      </c>
      <c r="B449" s="3" t="s">
        <v>82</v>
      </c>
      <c r="C449" s="3" t="s">
        <v>89</v>
      </c>
      <c r="D449" s="3" t="s">
        <v>32</v>
      </c>
      <c r="E449" s="3">
        <v>998</v>
      </c>
      <c r="F449" s="3" t="s">
        <v>105</v>
      </c>
      <c r="G449" s="3" t="s">
        <v>104</v>
      </c>
      <c r="H449" s="3">
        <v>3</v>
      </c>
      <c r="I449" s="5">
        <f t="shared" si="6"/>
        <v>0.0030060120240481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" spans="1:26">
      <c r="A450" s="3" t="s">
        <v>91</v>
      </c>
      <c r="B450" s="3" t="s">
        <v>83</v>
      </c>
      <c r="C450" s="3" t="s">
        <v>89</v>
      </c>
      <c r="D450" s="3" t="s">
        <v>32</v>
      </c>
      <c r="E450" s="3">
        <v>997</v>
      </c>
      <c r="F450" s="3" t="s">
        <v>105</v>
      </c>
      <c r="G450" s="3" t="s">
        <v>104</v>
      </c>
      <c r="H450" s="3">
        <v>4</v>
      </c>
      <c r="I450" s="5">
        <f t="shared" ref="I450:I513" si="7">H450/E450</f>
        <v>0.00401203610832497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" spans="1:26">
      <c r="A451" s="3" t="s">
        <v>91</v>
      </c>
      <c r="B451" s="3" t="s">
        <v>83</v>
      </c>
      <c r="C451" s="3" t="s">
        <v>89</v>
      </c>
      <c r="D451" s="3" t="s">
        <v>32</v>
      </c>
      <c r="E451" s="3">
        <v>996</v>
      </c>
      <c r="F451" s="3" t="s">
        <v>105</v>
      </c>
      <c r="G451" s="3" t="s">
        <v>104</v>
      </c>
      <c r="H451" s="3">
        <v>4</v>
      </c>
      <c r="I451" s="5">
        <f t="shared" si="7"/>
        <v>0.00401606425702811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" spans="1:26">
      <c r="A452" s="3" t="s">
        <v>91</v>
      </c>
      <c r="B452" s="3" t="s">
        <v>82</v>
      </c>
      <c r="C452" s="3" t="s">
        <v>88</v>
      </c>
      <c r="D452" s="3" t="s">
        <v>33</v>
      </c>
      <c r="E452" s="3">
        <v>1003</v>
      </c>
      <c r="F452" s="3" t="s">
        <v>105</v>
      </c>
      <c r="G452" s="3" t="s">
        <v>104</v>
      </c>
      <c r="H452" s="3">
        <v>3</v>
      </c>
      <c r="I452" s="5">
        <f t="shared" si="7"/>
        <v>0.00299102691924227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" spans="1:26">
      <c r="A453" s="3" t="s">
        <v>91</v>
      </c>
      <c r="B453" s="3" t="s">
        <v>83</v>
      </c>
      <c r="C453" s="3" t="s">
        <v>86</v>
      </c>
      <c r="D453" s="3" t="s">
        <v>34</v>
      </c>
      <c r="E453" s="3">
        <v>1008</v>
      </c>
      <c r="F453" s="3" t="s">
        <v>105</v>
      </c>
      <c r="G453" s="3" t="s">
        <v>104</v>
      </c>
      <c r="H453" s="3">
        <v>3</v>
      </c>
      <c r="I453" s="5">
        <f t="shared" si="7"/>
        <v>0.00297619047619048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" spans="1:26">
      <c r="A454" s="3" t="s">
        <v>91</v>
      </c>
      <c r="B454" s="3" t="s">
        <v>83</v>
      </c>
      <c r="C454" s="3" t="s">
        <v>86</v>
      </c>
      <c r="D454" s="3" t="s">
        <v>34</v>
      </c>
      <c r="E454" s="3">
        <v>1021</v>
      </c>
      <c r="F454" s="3" t="s">
        <v>105</v>
      </c>
      <c r="G454" s="3" t="s">
        <v>104</v>
      </c>
      <c r="H454" s="3">
        <v>4</v>
      </c>
      <c r="I454" s="5">
        <f t="shared" si="7"/>
        <v>0.0039177277179236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" spans="1:26">
      <c r="A455" s="3" t="s">
        <v>91</v>
      </c>
      <c r="B455" s="3" t="s">
        <v>83</v>
      </c>
      <c r="C455" s="3" t="s">
        <v>88</v>
      </c>
      <c r="D455" s="3" t="s">
        <v>34</v>
      </c>
      <c r="E455" s="3">
        <v>1004</v>
      </c>
      <c r="F455" s="3" t="s">
        <v>105</v>
      </c>
      <c r="G455" s="3" t="s">
        <v>104</v>
      </c>
      <c r="H455" s="3">
        <v>4</v>
      </c>
      <c r="I455" s="5">
        <f t="shared" si="7"/>
        <v>0.00398406374501992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" spans="1:26">
      <c r="A456" s="3" t="s">
        <v>91</v>
      </c>
      <c r="B456" s="3" t="s">
        <v>82</v>
      </c>
      <c r="C456" s="3" t="s">
        <v>89</v>
      </c>
      <c r="D456" s="3" t="s">
        <v>34</v>
      </c>
      <c r="E456" s="3">
        <v>1004</v>
      </c>
      <c r="F456" s="3" t="s">
        <v>105</v>
      </c>
      <c r="G456" s="3" t="s">
        <v>104</v>
      </c>
      <c r="H456" s="3">
        <v>3</v>
      </c>
      <c r="I456" s="5">
        <f t="shared" si="7"/>
        <v>0.00298804780876494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" spans="1:26">
      <c r="A457" s="3" t="s">
        <v>90</v>
      </c>
      <c r="B457" s="3" t="s">
        <v>85</v>
      </c>
      <c r="C457" s="3" t="s">
        <v>89</v>
      </c>
      <c r="D457" s="3" t="s">
        <v>35</v>
      </c>
      <c r="E457" s="3">
        <v>985</v>
      </c>
      <c r="F457" s="3" t="s">
        <v>105</v>
      </c>
      <c r="G457" s="3" t="s">
        <v>104</v>
      </c>
      <c r="H457" s="3">
        <v>14</v>
      </c>
      <c r="I457" s="5">
        <f t="shared" si="7"/>
        <v>0.0142131979695431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" spans="1:26">
      <c r="A458" s="3" t="s">
        <v>91</v>
      </c>
      <c r="B458" s="3" t="s">
        <v>83</v>
      </c>
      <c r="C458" s="3" t="s">
        <v>86</v>
      </c>
      <c r="D458" s="3" t="s">
        <v>73</v>
      </c>
      <c r="E458" s="3">
        <v>1002</v>
      </c>
      <c r="F458" s="3" t="s">
        <v>105</v>
      </c>
      <c r="G458" s="3" t="s">
        <v>104</v>
      </c>
      <c r="H458" s="3">
        <v>3</v>
      </c>
      <c r="I458" s="5">
        <f t="shared" si="7"/>
        <v>0.0029940119760479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" spans="1:26">
      <c r="A459" s="3" t="s">
        <v>91</v>
      </c>
      <c r="B459" s="3" t="s">
        <v>82</v>
      </c>
      <c r="C459" s="3" t="s">
        <v>87</v>
      </c>
      <c r="D459" s="3" t="s">
        <v>78</v>
      </c>
      <c r="E459" s="3">
        <v>995</v>
      </c>
      <c r="F459" s="3" t="s">
        <v>105</v>
      </c>
      <c r="G459" s="3" t="s">
        <v>104</v>
      </c>
      <c r="H459" s="3">
        <v>3</v>
      </c>
      <c r="I459" s="5">
        <f t="shared" si="7"/>
        <v>0.00301507537688442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" spans="1:26">
      <c r="A460" s="3" t="s">
        <v>91</v>
      </c>
      <c r="B460" s="3" t="s">
        <v>84</v>
      </c>
      <c r="C460" s="3" t="s">
        <v>88</v>
      </c>
      <c r="D460" s="3" t="s">
        <v>36</v>
      </c>
      <c r="E460" s="3">
        <v>1004</v>
      </c>
      <c r="F460" s="3" t="s">
        <v>105</v>
      </c>
      <c r="G460" s="3" t="s">
        <v>104</v>
      </c>
      <c r="H460" s="3">
        <v>3</v>
      </c>
      <c r="I460" s="5">
        <f t="shared" si="7"/>
        <v>0.00298804780876494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" spans="1:26">
      <c r="A461" s="3" t="s">
        <v>91</v>
      </c>
      <c r="B461" s="3" t="s">
        <v>84</v>
      </c>
      <c r="C461" s="3" t="s">
        <v>89</v>
      </c>
      <c r="D461" s="3" t="s">
        <v>36</v>
      </c>
      <c r="E461" s="3">
        <v>987</v>
      </c>
      <c r="F461" s="3" t="s">
        <v>105</v>
      </c>
      <c r="G461" s="3" t="s">
        <v>104</v>
      </c>
      <c r="H461" s="3">
        <v>2</v>
      </c>
      <c r="I461" s="5">
        <f t="shared" si="7"/>
        <v>0.00202634245187437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" spans="1:26">
      <c r="A462" s="3" t="s">
        <v>91</v>
      </c>
      <c r="B462" s="3" t="s">
        <v>83</v>
      </c>
      <c r="C462" s="3" t="s">
        <v>89</v>
      </c>
      <c r="D462" s="3" t="s">
        <v>77</v>
      </c>
      <c r="E462" s="3">
        <v>1025</v>
      </c>
      <c r="F462" s="3" t="s">
        <v>105</v>
      </c>
      <c r="G462" s="3" t="s">
        <v>104</v>
      </c>
      <c r="H462" s="3">
        <v>5</v>
      </c>
      <c r="I462" s="5">
        <f t="shared" si="7"/>
        <v>0.0048780487804878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" spans="1:26">
      <c r="A463" s="3" t="s">
        <v>90</v>
      </c>
      <c r="B463" s="3" t="s">
        <v>82</v>
      </c>
      <c r="C463" s="3" t="s">
        <v>89</v>
      </c>
      <c r="D463" s="3" t="s">
        <v>60</v>
      </c>
      <c r="E463" s="3">
        <v>1011</v>
      </c>
      <c r="F463" s="3" t="s">
        <v>105</v>
      </c>
      <c r="G463" s="3" t="s">
        <v>104</v>
      </c>
      <c r="H463" s="3">
        <v>19</v>
      </c>
      <c r="I463" s="5">
        <f t="shared" si="7"/>
        <v>0.0187932739861523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" spans="1:26">
      <c r="A464" s="3" t="s">
        <v>91</v>
      </c>
      <c r="B464" s="3" t="s">
        <v>82</v>
      </c>
      <c r="C464" s="3" t="s">
        <v>86</v>
      </c>
      <c r="D464" s="3" t="s">
        <v>69</v>
      </c>
      <c r="E464" s="3">
        <v>1020</v>
      </c>
      <c r="F464" s="3" t="s">
        <v>105</v>
      </c>
      <c r="G464" s="3" t="s">
        <v>104</v>
      </c>
      <c r="H464" s="3">
        <v>4</v>
      </c>
      <c r="I464" s="5">
        <f t="shared" si="7"/>
        <v>0.00392156862745098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" spans="1:26">
      <c r="A465" s="3" t="s">
        <v>91</v>
      </c>
      <c r="B465" s="3" t="s">
        <v>85</v>
      </c>
      <c r="C465" s="3" t="s">
        <v>87</v>
      </c>
      <c r="D465" s="3" t="s">
        <v>69</v>
      </c>
      <c r="E465" s="3">
        <v>997</v>
      </c>
      <c r="F465" s="3" t="s">
        <v>105</v>
      </c>
      <c r="G465" s="3" t="s">
        <v>104</v>
      </c>
      <c r="H465" s="3">
        <v>3</v>
      </c>
      <c r="I465" s="5">
        <f t="shared" si="7"/>
        <v>0.00300902708124373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" spans="1:26">
      <c r="A466" s="3" t="s">
        <v>91</v>
      </c>
      <c r="B466" s="3" t="s">
        <v>82</v>
      </c>
      <c r="C466" s="3" t="s">
        <v>89</v>
      </c>
      <c r="D466" s="3" t="s">
        <v>62</v>
      </c>
      <c r="E466" s="3">
        <v>973</v>
      </c>
      <c r="F466" s="3" t="s">
        <v>105</v>
      </c>
      <c r="G466" s="3" t="s">
        <v>104</v>
      </c>
      <c r="H466" s="3">
        <v>2</v>
      </c>
      <c r="I466" s="5">
        <f t="shared" si="7"/>
        <v>0.00205549845837616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" spans="1:26">
      <c r="A467" s="3" t="s">
        <v>91</v>
      </c>
      <c r="B467" s="3" t="s">
        <v>83</v>
      </c>
      <c r="C467" s="3" t="s">
        <v>89</v>
      </c>
      <c r="D467" s="3" t="s">
        <v>62</v>
      </c>
      <c r="E467" s="3">
        <v>1000</v>
      </c>
      <c r="F467" s="3" t="s">
        <v>105</v>
      </c>
      <c r="G467" s="3" t="s">
        <v>104</v>
      </c>
      <c r="H467" s="3">
        <v>4</v>
      </c>
      <c r="I467" s="5">
        <f t="shared" si="7"/>
        <v>0.004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" spans="1:26">
      <c r="A468" s="3" t="s">
        <v>91</v>
      </c>
      <c r="B468" s="3" t="s">
        <v>83</v>
      </c>
      <c r="C468" s="3" t="s">
        <v>87</v>
      </c>
      <c r="D468" s="3" t="s">
        <v>39</v>
      </c>
      <c r="E468" s="3">
        <v>996</v>
      </c>
      <c r="F468" s="3" t="s">
        <v>105</v>
      </c>
      <c r="G468" s="3" t="s">
        <v>104</v>
      </c>
      <c r="H468" s="3">
        <v>3</v>
      </c>
      <c r="I468" s="5">
        <f t="shared" si="7"/>
        <v>0.00301204819277108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" spans="1:26">
      <c r="A469" s="3" t="s">
        <v>91</v>
      </c>
      <c r="B469" s="3" t="s">
        <v>85</v>
      </c>
      <c r="C469" s="3" t="s">
        <v>87</v>
      </c>
      <c r="D469" s="3" t="s">
        <v>39</v>
      </c>
      <c r="E469" s="3">
        <v>998</v>
      </c>
      <c r="F469" s="3" t="s">
        <v>105</v>
      </c>
      <c r="G469" s="3" t="s">
        <v>104</v>
      </c>
      <c r="H469" s="3">
        <v>2</v>
      </c>
      <c r="I469" s="5">
        <f t="shared" si="7"/>
        <v>0.00200400801603206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" spans="1:26">
      <c r="A470" s="3" t="s">
        <v>90</v>
      </c>
      <c r="B470" s="3" t="s">
        <v>83</v>
      </c>
      <c r="C470" s="3" t="s">
        <v>88</v>
      </c>
      <c r="D470" s="3" t="s">
        <v>39</v>
      </c>
      <c r="E470" s="3">
        <v>1005</v>
      </c>
      <c r="F470" s="3" t="s">
        <v>105</v>
      </c>
      <c r="G470" s="3" t="s">
        <v>104</v>
      </c>
      <c r="H470" s="3">
        <v>20</v>
      </c>
      <c r="I470" s="5">
        <f t="shared" si="7"/>
        <v>0.0199004975124378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" spans="1:26">
      <c r="A471" s="3" t="s">
        <v>91</v>
      </c>
      <c r="B471" s="3" t="s">
        <v>82</v>
      </c>
      <c r="C471" s="3" t="s">
        <v>89</v>
      </c>
      <c r="D471" s="3" t="s">
        <v>39</v>
      </c>
      <c r="E471" s="3">
        <v>990</v>
      </c>
      <c r="F471" s="3" t="s">
        <v>105</v>
      </c>
      <c r="G471" s="3" t="s">
        <v>104</v>
      </c>
      <c r="H471" s="3">
        <v>4</v>
      </c>
      <c r="I471" s="5">
        <f t="shared" si="7"/>
        <v>0.00404040404040404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" spans="1:26">
      <c r="A472" s="3" t="s">
        <v>91</v>
      </c>
      <c r="B472" s="3" t="s">
        <v>82</v>
      </c>
      <c r="C472" s="3" t="s">
        <v>89</v>
      </c>
      <c r="D472" s="3" t="s">
        <v>40</v>
      </c>
      <c r="E472" s="3">
        <v>1007</v>
      </c>
      <c r="F472" s="3" t="s">
        <v>105</v>
      </c>
      <c r="G472" s="3" t="s">
        <v>104</v>
      </c>
      <c r="H472" s="3">
        <v>3</v>
      </c>
      <c r="I472" s="5">
        <f t="shared" si="7"/>
        <v>0.00297914597815293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" spans="1:26">
      <c r="A473" s="3" t="s">
        <v>91</v>
      </c>
      <c r="B473" s="3" t="s">
        <v>83</v>
      </c>
      <c r="C473" s="3" t="s">
        <v>89</v>
      </c>
      <c r="D473" s="3" t="s">
        <v>40</v>
      </c>
      <c r="E473" s="3">
        <v>1004</v>
      </c>
      <c r="F473" s="3" t="s">
        <v>105</v>
      </c>
      <c r="G473" s="3" t="s">
        <v>104</v>
      </c>
      <c r="H473" s="3">
        <v>5</v>
      </c>
      <c r="I473" s="5">
        <f t="shared" si="7"/>
        <v>0.0049800796812749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" spans="1:26">
      <c r="A474" s="3" t="s">
        <v>90</v>
      </c>
      <c r="B474" s="3" t="s">
        <v>82</v>
      </c>
      <c r="C474" s="3" t="s">
        <v>86</v>
      </c>
      <c r="D474" s="3" t="s">
        <v>71</v>
      </c>
      <c r="E474" s="3">
        <v>990</v>
      </c>
      <c r="F474" s="3" t="s">
        <v>105</v>
      </c>
      <c r="G474" s="3" t="s">
        <v>104</v>
      </c>
      <c r="H474" s="3">
        <v>16</v>
      </c>
      <c r="I474" s="5">
        <f t="shared" si="7"/>
        <v>0.0161616161616162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" spans="1:26">
      <c r="A475" s="3" t="s">
        <v>91</v>
      </c>
      <c r="B475" s="3" t="s">
        <v>84</v>
      </c>
      <c r="C475" s="3" t="s">
        <v>88</v>
      </c>
      <c r="D475" s="3" t="s">
        <v>65</v>
      </c>
      <c r="E475" s="3">
        <v>1013</v>
      </c>
      <c r="F475" s="3" t="s">
        <v>105</v>
      </c>
      <c r="G475" s="3" t="s">
        <v>104</v>
      </c>
      <c r="H475" s="3">
        <v>3</v>
      </c>
      <c r="I475" s="5">
        <f t="shared" si="7"/>
        <v>0.00296150049358342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" spans="1:26">
      <c r="A476" s="3" t="s">
        <v>91</v>
      </c>
      <c r="B476" s="3" t="s">
        <v>85</v>
      </c>
      <c r="C476" s="3" t="s">
        <v>89</v>
      </c>
      <c r="D476" s="3" t="s">
        <v>42</v>
      </c>
      <c r="E476" s="3">
        <v>988</v>
      </c>
      <c r="F476" s="3" t="s">
        <v>105</v>
      </c>
      <c r="G476" s="3" t="s">
        <v>104</v>
      </c>
      <c r="H476" s="3">
        <v>3</v>
      </c>
      <c r="I476" s="5">
        <f t="shared" si="7"/>
        <v>0.00303643724696356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" spans="1:26">
      <c r="A477" s="3" t="s">
        <v>91</v>
      </c>
      <c r="B477" s="3" t="s">
        <v>84</v>
      </c>
      <c r="C477" s="3" t="s">
        <v>87</v>
      </c>
      <c r="D477" s="3" t="s">
        <v>43</v>
      </c>
      <c r="E477" s="3">
        <v>991</v>
      </c>
      <c r="F477" s="3" t="s">
        <v>105</v>
      </c>
      <c r="G477" s="3" t="s">
        <v>104</v>
      </c>
      <c r="H477" s="3">
        <v>3</v>
      </c>
      <c r="I477" s="5">
        <f t="shared" si="7"/>
        <v>0.00302724520686176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" spans="1:26">
      <c r="A478" s="3" t="s">
        <v>91</v>
      </c>
      <c r="B478" s="3" t="s">
        <v>85</v>
      </c>
      <c r="C478" s="3" t="s">
        <v>88</v>
      </c>
      <c r="D478" s="3" t="s">
        <v>43</v>
      </c>
      <c r="E478" s="3">
        <v>987</v>
      </c>
      <c r="F478" s="3" t="s">
        <v>105</v>
      </c>
      <c r="G478" s="3" t="s">
        <v>104</v>
      </c>
      <c r="H478" s="3">
        <v>4</v>
      </c>
      <c r="I478" s="5">
        <f t="shared" si="7"/>
        <v>0.00405268490374873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" spans="1:26">
      <c r="A479" s="3" t="s">
        <v>91</v>
      </c>
      <c r="B479" s="3" t="s">
        <v>84</v>
      </c>
      <c r="C479" s="3" t="s">
        <v>89</v>
      </c>
      <c r="D479" s="3" t="s">
        <v>43</v>
      </c>
      <c r="E479" s="3">
        <v>998</v>
      </c>
      <c r="F479" s="3" t="s">
        <v>105</v>
      </c>
      <c r="G479" s="3" t="s">
        <v>104</v>
      </c>
      <c r="H479" s="3">
        <v>2</v>
      </c>
      <c r="I479" s="5">
        <f t="shared" si="7"/>
        <v>0.00200400801603206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" spans="1:26">
      <c r="A480" s="3" t="s">
        <v>91</v>
      </c>
      <c r="B480" s="3" t="s">
        <v>82</v>
      </c>
      <c r="C480" s="3" t="s">
        <v>86</v>
      </c>
      <c r="D480" s="3" t="s">
        <v>44</v>
      </c>
      <c r="E480" s="3">
        <v>1010</v>
      </c>
      <c r="F480" s="3" t="s">
        <v>105</v>
      </c>
      <c r="G480" s="3" t="s">
        <v>104</v>
      </c>
      <c r="H480" s="3">
        <v>3</v>
      </c>
      <c r="I480" s="5">
        <f t="shared" si="7"/>
        <v>0.00297029702970297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" spans="1:26">
      <c r="A481" s="3" t="s">
        <v>90</v>
      </c>
      <c r="B481" s="3" t="s">
        <v>85</v>
      </c>
      <c r="C481" s="3" t="s">
        <v>86</v>
      </c>
      <c r="D481" s="3" t="s">
        <v>45</v>
      </c>
      <c r="E481" s="3">
        <v>1010</v>
      </c>
      <c r="F481" s="3" t="s">
        <v>105</v>
      </c>
      <c r="G481" s="3" t="s">
        <v>104</v>
      </c>
      <c r="H481" s="3">
        <v>15</v>
      </c>
      <c r="I481" s="5">
        <f t="shared" si="7"/>
        <v>0.0148514851485149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" spans="1:26">
      <c r="A482" s="3" t="s">
        <v>91</v>
      </c>
      <c r="B482" s="3" t="s">
        <v>83</v>
      </c>
      <c r="C482" s="3" t="s">
        <v>87</v>
      </c>
      <c r="D482" s="3" t="s">
        <v>45</v>
      </c>
      <c r="E482" s="3">
        <v>995</v>
      </c>
      <c r="F482" s="3" t="s">
        <v>105</v>
      </c>
      <c r="G482" s="3" t="s">
        <v>104</v>
      </c>
      <c r="H482" s="3">
        <v>4</v>
      </c>
      <c r="I482" s="5">
        <f t="shared" si="7"/>
        <v>0.00402010050251256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" spans="1:26">
      <c r="A483" s="3" t="s">
        <v>91</v>
      </c>
      <c r="B483" s="3" t="s">
        <v>85</v>
      </c>
      <c r="C483" s="3" t="s">
        <v>87</v>
      </c>
      <c r="D483" s="3" t="s">
        <v>45</v>
      </c>
      <c r="E483" s="3">
        <v>1001</v>
      </c>
      <c r="F483" s="3" t="s">
        <v>105</v>
      </c>
      <c r="G483" s="3" t="s">
        <v>104</v>
      </c>
      <c r="H483" s="3">
        <v>3</v>
      </c>
      <c r="I483" s="5">
        <f t="shared" si="7"/>
        <v>0.002997002997003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" spans="1:26">
      <c r="A484" s="3" t="s">
        <v>91</v>
      </c>
      <c r="B484" s="3" t="s">
        <v>82</v>
      </c>
      <c r="C484" s="3" t="s">
        <v>89</v>
      </c>
      <c r="D484" s="3" t="s">
        <v>45</v>
      </c>
      <c r="E484" s="3">
        <v>1007</v>
      </c>
      <c r="F484" s="3" t="s">
        <v>105</v>
      </c>
      <c r="G484" s="3" t="s">
        <v>104</v>
      </c>
      <c r="H484" s="3">
        <v>4</v>
      </c>
      <c r="I484" s="5">
        <f t="shared" si="7"/>
        <v>0.00397219463753724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" spans="1:26">
      <c r="A485" s="3" t="s">
        <v>90</v>
      </c>
      <c r="B485" s="3" t="s">
        <v>82</v>
      </c>
      <c r="C485" s="3" t="s">
        <v>89</v>
      </c>
      <c r="D485" s="3" t="s">
        <v>45</v>
      </c>
      <c r="E485" s="3">
        <v>1000</v>
      </c>
      <c r="F485" s="3" t="s">
        <v>105</v>
      </c>
      <c r="G485" s="3" t="s">
        <v>104</v>
      </c>
      <c r="H485" s="3">
        <v>12</v>
      </c>
      <c r="I485" s="5">
        <f t="shared" si="7"/>
        <v>0.012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" spans="1:26">
      <c r="A486" s="3" t="s">
        <v>91</v>
      </c>
      <c r="B486" s="3" t="s">
        <v>83</v>
      </c>
      <c r="C486" s="3" t="s">
        <v>89</v>
      </c>
      <c r="D486" s="3" t="s">
        <v>45</v>
      </c>
      <c r="E486" s="3">
        <v>990</v>
      </c>
      <c r="F486" s="3" t="s">
        <v>105</v>
      </c>
      <c r="G486" s="3" t="s">
        <v>104</v>
      </c>
      <c r="H486" s="3">
        <v>4</v>
      </c>
      <c r="I486" s="5">
        <f t="shared" si="7"/>
        <v>0.00404040404040404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" spans="1:26">
      <c r="A487" s="3" t="s">
        <v>91</v>
      </c>
      <c r="B487" s="3" t="s">
        <v>82</v>
      </c>
      <c r="C487" s="3" t="s">
        <v>86</v>
      </c>
      <c r="D487" s="3" t="s">
        <v>46</v>
      </c>
      <c r="E487" s="3">
        <v>1018</v>
      </c>
      <c r="F487" s="3" t="s">
        <v>105</v>
      </c>
      <c r="G487" s="3" t="s">
        <v>104</v>
      </c>
      <c r="H487" s="3">
        <v>3</v>
      </c>
      <c r="I487" s="5">
        <f t="shared" si="7"/>
        <v>0.00294695481335953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" spans="1:26">
      <c r="A488" s="3" t="s">
        <v>91</v>
      </c>
      <c r="B488" s="3" t="s">
        <v>83</v>
      </c>
      <c r="C488" s="3" t="s">
        <v>87</v>
      </c>
      <c r="D488" s="3" t="s">
        <v>46</v>
      </c>
      <c r="E488" s="3">
        <v>1005</v>
      </c>
      <c r="F488" s="3" t="s">
        <v>105</v>
      </c>
      <c r="G488" s="3" t="s">
        <v>104</v>
      </c>
      <c r="H488" s="3">
        <v>4</v>
      </c>
      <c r="I488" s="5">
        <f t="shared" si="7"/>
        <v>0.00398009950248756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" spans="1:26">
      <c r="A489" s="3" t="s">
        <v>90</v>
      </c>
      <c r="B489" s="3" t="s">
        <v>83</v>
      </c>
      <c r="C489" s="3" t="s">
        <v>86</v>
      </c>
      <c r="D489" s="3" t="s">
        <v>47</v>
      </c>
      <c r="E489" s="3">
        <v>991</v>
      </c>
      <c r="F489" s="3" t="s">
        <v>105</v>
      </c>
      <c r="G489" s="3" t="s">
        <v>104</v>
      </c>
      <c r="H489" s="3">
        <v>15</v>
      </c>
      <c r="I489" s="5">
        <f t="shared" si="7"/>
        <v>0.0151362260343088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" spans="1:26">
      <c r="A490" s="3" t="s">
        <v>90</v>
      </c>
      <c r="B490" s="3" t="s">
        <v>82</v>
      </c>
      <c r="C490" s="3" t="s">
        <v>86</v>
      </c>
      <c r="D490" s="3" t="s">
        <v>67</v>
      </c>
      <c r="E490" s="3">
        <v>990</v>
      </c>
      <c r="F490" s="3" t="s">
        <v>105</v>
      </c>
      <c r="G490" s="3" t="s">
        <v>104</v>
      </c>
      <c r="H490" s="3">
        <v>19</v>
      </c>
      <c r="I490" s="5">
        <f t="shared" si="7"/>
        <v>0.0191919191919192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" spans="1:26">
      <c r="A491" s="3" t="s">
        <v>91</v>
      </c>
      <c r="B491" s="3" t="s">
        <v>82</v>
      </c>
      <c r="C491" s="3" t="s">
        <v>87</v>
      </c>
      <c r="D491" s="3" t="s">
        <v>67</v>
      </c>
      <c r="E491" s="3">
        <v>1021</v>
      </c>
      <c r="F491" s="3" t="s">
        <v>105</v>
      </c>
      <c r="G491" s="3" t="s">
        <v>104</v>
      </c>
      <c r="H491" s="3">
        <v>5</v>
      </c>
      <c r="I491" s="5">
        <f t="shared" si="7"/>
        <v>0.00489715964740451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" spans="1:26">
      <c r="A492" s="3" t="s">
        <v>91</v>
      </c>
      <c r="B492" s="3" t="s">
        <v>82</v>
      </c>
      <c r="C492" s="3" t="s">
        <v>89</v>
      </c>
      <c r="D492" s="3" t="s">
        <v>67</v>
      </c>
      <c r="E492" s="3">
        <v>984</v>
      </c>
      <c r="F492" s="3" t="s">
        <v>105</v>
      </c>
      <c r="G492" s="3" t="s">
        <v>104</v>
      </c>
      <c r="H492" s="3">
        <v>4</v>
      </c>
      <c r="I492" s="5">
        <f t="shared" si="7"/>
        <v>0.0040650406504065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" spans="1:26">
      <c r="A493" s="3" t="s">
        <v>91</v>
      </c>
      <c r="B493" s="3" t="s">
        <v>82</v>
      </c>
      <c r="C493" s="3" t="s">
        <v>86</v>
      </c>
      <c r="D493" s="3" t="s">
        <v>50</v>
      </c>
      <c r="E493" s="3">
        <v>1001</v>
      </c>
      <c r="F493" s="3" t="s">
        <v>105</v>
      </c>
      <c r="G493" s="3" t="s">
        <v>104</v>
      </c>
      <c r="H493" s="3">
        <v>3</v>
      </c>
      <c r="I493" s="5">
        <f t="shared" si="7"/>
        <v>0.002997002997003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" spans="1:26">
      <c r="A494" s="3" t="s">
        <v>91</v>
      </c>
      <c r="B494" s="3" t="s">
        <v>82</v>
      </c>
      <c r="C494" s="3" t="s">
        <v>86</v>
      </c>
      <c r="D494" s="3" t="s">
        <v>50</v>
      </c>
      <c r="E494" s="3">
        <v>995</v>
      </c>
      <c r="F494" s="3" t="s">
        <v>105</v>
      </c>
      <c r="G494" s="3" t="s">
        <v>104</v>
      </c>
      <c r="H494" s="3">
        <v>3</v>
      </c>
      <c r="I494" s="5">
        <f t="shared" si="7"/>
        <v>0.00301507537688442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" spans="1:26">
      <c r="A495" s="3" t="s">
        <v>91</v>
      </c>
      <c r="B495" s="3" t="s">
        <v>83</v>
      </c>
      <c r="C495" s="3" t="s">
        <v>86</v>
      </c>
      <c r="D495" s="3" t="s">
        <v>50</v>
      </c>
      <c r="E495" s="3">
        <v>987</v>
      </c>
      <c r="F495" s="3" t="s">
        <v>105</v>
      </c>
      <c r="G495" s="3" t="s">
        <v>104</v>
      </c>
      <c r="H495" s="3">
        <v>4</v>
      </c>
      <c r="I495" s="5">
        <f t="shared" si="7"/>
        <v>0.00405268490374873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" spans="1:26">
      <c r="A496" s="3" t="s">
        <v>90</v>
      </c>
      <c r="B496" s="3" t="s">
        <v>85</v>
      </c>
      <c r="C496" s="3" t="s">
        <v>86</v>
      </c>
      <c r="D496" s="3" t="s">
        <v>50</v>
      </c>
      <c r="E496" s="3">
        <v>1020</v>
      </c>
      <c r="F496" s="3" t="s">
        <v>105</v>
      </c>
      <c r="G496" s="3" t="s">
        <v>104</v>
      </c>
      <c r="H496" s="3">
        <v>18</v>
      </c>
      <c r="I496" s="5">
        <f t="shared" si="7"/>
        <v>0.0176470588235294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" spans="1:26">
      <c r="A497" s="3" t="s">
        <v>90</v>
      </c>
      <c r="B497" s="3" t="s">
        <v>85</v>
      </c>
      <c r="C497" s="3" t="s">
        <v>88</v>
      </c>
      <c r="D497" s="3" t="s">
        <v>50</v>
      </c>
      <c r="E497" s="3">
        <v>1010</v>
      </c>
      <c r="F497" s="3" t="s">
        <v>105</v>
      </c>
      <c r="G497" s="3" t="s">
        <v>104</v>
      </c>
      <c r="H497" s="3">
        <v>20</v>
      </c>
      <c r="I497" s="5">
        <f t="shared" si="7"/>
        <v>0.0198019801980198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" spans="1:26">
      <c r="A498" s="3" t="s">
        <v>91</v>
      </c>
      <c r="B498" s="3" t="s">
        <v>84</v>
      </c>
      <c r="C498" s="3" t="s">
        <v>89</v>
      </c>
      <c r="D498" s="3" t="s">
        <v>50</v>
      </c>
      <c r="E498" s="3">
        <v>989</v>
      </c>
      <c r="F498" s="3" t="s">
        <v>105</v>
      </c>
      <c r="G498" s="3" t="s">
        <v>104</v>
      </c>
      <c r="H498" s="3">
        <v>3</v>
      </c>
      <c r="I498" s="5">
        <f t="shared" si="7"/>
        <v>0.00303336703741153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" spans="1:26">
      <c r="A499" s="3" t="s">
        <v>91</v>
      </c>
      <c r="B499" s="3" t="s">
        <v>85</v>
      </c>
      <c r="C499" s="3" t="s">
        <v>89</v>
      </c>
      <c r="D499" s="3" t="s">
        <v>50</v>
      </c>
      <c r="E499" s="3">
        <v>1007</v>
      </c>
      <c r="F499" s="3" t="s">
        <v>105</v>
      </c>
      <c r="G499" s="3" t="s">
        <v>104</v>
      </c>
      <c r="H499" s="3">
        <v>3</v>
      </c>
      <c r="I499" s="5">
        <f t="shared" si="7"/>
        <v>0.00297914597815293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" spans="1:26">
      <c r="A500" s="3" t="s">
        <v>91</v>
      </c>
      <c r="B500" s="3" t="s">
        <v>83</v>
      </c>
      <c r="C500" s="3" t="s">
        <v>89</v>
      </c>
      <c r="D500" s="3" t="s">
        <v>53</v>
      </c>
      <c r="E500" s="3">
        <v>986</v>
      </c>
      <c r="F500" s="3" t="s">
        <v>105</v>
      </c>
      <c r="G500" s="3" t="s">
        <v>104</v>
      </c>
      <c r="H500" s="3">
        <v>3</v>
      </c>
      <c r="I500" s="5">
        <f t="shared" si="7"/>
        <v>0.00304259634888438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" spans="1:26">
      <c r="A501" s="3" t="s">
        <v>91</v>
      </c>
      <c r="B501" s="3" t="s">
        <v>83</v>
      </c>
      <c r="C501" s="3" t="s">
        <v>87</v>
      </c>
      <c r="D501" s="3" t="s">
        <v>57</v>
      </c>
      <c r="E501" s="3">
        <v>1005</v>
      </c>
      <c r="F501" s="6" t="s">
        <v>106</v>
      </c>
      <c r="G501" s="3" t="s">
        <v>101</v>
      </c>
      <c r="H501" s="3">
        <v>2</v>
      </c>
      <c r="I501" s="5">
        <f t="shared" si="7"/>
        <v>0.00199004975124378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" spans="1:26">
      <c r="A502" s="3" t="s">
        <v>91</v>
      </c>
      <c r="B502" s="3" t="s">
        <v>83</v>
      </c>
      <c r="C502" s="3" t="s">
        <v>86</v>
      </c>
      <c r="D502" s="3" t="s">
        <v>31</v>
      </c>
      <c r="E502" s="3">
        <v>997</v>
      </c>
      <c r="F502" s="6" t="s">
        <v>106</v>
      </c>
      <c r="G502" s="3" t="s">
        <v>101</v>
      </c>
      <c r="H502" s="3">
        <v>3</v>
      </c>
      <c r="I502" s="5">
        <f t="shared" si="7"/>
        <v>0.00300902708124373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" spans="1:26">
      <c r="A503" s="3" t="s">
        <v>90</v>
      </c>
      <c r="B503" s="3" t="s">
        <v>85</v>
      </c>
      <c r="C503" s="3" t="s">
        <v>86</v>
      </c>
      <c r="D503" s="3" t="s">
        <v>31</v>
      </c>
      <c r="E503" s="3">
        <v>1006</v>
      </c>
      <c r="F503" s="6" t="s">
        <v>106</v>
      </c>
      <c r="G503" s="3" t="s">
        <v>101</v>
      </c>
      <c r="H503" s="3">
        <v>16</v>
      </c>
      <c r="I503" s="5">
        <f t="shared" si="7"/>
        <v>0.0159045725646123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" spans="1:26">
      <c r="A504" s="3" t="s">
        <v>91</v>
      </c>
      <c r="B504" s="3" t="s">
        <v>83</v>
      </c>
      <c r="C504" s="3" t="s">
        <v>89</v>
      </c>
      <c r="D504" s="3" t="s">
        <v>58</v>
      </c>
      <c r="E504" s="3">
        <v>1003</v>
      </c>
      <c r="F504" s="6" t="s">
        <v>106</v>
      </c>
      <c r="G504" s="3" t="s">
        <v>101</v>
      </c>
      <c r="H504" s="3">
        <v>3</v>
      </c>
      <c r="I504" s="5">
        <f t="shared" si="7"/>
        <v>0.00299102691924227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" spans="1:26">
      <c r="A505" s="3" t="s">
        <v>90</v>
      </c>
      <c r="B505" s="3" t="s">
        <v>82</v>
      </c>
      <c r="C505" s="3" t="s">
        <v>86</v>
      </c>
      <c r="D505" s="3" t="s">
        <v>32</v>
      </c>
      <c r="E505" s="3">
        <v>1016</v>
      </c>
      <c r="F505" s="6" t="s">
        <v>106</v>
      </c>
      <c r="G505" s="3" t="s">
        <v>101</v>
      </c>
      <c r="H505" s="3">
        <v>14</v>
      </c>
      <c r="I505" s="5">
        <f t="shared" si="7"/>
        <v>0.0137795275590551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" spans="1:26">
      <c r="A506" s="3" t="s">
        <v>90</v>
      </c>
      <c r="B506" s="3" t="s">
        <v>84</v>
      </c>
      <c r="C506" s="3" t="s">
        <v>86</v>
      </c>
      <c r="D506" s="3" t="s">
        <v>32</v>
      </c>
      <c r="E506" s="3">
        <v>1011</v>
      </c>
      <c r="F506" s="6" t="s">
        <v>106</v>
      </c>
      <c r="G506" s="3" t="s">
        <v>101</v>
      </c>
      <c r="H506" s="3">
        <v>11</v>
      </c>
      <c r="I506" s="5">
        <f t="shared" si="7"/>
        <v>0.0108803165182987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" spans="1:26">
      <c r="A507" s="3" t="s">
        <v>91</v>
      </c>
      <c r="B507" s="3" t="s">
        <v>82</v>
      </c>
      <c r="C507" s="3" t="s">
        <v>87</v>
      </c>
      <c r="D507" s="3" t="s">
        <v>32</v>
      </c>
      <c r="E507" s="3">
        <v>991</v>
      </c>
      <c r="F507" s="6" t="s">
        <v>106</v>
      </c>
      <c r="G507" s="3" t="s">
        <v>101</v>
      </c>
      <c r="H507" s="3">
        <v>4</v>
      </c>
      <c r="I507" s="5">
        <f t="shared" si="7"/>
        <v>0.00403632694248234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" spans="1:26">
      <c r="A508" s="3" t="s">
        <v>91</v>
      </c>
      <c r="B508" s="3" t="s">
        <v>85</v>
      </c>
      <c r="C508" s="3" t="s">
        <v>87</v>
      </c>
      <c r="D508" s="3" t="s">
        <v>32</v>
      </c>
      <c r="E508" s="3">
        <v>1010</v>
      </c>
      <c r="F508" s="6" t="s">
        <v>106</v>
      </c>
      <c r="G508" s="3" t="s">
        <v>101</v>
      </c>
      <c r="H508" s="3">
        <v>4</v>
      </c>
      <c r="I508" s="5">
        <f t="shared" si="7"/>
        <v>0.00396039603960396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" spans="1:26">
      <c r="A509" s="3" t="s">
        <v>90</v>
      </c>
      <c r="B509" s="3" t="s">
        <v>85</v>
      </c>
      <c r="C509" s="3" t="s">
        <v>87</v>
      </c>
      <c r="D509" s="3" t="s">
        <v>32</v>
      </c>
      <c r="E509" s="3">
        <v>981</v>
      </c>
      <c r="F509" s="6" t="s">
        <v>106</v>
      </c>
      <c r="G509" s="3" t="s">
        <v>101</v>
      </c>
      <c r="H509" s="3">
        <v>16</v>
      </c>
      <c r="I509" s="5">
        <f t="shared" si="7"/>
        <v>0.0163098878695209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" spans="1:26">
      <c r="A510" s="3" t="s">
        <v>90</v>
      </c>
      <c r="B510" s="3" t="s">
        <v>85</v>
      </c>
      <c r="C510" s="3" t="s">
        <v>88</v>
      </c>
      <c r="D510" s="3" t="s">
        <v>32</v>
      </c>
      <c r="E510" s="3">
        <v>999</v>
      </c>
      <c r="F510" s="6" t="s">
        <v>106</v>
      </c>
      <c r="G510" s="3" t="s">
        <v>101</v>
      </c>
      <c r="H510" s="3">
        <v>19</v>
      </c>
      <c r="I510" s="5">
        <f t="shared" si="7"/>
        <v>0.019019019019019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" spans="1:26">
      <c r="A511" s="3" t="s">
        <v>90</v>
      </c>
      <c r="B511" s="3" t="s">
        <v>83</v>
      </c>
      <c r="C511" s="3" t="s">
        <v>86</v>
      </c>
      <c r="D511" s="3" t="s">
        <v>34</v>
      </c>
      <c r="E511" s="3">
        <v>1001</v>
      </c>
      <c r="F511" s="6" t="s">
        <v>106</v>
      </c>
      <c r="G511" s="3" t="s">
        <v>101</v>
      </c>
      <c r="H511" s="3">
        <v>13</v>
      </c>
      <c r="I511" s="5">
        <f t="shared" si="7"/>
        <v>0.012987012987013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" spans="1:26">
      <c r="A512" s="3" t="s">
        <v>90</v>
      </c>
      <c r="B512" s="3" t="s">
        <v>85</v>
      </c>
      <c r="C512" s="3" t="s">
        <v>86</v>
      </c>
      <c r="D512" s="3" t="s">
        <v>34</v>
      </c>
      <c r="E512" s="3">
        <v>1009</v>
      </c>
      <c r="F512" s="6" t="s">
        <v>106</v>
      </c>
      <c r="G512" s="3" t="s">
        <v>101</v>
      </c>
      <c r="H512" s="3">
        <v>10</v>
      </c>
      <c r="I512" s="5">
        <f t="shared" si="7"/>
        <v>0.00991080277502478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" spans="1:26">
      <c r="A513" s="3" t="s">
        <v>91</v>
      </c>
      <c r="B513" s="3" t="s">
        <v>84</v>
      </c>
      <c r="C513" s="3" t="s">
        <v>89</v>
      </c>
      <c r="D513" s="3" t="s">
        <v>34</v>
      </c>
      <c r="E513" s="3">
        <v>992</v>
      </c>
      <c r="F513" s="6" t="s">
        <v>106</v>
      </c>
      <c r="G513" s="3" t="s">
        <v>101</v>
      </c>
      <c r="H513" s="3">
        <v>3</v>
      </c>
      <c r="I513" s="5">
        <f t="shared" si="7"/>
        <v>0.0030241935483871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" spans="1:26">
      <c r="A514" s="3" t="s">
        <v>90</v>
      </c>
      <c r="B514" s="3" t="s">
        <v>84</v>
      </c>
      <c r="C514" s="3" t="s">
        <v>89</v>
      </c>
      <c r="D514" s="3" t="s">
        <v>34</v>
      </c>
      <c r="E514" s="3">
        <v>993</v>
      </c>
      <c r="F514" s="6" t="s">
        <v>106</v>
      </c>
      <c r="G514" s="3" t="s">
        <v>101</v>
      </c>
      <c r="H514" s="3">
        <v>13</v>
      </c>
      <c r="I514" s="5">
        <f t="shared" ref="I514:I577" si="8">H514/E514</f>
        <v>0.013091641490433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" spans="1:26">
      <c r="A515" s="3" t="s">
        <v>91</v>
      </c>
      <c r="B515" s="3" t="s">
        <v>82</v>
      </c>
      <c r="C515" s="3" t="s">
        <v>86</v>
      </c>
      <c r="D515" s="3" t="s">
        <v>35</v>
      </c>
      <c r="E515" s="3">
        <v>1013</v>
      </c>
      <c r="F515" s="6" t="s">
        <v>106</v>
      </c>
      <c r="G515" s="3" t="s">
        <v>101</v>
      </c>
      <c r="H515" s="3">
        <v>3</v>
      </c>
      <c r="I515" s="5">
        <f t="shared" si="8"/>
        <v>0.00296150049358342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" spans="1:26">
      <c r="A516" s="3" t="s">
        <v>90</v>
      </c>
      <c r="B516" s="3" t="s">
        <v>83</v>
      </c>
      <c r="C516" s="3" t="s">
        <v>88</v>
      </c>
      <c r="D516" s="3" t="s">
        <v>35</v>
      </c>
      <c r="E516" s="3">
        <v>1012</v>
      </c>
      <c r="F516" s="6" t="s">
        <v>106</v>
      </c>
      <c r="G516" s="3" t="s">
        <v>101</v>
      </c>
      <c r="H516" s="3">
        <v>15</v>
      </c>
      <c r="I516" s="5">
        <f t="shared" si="8"/>
        <v>0.0148221343873518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" spans="1:26">
      <c r="A517" s="3" t="s">
        <v>90</v>
      </c>
      <c r="B517" s="3" t="s">
        <v>84</v>
      </c>
      <c r="C517" s="3" t="s">
        <v>89</v>
      </c>
      <c r="D517" s="3" t="s">
        <v>36</v>
      </c>
      <c r="E517" s="3">
        <v>997</v>
      </c>
      <c r="F517" s="6" t="s">
        <v>106</v>
      </c>
      <c r="G517" s="3" t="s">
        <v>101</v>
      </c>
      <c r="H517" s="3">
        <v>21</v>
      </c>
      <c r="I517" s="5">
        <f t="shared" si="8"/>
        <v>0.0210631895687061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" spans="1:26">
      <c r="A518" s="3" t="s">
        <v>90</v>
      </c>
      <c r="B518" s="3" t="s">
        <v>83</v>
      </c>
      <c r="C518" s="3" t="s">
        <v>89</v>
      </c>
      <c r="D518" s="3" t="s">
        <v>69</v>
      </c>
      <c r="E518" s="3">
        <v>1002</v>
      </c>
      <c r="F518" s="6" t="s">
        <v>106</v>
      </c>
      <c r="G518" s="3" t="s">
        <v>101</v>
      </c>
      <c r="H518" s="3">
        <v>17</v>
      </c>
      <c r="I518" s="5">
        <f t="shared" si="8"/>
        <v>0.0169660678642715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" spans="1:26">
      <c r="A519" s="3" t="s">
        <v>90</v>
      </c>
      <c r="B519" s="3" t="s">
        <v>85</v>
      </c>
      <c r="C519" s="3" t="s">
        <v>88</v>
      </c>
      <c r="D519" s="3" t="s">
        <v>70</v>
      </c>
      <c r="E519" s="3">
        <v>984</v>
      </c>
      <c r="F519" s="6" t="s">
        <v>106</v>
      </c>
      <c r="G519" s="3" t="s">
        <v>101</v>
      </c>
      <c r="H519" s="3">
        <v>16</v>
      </c>
      <c r="I519" s="5">
        <f t="shared" si="8"/>
        <v>0.016260162601626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" spans="1:26">
      <c r="A520" s="3" t="s">
        <v>91</v>
      </c>
      <c r="B520" s="3" t="s">
        <v>84</v>
      </c>
      <c r="C520" s="3" t="s">
        <v>89</v>
      </c>
      <c r="D520" s="3" t="s">
        <v>39</v>
      </c>
      <c r="E520" s="3">
        <v>1003</v>
      </c>
      <c r="F520" s="6" t="s">
        <v>106</v>
      </c>
      <c r="G520" s="3" t="s">
        <v>101</v>
      </c>
      <c r="H520" s="3">
        <v>2</v>
      </c>
      <c r="I520" s="5">
        <f t="shared" si="8"/>
        <v>0.00199401794616152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" spans="1:26">
      <c r="A521" s="3" t="s">
        <v>91</v>
      </c>
      <c r="B521" s="3" t="s">
        <v>85</v>
      </c>
      <c r="C521" s="3" t="s">
        <v>89</v>
      </c>
      <c r="D521" s="3" t="s">
        <v>39</v>
      </c>
      <c r="E521" s="3">
        <v>1008</v>
      </c>
      <c r="F521" s="6" t="s">
        <v>106</v>
      </c>
      <c r="G521" s="3" t="s">
        <v>101</v>
      </c>
      <c r="H521" s="3">
        <v>3</v>
      </c>
      <c r="I521" s="5">
        <f t="shared" si="8"/>
        <v>0.00297619047619048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" spans="1:26">
      <c r="A522" s="3" t="s">
        <v>90</v>
      </c>
      <c r="B522" s="3" t="s">
        <v>85</v>
      </c>
      <c r="C522" s="3" t="s">
        <v>87</v>
      </c>
      <c r="D522" s="3" t="s">
        <v>40</v>
      </c>
      <c r="E522" s="3">
        <v>990</v>
      </c>
      <c r="F522" s="6" t="s">
        <v>106</v>
      </c>
      <c r="G522" s="3" t="s">
        <v>101</v>
      </c>
      <c r="H522" s="3">
        <v>11</v>
      </c>
      <c r="I522" s="5">
        <f t="shared" si="8"/>
        <v>0.0111111111111111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" spans="1:26">
      <c r="A523" s="3" t="s">
        <v>91</v>
      </c>
      <c r="B523" s="3" t="s">
        <v>83</v>
      </c>
      <c r="C523" s="3" t="s">
        <v>89</v>
      </c>
      <c r="D523" s="3" t="s">
        <v>40</v>
      </c>
      <c r="E523" s="3">
        <v>997</v>
      </c>
      <c r="F523" s="6" t="s">
        <v>106</v>
      </c>
      <c r="G523" s="3" t="s">
        <v>101</v>
      </c>
      <c r="H523" s="3">
        <v>3</v>
      </c>
      <c r="I523" s="5">
        <f t="shared" si="8"/>
        <v>0.00300902708124373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" spans="1:26">
      <c r="A524" s="3" t="s">
        <v>91</v>
      </c>
      <c r="B524" s="3" t="s">
        <v>82</v>
      </c>
      <c r="C524" s="3" t="s">
        <v>87</v>
      </c>
      <c r="D524" s="3" t="s">
        <v>71</v>
      </c>
      <c r="E524" s="3">
        <v>1019</v>
      </c>
      <c r="F524" s="6" t="s">
        <v>106</v>
      </c>
      <c r="G524" s="3" t="s">
        <v>101</v>
      </c>
      <c r="H524" s="3">
        <v>3</v>
      </c>
      <c r="I524" s="5">
        <f t="shared" si="8"/>
        <v>0.00294406280667321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" spans="1:26">
      <c r="A525" s="3" t="s">
        <v>91</v>
      </c>
      <c r="B525" s="3" t="s">
        <v>82</v>
      </c>
      <c r="C525" s="3" t="s">
        <v>87</v>
      </c>
      <c r="D525" s="3" t="s">
        <v>65</v>
      </c>
      <c r="E525" s="3">
        <v>997</v>
      </c>
      <c r="F525" s="6" t="s">
        <v>106</v>
      </c>
      <c r="G525" s="3" t="s">
        <v>101</v>
      </c>
      <c r="H525" s="3">
        <v>2</v>
      </c>
      <c r="I525" s="5">
        <f t="shared" si="8"/>
        <v>0.00200601805416249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" spans="1:26">
      <c r="A526" s="3" t="s">
        <v>91</v>
      </c>
      <c r="B526" s="3" t="s">
        <v>82</v>
      </c>
      <c r="C526" s="3" t="s">
        <v>87</v>
      </c>
      <c r="D526" s="3" t="s">
        <v>42</v>
      </c>
      <c r="E526" s="3">
        <v>1013</v>
      </c>
      <c r="F526" s="6" t="s">
        <v>106</v>
      </c>
      <c r="G526" s="3" t="s">
        <v>101</v>
      </c>
      <c r="H526" s="3">
        <v>5</v>
      </c>
      <c r="I526" s="5">
        <f t="shared" si="8"/>
        <v>0.00493583415597236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" spans="1:26">
      <c r="A527" s="3" t="s">
        <v>90</v>
      </c>
      <c r="B527" s="3" t="s">
        <v>84</v>
      </c>
      <c r="C527" s="3" t="s">
        <v>87</v>
      </c>
      <c r="D527" s="3" t="s">
        <v>42</v>
      </c>
      <c r="E527" s="3">
        <v>1004</v>
      </c>
      <c r="F527" s="6" t="s">
        <v>106</v>
      </c>
      <c r="G527" s="3" t="s">
        <v>101</v>
      </c>
      <c r="H527" s="3">
        <v>19</v>
      </c>
      <c r="I527" s="5">
        <f t="shared" si="8"/>
        <v>0.0189243027888446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" spans="1:26">
      <c r="A528" s="3" t="s">
        <v>90</v>
      </c>
      <c r="B528" s="3" t="s">
        <v>84</v>
      </c>
      <c r="C528" s="3" t="s">
        <v>88</v>
      </c>
      <c r="D528" s="3" t="s">
        <v>42</v>
      </c>
      <c r="E528" s="3">
        <v>983</v>
      </c>
      <c r="F528" s="6" t="s">
        <v>106</v>
      </c>
      <c r="G528" s="3" t="s">
        <v>101</v>
      </c>
      <c r="H528" s="3">
        <v>12</v>
      </c>
      <c r="I528" s="5">
        <f t="shared" si="8"/>
        <v>0.0122075279755849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" spans="1:26">
      <c r="A529" s="3" t="s">
        <v>90</v>
      </c>
      <c r="B529" s="3" t="s">
        <v>83</v>
      </c>
      <c r="C529" s="3" t="s">
        <v>86</v>
      </c>
      <c r="D529" s="3" t="s">
        <v>66</v>
      </c>
      <c r="E529" s="3">
        <v>1013</v>
      </c>
      <c r="F529" s="6" t="s">
        <v>106</v>
      </c>
      <c r="G529" s="3" t="s">
        <v>101</v>
      </c>
      <c r="H529" s="3">
        <v>16</v>
      </c>
      <c r="I529" s="5">
        <f t="shared" si="8"/>
        <v>0.0157946692991115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" spans="1:26">
      <c r="A530" s="3" t="s">
        <v>90</v>
      </c>
      <c r="B530" s="3" t="s">
        <v>85</v>
      </c>
      <c r="C530" s="3" t="s">
        <v>86</v>
      </c>
      <c r="D530" s="3" t="s">
        <v>43</v>
      </c>
      <c r="E530" s="3">
        <v>992</v>
      </c>
      <c r="F530" s="6" t="s">
        <v>106</v>
      </c>
      <c r="G530" s="3" t="s">
        <v>101</v>
      </c>
      <c r="H530" s="3">
        <v>15</v>
      </c>
      <c r="I530" s="5">
        <f t="shared" si="8"/>
        <v>0.0151209677419355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" spans="1:26">
      <c r="A531" s="3" t="s">
        <v>90</v>
      </c>
      <c r="B531" s="3" t="s">
        <v>82</v>
      </c>
      <c r="C531" s="3" t="s">
        <v>87</v>
      </c>
      <c r="D531" s="3" t="s">
        <v>43</v>
      </c>
      <c r="E531" s="3">
        <v>1006</v>
      </c>
      <c r="F531" s="6" t="s">
        <v>106</v>
      </c>
      <c r="G531" s="3" t="s">
        <v>101</v>
      </c>
      <c r="H531" s="3">
        <v>15</v>
      </c>
      <c r="I531" s="5">
        <f t="shared" si="8"/>
        <v>0.0149105367793241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" spans="1:26">
      <c r="A532" s="3" t="s">
        <v>90</v>
      </c>
      <c r="B532" s="3" t="s">
        <v>84</v>
      </c>
      <c r="C532" s="3" t="s">
        <v>87</v>
      </c>
      <c r="D532" s="3" t="s">
        <v>43</v>
      </c>
      <c r="E532" s="3">
        <v>1013</v>
      </c>
      <c r="F532" s="6" t="s">
        <v>106</v>
      </c>
      <c r="G532" s="3" t="s">
        <v>101</v>
      </c>
      <c r="H532" s="3">
        <v>17</v>
      </c>
      <c r="I532" s="5">
        <f t="shared" si="8"/>
        <v>0.016781836130306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" spans="1:26">
      <c r="A533" s="3" t="s">
        <v>90</v>
      </c>
      <c r="B533" s="3" t="s">
        <v>84</v>
      </c>
      <c r="C533" s="3" t="s">
        <v>88</v>
      </c>
      <c r="D533" s="3" t="s">
        <v>43</v>
      </c>
      <c r="E533" s="3">
        <v>976</v>
      </c>
      <c r="F533" s="6" t="s">
        <v>106</v>
      </c>
      <c r="G533" s="3" t="s">
        <v>101</v>
      </c>
      <c r="H533" s="3">
        <v>13</v>
      </c>
      <c r="I533" s="5">
        <f t="shared" si="8"/>
        <v>0.0133196721311475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" spans="1:26">
      <c r="A534" s="3" t="s">
        <v>90</v>
      </c>
      <c r="B534" s="3" t="s">
        <v>84</v>
      </c>
      <c r="C534" s="3" t="s">
        <v>89</v>
      </c>
      <c r="D534" s="3" t="s">
        <v>43</v>
      </c>
      <c r="E534" s="3">
        <v>992</v>
      </c>
      <c r="F534" s="6" t="s">
        <v>106</v>
      </c>
      <c r="G534" s="3" t="s">
        <v>101</v>
      </c>
      <c r="H534" s="3">
        <v>14</v>
      </c>
      <c r="I534" s="5">
        <f t="shared" si="8"/>
        <v>0.0141129032258065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" spans="1:26">
      <c r="A535" s="3" t="s">
        <v>91</v>
      </c>
      <c r="B535" s="3" t="s">
        <v>85</v>
      </c>
      <c r="C535" s="3" t="s">
        <v>89</v>
      </c>
      <c r="D535" s="3" t="s">
        <v>43</v>
      </c>
      <c r="E535" s="3">
        <v>1005</v>
      </c>
      <c r="F535" s="6" t="s">
        <v>106</v>
      </c>
      <c r="G535" s="3" t="s">
        <v>101</v>
      </c>
      <c r="H535" s="3">
        <v>3</v>
      </c>
      <c r="I535" s="5">
        <f t="shared" si="8"/>
        <v>0.00298507462686567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" spans="1:26">
      <c r="A536" s="3" t="s">
        <v>90</v>
      </c>
      <c r="B536" s="3" t="s">
        <v>83</v>
      </c>
      <c r="C536" s="3" t="s">
        <v>87</v>
      </c>
      <c r="D536" s="3" t="s">
        <v>45</v>
      </c>
      <c r="E536" s="3">
        <v>1007</v>
      </c>
      <c r="F536" s="6" t="s">
        <v>106</v>
      </c>
      <c r="G536" s="3" t="s">
        <v>101</v>
      </c>
      <c r="H536" s="3">
        <v>20</v>
      </c>
      <c r="I536" s="5">
        <f t="shared" si="8"/>
        <v>0.0198609731876862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" spans="1:26">
      <c r="A537" s="3" t="s">
        <v>90</v>
      </c>
      <c r="B537" s="3" t="s">
        <v>84</v>
      </c>
      <c r="C537" s="3" t="s">
        <v>89</v>
      </c>
      <c r="D537" s="3" t="s">
        <v>46</v>
      </c>
      <c r="E537" s="3">
        <v>999</v>
      </c>
      <c r="F537" s="6" t="s">
        <v>106</v>
      </c>
      <c r="G537" s="3" t="s">
        <v>101</v>
      </c>
      <c r="H537" s="3">
        <v>5</v>
      </c>
      <c r="I537" s="5">
        <f t="shared" si="8"/>
        <v>0.005005005005005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" spans="1:26">
      <c r="A538" s="3" t="s">
        <v>91</v>
      </c>
      <c r="B538" s="3" t="s">
        <v>85</v>
      </c>
      <c r="C538" s="3" t="s">
        <v>89</v>
      </c>
      <c r="D538" s="3" t="s">
        <v>46</v>
      </c>
      <c r="E538" s="3">
        <v>1001</v>
      </c>
      <c r="F538" s="6" t="s">
        <v>106</v>
      </c>
      <c r="G538" s="3" t="s">
        <v>101</v>
      </c>
      <c r="H538" s="3">
        <v>4</v>
      </c>
      <c r="I538" s="5">
        <f t="shared" si="8"/>
        <v>0.003996003996004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" spans="1:26">
      <c r="A539" s="3" t="s">
        <v>90</v>
      </c>
      <c r="B539" s="3" t="s">
        <v>83</v>
      </c>
      <c r="C539" s="3" t="s">
        <v>88</v>
      </c>
      <c r="D539" s="3" t="s">
        <v>47</v>
      </c>
      <c r="E539" s="3">
        <v>1005</v>
      </c>
      <c r="F539" s="6" t="s">
        <v>106</v>
      </c>
      <c r="G539" s="3" t="s">
        <v>101</v>
      </c>
      <c r="H539" s="3">
        <v>17</v>
      </c>
      <c r="I539" s="5">
        <f t="shared" si="8"/>
        <v>0.0169154228855721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" spans="1:26">
      <c r="A540" s="3" t="s">
        <v>91</v>
      </c>
      <c r="B540" s="3" t="s">
        <v>82</v>
      </c>
      <c r="C540" s="3" t="s">
        <v>89</v>
      </c>
      <c r="D540" s="3" t="s">
        <v>47</v>
      </c>
      <c r="E540" s="3">
        <v>990</v>
      </c>
      <c r="F540" s="6" t="s">
        <v>106</v>
      </c>
      <c r="G540" s="3" t="s">
        <v>101</v>
      </c>
      <c r="H540" s="3">
        <v>2</v>
      </c>
      <c r="I540" s="5">
        <f t="shared" si="8"/>
        <v>0.00202020202020202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" spans="1:26">
      <c r="A541" s="3" t="s">
        <v>90</v>
      </c>
      <c r="B541" s="3" t="s">
        <v>84</v>
      </c>
      <c r="C541" s="3" t="s">
        <v>89</v>
      </c>
      <c r="D541" s="3" t="s">
        <v>67</v>
      </c>
      <c r="E541" s="3">
        <v>996</v>
      </c>
      <c r="F541" s="6" t="s">
        <v>106</v>
      </c>
      <c r="G541" s="3" t="s">
        <v>101</v>
      </c>
      <c r="H541" s="3">
        <v>10</v>
      </c>
      <c r="I541" s="5">
        <f t="shared" si="8"/>
        <v>0.0100401606425703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" spans="1:26">
      <c r="A542" s="3" t="s">
        <v>91</v>
      </c>
      <c r="B542" s="3" t="s">
        <v>84</v>
      </c>
      <c r="C542" s="3" t="s">
        <v>87</v>
      </c>
      <c r="D542" s="3" t="s">
        <v>48</v>
      </c>
      <c r="E542" s="3">
        <v>1002</v>
      </c>
      <c r="F542" s="6" t="s">
        <v>106</v>
      </c>
      <c r="G542" s="3" t="s">
        <v>101</v>
      </c>
      <c r="H542" s="3">
        <v>2</v>
      </c>
      <c r="I542" s="5">
        <f t="shared" si="8"/>
        <v>0.00199600798403194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" spans="1:26">
      <c r="A543" s="3" t="s">
        <v>91</v>
      </c>
      <c r="B543" s="3" t="s">
        <v>83</v>
      </c>
      <c r="C543" s="3" t="s">
        <v>89</v>
      </c>
      <c r="D543" s="3" t="s">
        <v>48</v>
      </c>
      <c r="E543" s="3">
        <v>1002</v>
      </c>
      <c r="F543" s="6" t="s">
        <v>106</v>
      </c>
      <c r="G543" s="3" t="s">
        <v>101</v>
      </c>
      <c r="H543" s="3">
        <v>4</v>
      </c>
      <c r="I543" s="5">
        <f t="shared" si="8"/>
        <v>0.00399201596806387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" spans="1:26">
      <c r="A544" s="3" t="s">
        <v>90</v>
      </c>
      <c r="B544" s="3" t="s">
        <v>85</v>
      </c>
      <c r="C544" s="3" t="s">
        <v>86</v>
      </c>
      <c r="D544" s="3" t="s">
        <v>49</v>
      </c>
      <c r="E544" s="3">
        <v>982</v>
      </c>
      <c r="F544" s="6" t="s">
        <v>106</v>
      </c>
      <c r="G544" s="3" t="s">
        <v>101</v>
      </c>
      <c r="H544" s="3">
        <v>12</v>
      </c>
      <c r="I544" s="5">
        <f t="shared" si="8"/>
        <v>0.0122199592668024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" spans="1:26">
      <c r="A545" s="3" t="s">
        <v>91</v>
      </c>
      <c r="B545" s="3" t="s">
        <v>84</v>
      </c>
      <c r="C545" s="3" t="s">
        <v>87</v>
      </c>
      <c r="D545" s="3" t="s">
        <v>49</v>
      </c>
      <c r="E545" s="3">
        <v>995</v>
      </c>
      <c r="F545" s="6" t="s">
        <v>106</v>
      </c>
      <c r="G545" s="3" t="s">
        <v>101</v>
      </c>
      <c r="H545" s="3">
        <v>3</v>
      </c>
      <c r="I545" s="5">
        <f t="shared" si="8"/>
        <v>0.00301507537688442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" spans="1:26">
      <c r="A546" s="3" t="s">
        <v>91</v>
      </c>
      <c r="B546" s="3" t="s">
        <v>82</v>
      </c>
      <c r="C546" s="3" t="s">
        <v>86</v>
      </c>
      <c r="D546" s="3" t="s">
        <v>50</v>
      </c>
      <c r="E546" s="3">
        <v>993</v>
      </c>
      <c r="F546" s="6" t="s">
        <v>106</v>
      </c>
      <c r="G546" s="3" t="s">
        <v>101</v>
      </c>
      <c r="H546" s="3">
        <v>4</v>
      </c>
      <c r="I546" s="5">
        <f t="shared" si="8"/>
        <v>0.0040281973816717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" spans="1:26">
      <c r="A547" s="3" t="s">
        <v>91</v>
      </c>
      <c r="B547" s="3" t="s">
        <v>85</v>
      </c>
      <c r="C547" s="3" t="s">
        <v>86</v>
      </c>
      <c r="D547" s="3" t="s">
        <v>50</v>
      </c>
      <c r="E547" s="3">
        <v>960</v>
      </c>
      <c r="F547" s="6" t="s">
        <v>106</v>
      </c>
      <c r="G547" s="3" t="s">
        <v>101</v>
      </c>
      <c r="H547" s="3">
        <v>3</v>
      </c>
      <c r="I547" s="5">
        <f t="shared" si="8"/>
        <v>0.003125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" spans="1:26">
      <c r="A548" s="3" t="s">
        <v>90</v>
      </c>
      <c r="B548" s="3" t="s">
        <v>84</v>
      </c>
      <c r="C548" s="3" t="s">
        <v>87</v>
      </c>
      <c r="D548" s="3" t="s">
        <v>50</v>
      </c>
      <c r="E548" s="3">
        <v>1013</v>
      </c>
      <c r="F548" s="6" t="s">
        <v>106</v>
      </c>
      <c r="G548" s="3" t="s">
        <v>101</v>
      </c>
      <c r="H548" s="3">
        <v>16</v>
      </c>
      <c r="I548" s="5">
        <f t="shared" si="8"/>
        <v>0.0157946692991115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" spans="1:26">
      <c r="A549" s="3" t="s">
        <v>91</v>
      </c>
      <c r="B549" s="3" t="s">
        <v>82</v>
      </c>
      <c r="C549" s="3" t="s">
        <v>88</v>
      </c>
      <c r="D549" s="3" t="s">
        <v>50</v>
      </c>
      <c r="E549" s="3">
        <v>989</v>
      </c>
      <c r="F549" s="6" t="s">
        <v>106</v>
      </c>
      <c r="G549" s="3" t="s">
        <v>101</v>
      </c>
      <c r="H549" s="3">
        <v>5</v>
      </c>
      <c r="I549" s="5">
        <f t="shared" si="8"/>
        <v>0.00505561172901921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" spans="1:26">
      <c r="A550" s="3" t="s">
        <v>91</v>
      </c>
      <c r="B550" s="3" t="s">
        <v>83</v>
      </c>
      <c r="C550" s="3" t="s">
        <v>89</v>
      </c>
      <c r="D550" s="3" t="s">
        <v>50</v>
      </c>
      <c r="E550" s="3">
        <v>994</v>
      </c>
      <c r="F550" s="6" t="s">
        <v>106</v>
      </c>
      <c r="G550" s="3" t="s">
        <v>101</v>
      </c>
      <c r="H550" s="3">
        <v>3</v>
      </c>
      <c r="I550" s="5">
        <f t="shared" si="8"/>
        <v>0.00301810865191147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" spans="1:26">
      <c r="A551" s="3" t="s">
        <v>90</v>
      </c>
      <c r="B551" s="3" t="s">
        <v>83</v>
      </c>
      <c r="C551" s="3" t="s">
        <v>89</v>
      </c>
      <c r="D551" s="3" t="s">
        <v>50</v>
      </c>
      <c r="E551" s="3">
        <v>997</v>
      </c>
      <c r="F551" s="6" t="s">
        <v>106</v>
      </c>
      <c r="G551" s="3" t="s">
        <v>101</v>
      </c>
      <c r="H551" s="3">
        <v>19</v>
      </c>
      <c r="I551" s="5">
        <f t="shared" si="8"/>
        <v>0.0190571715145436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" spans="1:26">
      <c r="A552" s="3" t="s">
        <v>91</v>
      </c>
      <c r="B552" s="3" t="s">
        <v>84</v>
      </c>
      <c r="C552" s="3" t="s">
        <v>89</v>
      </c>
      <c r="D552" s="3" t="s">
        <v>50</v>
      </c>
      <c r="E552" s="3">
        <v>1001</v>
      </c>
      <c r="F552" s="6" t="s">
        <v>106</v>
      </c>
      <c r="G552" s="3" t="s">
        <v>101</v>
      </c>
      <c r="H552" s="3">
        <v>2</v>
      </c>
      <c r="I552" s="5">
        <f t="shared" si="8"/>
        <v>0.001998001998002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" spans="1:26">
      <c r="A553" s="3" t="s">
        <v>91</v>
      </c>
      <c r="B553" s="3" t="s">
        <v>84</v>
      </c>
      <c r="C553" s="3" t="s">
        <v>89</v>
      </c>
      <c r="D553" s="3" t="s">
        <v>50</v>
      </c>
      <c r="E553" s="3">
        <v>1003</v>
      </c>
      <c r="F553" s="6" t="s">
        <v>106</v>
      </c>
      <c r="G553" s="3" t="s">
        <v>101</v>
      </c>
      <c r="H553" s="3">
        <v>3</v>
      </c>
      <c r="I553" s="5">
        <f t="shared" si="8"/>
        <v>0.00299102691924227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" spans="1:26">
      <c r="A554" s="3" t="s">
        <v>91</v>
      </c>
      <c r="B554" s="3" t="s">
        <v>85</v>
      </c>
      <c r="C554" s="3" t="s">
        <v>89</v>
      </c>
      <c r="D554" s="3" t="s">
        <v>50</v>
      </c>
      <c r="E554" s="3">
        <v>983</v>
      </c>
      <c r="F554" s="6" t="s">
        <v>106</v>
      </c>
      <c r="G554" s="3" t="s">
        <v>101</v>
      </c>
      <c r="H554" s="3">
        <v>3</v>
      </c>
      <c r="I554" s="5">
        <f t="shared" si="8"/>
        <v>0.00305188199389624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" spans="1:26">
      <c r="A555" s="3" t="s">
        <v>91</v>
      </c>
      <c r="B555" s="3" t="s">
        <v>84</v>
      </c>
      <c r="C555" s="3" t="s">
        <v>89</v>
      </c>
      <c r="D555" s="3" t="s">
        <v>51</v>
      </c>
      <c r="E555" s="3">
        <v>984</v>
      </c>
      <c r="F555" s="6" t="s">
        <v>106</v>
      </c>
      <c r="G555" s="3" t="s">
        <v>101</v>
      </c>
      <c r="H555" s="3">
        <v>2</v>
      </c>
      <c r="I555" s="5">
        <f t="shared" si="8"/>
        <v>0.00203252032520325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" spans="1:26">
      <c r="A556" s="3" t="s">
        <v>91</v>
      </c>
      <c r="B556" s="3" t="s">
        <v>83</v>
      </c>
      <c r="C556" s="3" t="s">
        <v>87</v>
      </c>
      <c r="D556" s="3" t="s">
        <v>52</v>
      </c>
      <c r="E556" s="3">
        <v>992</v>
      </c>
      <c r="F556" s="6" t="s">
        <v>106</v>
      </c>
      <c r="G556" s="3" t="s">
        <v>101</v>
      </c>
      <c r="H556" s="3">
        <v>3</v>
      </c>
      <c r="I556" s="5">
        <f t="shared" si="8"/>
        <v>0.0030241935483871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" spans="1:26">
      <c r="A557" s="3" t="s">
        <v>90</v>
      </c>
      <c r="B557" s="3" t="s">
        <v>85</v>
      </c>
      <c r="C557" s="3" t="s">
        <v>87</v>
      </c>
      <c r="D557" s="3" t="s">
        <v>52</v>
      </c>
      <c r="E557" s="3">
        <v>999</v>
      </c>
      <c r="F557" s="6" t="s">
        <v>106</v>
      </c>
      <c r="G557" s="3" t="s">
        <v>101</v>
      </c>
      <c r="H557" s="3">
        <v>14</v>
      </c>
      <c r="I557" s="5">
        <f t="shared" si="8"/>
        <v>0.014014014014014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" spans="1:26">
      <c r="A558" s="3" t="s">
        <v>90</v>
      </c>
      <c r="B558" s="3" t="s">
        <v>85</v>
      </c>
      <c r="C558" s="3" t="s">
        <v>88</v>
      </c>
      <c r="D558" s="3" t="s">
        <v>52</v>
      </c>
      <c r="E558" s="3">
        <v>1016</v>
      </c>
      <c r="F558" s="6" t="s">
        <v>106</v>
      </c>
      <c r="G558" s="3" t="s">
        <v>101</v>
      </c>
      <c r="H558" s="3">
        <v>22</v>
      </c>
      <c r="I558" s="5">
        <f t="shared" si="8"/>
        <v>0.0216535433070866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" spans="1:26">
      <c r="A559" s="3" t="s">
        <v>90</v>
      </c>
      <c r="B559" s="3" t="s">
        <v>82</v>
      </c>
      <c r="C559" s="3" t="s">
        <v>87</v>
      </c>
      <c r="D559" s="3" t="s">
        <v>53</v>
      </c>
      <c r="E559" s="3">
        <v>987</v>
      </c>
      <c r="F559" s="6" t="s">
        <v>106</v>
      </c>
      <c r="G559" s="3" t="s">
        <v>101</v>
      </c>
      <c r="H559" s="3">
        <v>20</v>
      </c>
      <c r="I559" s="5">
        <f t="shared" si="8"/>
        <v>0.0202634245187437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" spans="1:26">
      <c r="A560" s="3" t="s">
        <v>90</v>
      </c>
      <c r="B560" s="3" t="s">
        <v>85</v>
      </c>
      <c r="C560" s="3" t="s">
        <v>87</v>
      </c>
      <c r="D560" s="3" t="s">
        <v>53</v>
      </c>
      <c r="E560" s="3">
        <v>996</v>
      </c>
      <c r="F560" s="6" t="s">
        <v>106</v>
      </c>
      <c r="G560" s="3" t="s">
        <v>101</v>
      </c>
      <c r="H560" s="3">
        <v>11</v>
      </c>
      <c r="I560" s="5">
        <f t="shared" si="8"/>
        <v>0.0110441767068273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" spans="1:26">
      <c r="A561" s="3" t="s">
        <v>91</v>
      </c>
      <c r="B561" s="3" t="s">
        <v>82</v>
      </c>
      <c r="C561" s="3" t="s">
        <v>89</v>
      </c>
      <c r="D561" s="3" t="s">
        <v>53</v>
      </c>
      <c r="E561" s="3">
        <v>1005</v>
      </c>
      <c r="F561" s="6" t="s">
        <v>106</v>
      </c>
      <c r="G561" s="3" t="s">
        <v>101</v>
      </c>
      <c r="H561" s="3">
        <v>4</v>
      </c>
      <c r="I561" s="5">
        <f t="shared" si="8"/>
        <v>0.00398009950248756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" spans="1:26">
      <c r="A562" s="3" t="s">
        <v>91</v>
      </c>
      <c r="B562" s="3" t="s">
        <v>85</v>
      </c>
      <c r="C562" s="3" t="s">
        <v>87</v>
      </c>
      <c r="D562" s="3" t="s">
        <v>55</v>
      </c>
      <c r="E562" s="3">
        <v>995</v>
      </c>
      <c r="F562" s="6" t="s">
        <v>106</v>
      </c>
      <c r="G562" s="3" t="s">
        <v>101</v>
      </c>
      <c r="H562" s="3">
        <v>3</v>
      </c>
      <c r="I562" s="5">
        <f t="shared" si="8"/>
        <v>0.00301507537688442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" spans="1:26">
      <c r="A563" s="3" t="s">
        <v>90</v>
      </c>
      <c r="B563" s="3" t="s">
        <v>83</v>
      </c>
      <c r="C563" s="3" t="s">
        <v>86</v>
      </c>
      <c r="D563" s="3" t="s">
        <v>56</v>
      </c>
      <c r="E563" s="3">
        <v>1011</v>
      </c>
      <c r="F563" s="6" t="s">
        <v>106</v>
      </c>
      <c r="G563" s="3" t="s">
        <v>101</v>
      </c>
      <c r="H563" s="3">
        <v>16</v>
      </c>
      <c r="I563" s="5">
        <f t="shared" si="8"/>
        <v>0.0158259149357072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" spans="1:26">
      <c r="A564" s="3" t="s">
        <v>91</v>
      </c>
      <c r="B564" s="3" t="s">
        <v>85</v>
      </c>
      <c r="C564" s="3" t="s">
        <v>86</v>
      </c>
      <c r="D564" s="3" t="s">
        <v>56</v>
      </c>
      <c r="E564" s="3">
        <v>994</v>
      </c>
      <c r="F564" s="6" t="s">
        <v>106</v>
      </c>
      <c r="G564" s="3" t="s">
        <v>101</v>
      </c>
      <c r="H564" s="3">
        <v>4</v>
      </c>
      <c r="I564" s="5">
        <f t="shared" si="8"/>
        <v>0.00402414486921529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" spans="1:26">
      <c r="A565" s="3" t="s">
        <v>90</v>
      </c>
      <c r="B565" s="3" t="s">
        <v>84</v>
      </c>
      <c r="C565" s="3" t="s">
        <v>87</v>
      </c>
      <c r="D565" s="3" t="s">
        <v>56</v>
      </c>
      <c r="E565" s="3">
        <v>1013</v>
      </c>
      <c r="F565" s="6" t="s">
        <v>106</v>
      </c>
      <c r="G565" s="3" t="s">
        <v>101</v>
      </c>
      <c r="H565" s="3">
        <v>10</v>
      </c>
      <c r="I565" s="5">
        <f t="shared" si="8"/>
        <v>0.00987166831194472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" spans="1:26">
      <c r="A566" s="3" t="s">
        <v>90</v>
      </c>
      <c r="B566" s="3" t="s">
        <v>84</v>
      </c>
      <c r="C566" s="3" t="s">
        <v>86</v>
      </c>
      <c r="D566" s="3" t="s">
        <v>80</v>
      </c>
      <c r="E566" s="3">
        <v>1011</v>
      </c>
      <c r="F566" s="6" t="s">
        <v>106</v>
      </c>
      <c r="G566" s="3" t="s">
        <v>101</v>
      </c>
      <c r="H566" s="3">
        <v>14</v>
      </c>
      <c r="I566" s="5">
        <f t="shared" si="8"/>
        <v>0.0138476755687438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" spans="1:26">
      <c r="A567" s="3" t="s">
        <v>90</v>
      </c>
      <c r="B567" s="3" t="s">
        <v>82</v>
      </c>
      <c r="C567" s="3" t="s">
        <v>87</v>
      </c>
      <c r="D567" s="3" t="s">
        <v>57</v>
      </c>
      <c r="E567" s="3">
        <v>1000</v>
      </c>
      <c r="F567" s="6" t="s">
        <v>106</v>
      </c>
      <c r="G567" s="3" t="s">
        <v>102</v>
      </c>
      <c r="H567" s="3">
        <v>19</v>
      </c>
      <c r="I567" s="5">
        <f t="shared" si="8"/>
        <v>0.019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" spans="1:26">
      <c r="A568" s="3" t="s">
        <v>90</v>
      </c>
      <c r="B568" s="3" t="s">
        <v>85</v>
      </c>
      <c r="C568" s="3" t="s">
        <v>87</v>
      </c>
      <c r="D568" s="3" t="s">
        <v>57</v>
      </c>
      <c r="E568" s="3">
        <v>1000</v>
      </c>
      <c r="F568" s="6" t="s">
        <v>106</v>
      </c>
      <c r="G568" s="3" t="s">
        <v>102</v>
      </c>
      <c r="H568" s="3">
        <v>12</v>
      </c>
      <c r="I568" s="5">
        <f t="shared" si="8"/>
        <v>0.012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" spans="1:26">
      <c r="A569" s="3" t="s">
        <v>90</v>
      </c>
      <c r="B569" s="3" t="s">
        <v>84</v>
      </c>
      <c r="C569" s="3" t="s">
        <v>88</v>
      </c>
      <c r="D569" s="3" t="s">
        <v>31</v>
      </c>
      <c r="E569" s="3">
        <v>1005</v>
      </c>
      <c r="F569" s="6" t="s">
        <v>106</v>
      </c>
      <c r="G569" s="3" t="s">
        <v>102</v>
      </c>
      <c r="H569" s="3">
        <v>13</v>
      </c>
      <c r="I569" s="5">
        <f t="shared" si="8"/>
        <v>0.0129353233830846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" spans="1:26">
      <c r="A570" s="3" t="s">
        <v>90</v>
      </c>
      <c r="B570" s="3" t="s">
        <v>85</v>
      </c>
      <c r="C570" s="3" t="s">
        <v>89</v>
      </c>
      <c r="D570" s="3" t="s">
        <v>31</v>
      </c>
      <c r="E570" s="3">
        <v>1018</v>
      </c>
      <c r="F570" s="6" t="s">
        <v>106</v>
      </c>
      <c r="G570" s="3" t="s">
        <v>102</v>
      </c>
      <c r="H570" s="3">
        <v>9</v>
      </c>
      <c r="I570" s="5">
        <f t="shared" si="8"/>
        <v>0.00884086444007859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" spans="1:26">
      <c r="A571" s="3" t="s">
        <v>91</v>
      </c>
      <c r="B571" s="3" t="s">
        <v>82</v>
      </c>
      <c r="C571" s="3" t="s">
        <v>86</v>
      </c>
      <c r="D571" s="3" t="s">
        <v>32</v>
      </c>
      <c r="E571" s="3">
        <v>999</v>
      </c>
      <c r="F571" s="6" t="s">
        <v>106</v>
      </c>
      <c r="G571" s="3" t="s">
        <v>102</v>
      </c>
      <c r="H571" s="3">
        <v>4</v>
      </c>
      <c r="I571" s="5">
        <f t="shared" si="8"/>
        <v>0.004004004004004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" spans="1:26">
      <c r="A572" s="3" t="s">
        <v>90</v>
      </c>
      <c r="B572" s="3" t="s">
        <v>82</v>
      </c>
      <c r="C572" s="3" t="s">
        <v>86</v>
      </c>
      <c r="D572" s="3" t="s">
        <v>32</v>
      </c>
      <c r="E572" s="3">
        <v>1008</v>
      </c>
      <c r="F572" s="6" t="s">
        <v>106</v>
      </c>
      <c r="G572" s="3" t="s">
        <v>102</v>
      </c>
      <c r="H572" s="3">
        <v>14</v>
      </c>
      <c r="I572" s="5">
        <f t="shared" si="8"/>
        <v>0.0138888888888889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" spans="1:26">
      <c r="A573" s="3" t="s">
        <v>90</v>
      </c>
      <c r="B573" s="3" t="s">
        <v>83</v>
      </c>
      <c r="C573" s="3" t="s">
        <v>86</v>
      </c>
      <c r="D573" s="3" t="s">
        <v>32</v>
      </c>
      <c r="E573" s="3">
        <v>1002</v>
      </c>
      <c r="F573" s="6" t="s">
        <v>106</v>
      </c>
      <c r="G573" s="3" t="s">
        <v>102</v>
      </c>
      <c r="H573" s="3">
        <v>18</v>
      </c>
      <c r="I573" s="5">
        <f t="shared" si="8"/>
        <v>0.0179640718562874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" spans="1:26">
      <c r="A574" s="3" t="s">
        <v>91</v>
      </c>
      <c r="B574" s="3" t="s">
        <v>82</v>
      </c>
      <c r="C574" s="3" t="s">
        <v>87</v>
      </c>
      <c r="D574" s="3" t="s">
        <v>32</v>
      </c>
      <c r="E574" s="3">
        <v>1006</v>
      </c>
      <c r="F574" s="6" t="s">
        <v>106</v>
      </c>
      <c r="G574" s="3" t="s">
        <v>102</v>
      </c>
      <c r="H574" s="3">
        <v>2</v>
      </c>
      <c r="I574" s="5">
        <f t="shared" si="8"/>
        <v>0.00198807157057654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" spans="1:26">
      <c r="A575" s="3" t="s">
        <v>91</v>
      </c>
      <c r="B575" s="3" t="s">
        <v>84</v>
      </c>
      <c r="C575" s="3" t="s">
        <v>86</v>
      </c>
      <c r="D575" s="3" t="s">
        <v>33</v>
      </c>
      <c r="E575" s="3">
        <v>979</v>
      </c>
      <c r="F575" s="6" t="s">
        <v>106</v>
      </c>
      <c r="G575" s="3" t="s">
        <v>102</v>
      </c>
      <c r="H575" s="3">
        <v>3</v>
      </c>
      <c r="I575" s="5">
        <f t="shared" si="8"/>
        <v>0.00306435137895812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" spans="1:26">
      <c r="A576" s="3" t="s">
        <v>91</v>
      </c>
      <c r="B576" s="3" t="s">
        <v>83</v>
      </c>
      <c r="C576" s="3" t="s">
        <v>87</v>
      </c>
      <c r="D576" s="3" t="s">
        <v>33</v>
      </c>
      <c r="E576" s="3">
        <v>1002</v>
      </c>
      <c r="F576" s="6" t="s">
        <v>106</v>
      </c>
      <c r="G576" s="3" t="s">
        <v>102</v>
      </c>
      <c r="H576" s="3">
        <v>4</v>
      </c>
      <c r="I576" s="5">
        <f t="shared" si="8"/>
        <v>0.00399201596806387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" spans="1:26">
      <c r="A577" s="3" t="s">
        <v>91</v>
      </c>
      <c r="B577" s="3" t="s">
        <v>83</v>
      </c>
      <c r="C577" s="3" t="s">
        <v>89</v>
      </c>
      <c r="D577" s="3" t="s">
        <v>33</v>
      </c>
      <c r="E577" s="3">
        <v>1003</v>
      </c>
      <c r="F577" s="6" t="s">
        <v>106</v>
      </c>
      <c r="G577" s="3" t="s">
        <v>102</v>
      </c>
      <c r="H577" s="3">
        <v>2</v>
      </c>
      <c r="I577" s="5">
        <f t="shared" si="8"/>
        <v>0.00199401794616152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" spans="1:26">
      <c r="A578" s="3" t="s">
        <v>90</v>
      </c>
      <c r="B578" s="3" t="s">
        <v>85</v>
      </c>
      <c r="C578" s="3" t="s">
        <v>86</v>
      </c>
      <c r="D578" s="3" t="s">
        <v>59</v>
      </c>
      <c r="E578" s="3">
        <v>998</v>
      </c>
      <c r="F578" s="6" t="s">
        <v>106</v>
      </c>
      <c r="G578" s="3" t="s">
        <v>102</v>
      </c>
      <c r="H578" s="3">
        <v>14</v>
      </c>
      <c r="I578" s="5">
        <f t="shared" ref="I578:I641" si="9">H578/E578</f>
        <v>0.0140280561122244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" spans="1:26">
      <c r="A579" s="3" t="s">
        <v>90</v>
      </c>
      <c r="B579" s="3" t="s">
        <v>83</v>
      </c>
      <c r="C579" s="3" t="s">
        <v>86</v>
      </c>
      <c r="D579" s="3" t="s">
        <v>34</v>
      </c>
      <c r="E579" s="3">
        <v>1010</v>
      </c>
      <c r="F579" s="6" t="s">
        <v>106</v>
      </c>
      <c r="G579" s="3" t="s">
        <v>102</v>
      </c>
      <c r="H579" s="3">
        <v>12</v>
      </c>
      <c r="I579" s="5">
        <f t="shared" si="9"/>
        <v>0.0118811881188119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" spans="1:26">
      <c r="A580" s="3" t="s">
        <v>90</v>
      </c>
      <c r="B580" s="3" t="s">
        <v>85</v>
      </c>
      <c r="C580" s="3" t="s">
        <v>86</v>
      </c>
      <c r="D580" s="3" t="s">
        <v>34</v>
      </c>
      <c r="E580" s="3">
        <v>996</v>
      </c>
      <c r="F580" s="6" t="s">
        <v>106</v>
      </c>
      <c r="G580" s="3" t="s">
        <v>102</v>
      </c>
      <c r="H580" s="3">
        <v>17</v>
      </c>
      <c r="I580" s="5">
        <f t="shared" si="9"/>
        <v>0.0170682730923695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" spans="1:26">
      <c r="A581" s="3" t="s">
        <v>91</v>
      </c>
      <c r="B581" s="3" t="s">
        <v>85</v>
      </c>
      <c r="C581" s="3" t="s">
        <v>87</v>
      </c>
      <c r="D581" s="3" t="s">
        <v>34</v>
      </c>
      <c r="E581" s="3">
        <v>991</v>
      </c>
      <c r="F581" s="6" t="s">
        <v>106</v>
      </c>
      <c r="G581" s="3" t="s">
        <v>102</v>
      </c>
      <c r="H581" s="3">
        <v>3</v>
      </c>
      <c r="I581" s="5">
        <f t="shared" si="9"/>
        <v>0.00302724520686176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" spans="1:26">
      <c r="A582" s="3" t="s">
        <v>91</v>
      </c>
      <c r="B582" s="3" t="s">
        <v>84</v>
      </c>
      <c r="C582" s="3" t="s">
        <v>88</v>
      </c>
      <c r="D582" s="3" t="s">
        <v>34</v>
      </c>
      <c r="E582" s="3">
        <v>988</v>
      </c>
      <c r="F582" s="6" t="s">
        <v>106</v>
      </c>
      <c r="G582" s="3" t="s">
        <v>102</v>
      </c>
      <c r="H582" s="3">
        <v>2</v>
      </c>
      <c r="I582" s="5">
        <f t="shared" si="9"/>
        <v>0.00202429149797571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" spans="1:26">
      <c r="A583" s="3" t="s">
        <v>90</v>
      </c>
      <c r="B583" s="3" t="s">
        <v>84</v>
      </c>
      <c r="C583" s="3" t="s">
        <v>88</v>
      </c>
      <c r="D583" s="3" t="s">
        <v>34</v>
      </c>
      <c r="E583" s="3">
        <v>1007</v>
      </c>
      <c r="F583" s="6" t="s">
        <v>106</v>
      </c>
      <c r="G583" s="3" t="s">
        <v>102</v>
      </c>
      <c r="H583" s="3">
        <v>10</v>
      </c>
      <c r="I583" s="5">
        <f t="shared" si="9"/>
        <v>0.0099304865938431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" spans="1:26">
      <c r="A584" s="3" t="s">
        <v>90</v>
      </c>
      <c r="B584" s="3" t="s">
        <v>84</v>
      </c>
      <c r="C584" s="3" t="s">
        <v>88</v>
      </c>
      <c r="D584" s="3" t="s">
        <v>34</v>
      </c>
      <c r="E584" s="3">
        <v>1003</v>
      </c>
      <c r="F584" s="6" t="s">
        <v>106</v>
      </c>
      <c r="G584" s="3" t="s">
        <v>102</v>
      </c>
      <c r="H584" s="3">
        <v>19</v>
      </c>
      <c r="I584" s="5">
        <f t="shared" si="9"/>
        <v>0.0189431704885344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" spans="1:26">
      <c r="A585" s="3" t="s">
        <v>90</v>
      </c>
      <c r="B585" s="3" t="s">
        <v>84</v>
      </c>
      <c r="C585" s="3" t="s">
        <v>89</v>
      </c>
      <c r="D585" s="3" t="s">
        <v>34</v>
      </c>
      <c r="E585" s="3">
        <v>980</v>
      </c>
      <c r="F585" s="6" t="s">
        <v>106</v>
      </c>
      <c r="G585" s="3" t="s">
        <v>102</v>
      </c>
      <c r="H585" s="3">
        <v>10</v>
      </c>
      <c r="I585" s="5">
        <f t="shared" si="9"/>
        <v>0.0102040816326531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" spans="1:26">
      <c r="A586" s="3" t="s">
        <v>91</v>
      </c>
      <c r="B586" s="3" t="s">
        <v>82</v>
      </c>
      <c r="C586" s="3" t="s">
        <v>88</v>
      </c>
      <c r="D586" s="3" t="s">
        <v>73</v>
      </c>
      <c r="E586" s="3">
        <v>998</v>
      </c>
      <c r="F586" s="6" t="s">
        <v>106</v>
      </c>
      <c r="G586" s="3" t="s">
        <v>102</v>
      </c>
      <c r="H586" s="3">
        <v>4</v>
      </c>
      <c r="I586" s="5">
        <f t="shared" si="9"/>
        <v>0.00400801603206413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" spans="1:26">
      <c r="A587" s="3" t="s">
        <v>91</v>
      </c>
      <c r="B587" s="3" t="s">
        <v>85</v>
      </c>
      <c r="C587" s="3" t="s">
        <v>86</v>
      </c>
      <c r="D587" s="3" t="s">
        <v>36</v>
      </c>
      <c r="E587" s="3">
        <v>1005</v>
      </c>
      <c r="F587" s="6" t="s">
        <v>106</v>
      </c>
      <c r="G587" s="3" t="s">
        <v>102</v>
      </c>
      <c r="H587" s="3">
        <v>4</v>
      </c>
      <c r="I587" s="5">
        <f t="shared" si="9"/>
        <v>0.00398009950248756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" spans="1:26">
      <c r="A588" s="3" t="s">
        <v>90</v>
      </c>
      <c r="B588" s="3" t="s">
        <v>83</v>
      </c>
      <c r="C588" s="3" t="s">
        <v>87</v>
      </c>
      <c r="D588" s="3" t="s">
        <v>36</v>
      </c>
      <c r="E588" s="3">
        <v>1007</v>
      </c>
      <c r="F588" s="6" t="s">
        <v>106</v>
      </c>
      <c r="G588" s="3" t="s">
        <v>102</v>
      </c>
      <c r="H588" s="3">
        <v>15</v>
      </c>
      <c r="I588" s="5">
        <f t="shared" si="9"/>
        <v>0.0148957298907646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" spans="1:26">
      <c r="A589" s="3" t="s">
        <v>90</v>
      </c>
      <c r="B589" s="3" t="s">
        <v>84</v>
      </c>
      <c r="C589" s="3" t="s">
        <v>88</v>
      </c>
      <c r="D589" s="3" t="s">
        <v>36</v>
      </c>
      <c r="E589" s="3">
        <v>978</v>
      </c>
      <c r="F589" s="6" t="s">
        <v>106</v>
      </c>
      <c r="G589" s="3" t="s">
        <v>102</v>
      </c>
      <c r="H589" s="3">
        <v>18</v>
      </c>
      <c r="I589" s="5">
        <f t="shared" si="9"/>
        <v>0.0184049079754601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" spans="1:26">
      <c r="A590" s="3" t="s">
        <v>91</v>
      </c>
      <c r="B590" s="3" t="s">
        <v>82</v>
      </c>
      <c r="C590" s="3" t="s">
        <v>89</v>
      </c>
      <c r="D590" s="3" t="s">
        <v>36</v>
      </c>
      <c r="E590" s="3">
        <v>1009</v>
      </c>
      <c r="F590" s="6" t="s">
        <v>106</v>
      </c>
      <c r="G590" s="3" t="s">
        <v>102</v>
      </c>
      <c r="H590" s="3">
        <v>3</v>
      </c>
      <c r="I590" s="5">
        <f t="shared" si="9"/>
        <v>0.00297324083250743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" spans="1:26">
      <c r="A591" s="3" t="s">
        <v>90</v>
      </c>
      <c r="B591" s="3" t="s">
        <v>82</v>
      </c>
      <c r="C591" s="3" t="s">
        <v>89</v>
      </c>
      <c r="D591" s="3" t="s">
        <v>36</v>
      </c>
      <c r="E591" s="3">
        <v>998</v>
      </c>
      <c r="F591" s="6" t="s">
        <v>106</v>
      </c>
      <c r="G591" s="3" t="s">
        <v>102</v>
      </c>
      <c r="H591" s="3">
        <v>15</v>
      </c>
      <c r="I591" s="5">
        <f t="shared" si="9"/>
        <v>0.0150300601202405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" spans="1:26">
      <c r="A592" s="3" t="s">
        <v>90</v>
      </c>
      <c r="B592" s="3" t="s">
        <v>83</v>
      </c>
      <c r="C592" s="3" t="s">
        <v>86</v>
      </c>
      <c r="D592" s="3" t="s">
        <v>37</v>
      </c>
      <c r="E592" s="3">
        <v>1004</v>
      </c>
      <c r="F592" s="6" t="s">
        <v>106</v>
      </c>
      <c r="G592" s="3" t="s">
        <v>102</v>
      </c>
      <c r="H592" s="3">
        <v>18</v>
      </c>
      <c r="I592" s="5">
        <f t="shared" si="9"/>
        <v>0.0179282868525896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" spans="1:26">
      <c r="A593" s="3" t="s">
        <v>90</v>
      </c>
      <c r="B593" s="3" t="s">
        <v>85</v>
      </c>
      <c r="C593" s="3" t="s">
        <v>87</v>
      </c>
      <c r="D593" s="3" t="s">
        <v>70</v>
      </c>
      <c r="E593" s="3">
        <v>1007</v>
      </c>
      <c r="F593" s="6" t="s">
        <v>106</v>
      </c>
      <c r="G593" s="3" t="s">
        <v>102</v>
      </c>
      <c r="H593" s="3">
        <v>14</v>
      </c>
      <c r="I593" s="5">
        <f t="shared" si="9"/>
        <v>0.0139026812313803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" spans="1:26">
      <c r="A594" s="3" t="s">
        <v>91</v>
      </c>
      <c r="B594" s="3" t="s">
        <v>82</v>
      </c>
      <c r="C594" s="3" t="s">
        <v>89</v>
      </c>
      <c r="D594" s="3" t="s">
        <v>70</v>
      </c>
      <c r="E594" s="3">
        <v>1001</v>
      </c>
      <c r="F594" s="6" t="s">
        <v>106</v>
      </c>
      <c r="G594" s="3" t="s">
        <v>102</v>
      </c>
      <c r="H594" s="3">
        <v>4</v>
      </c>
      <c r="I594" s="5">
        <f t="shared" si="9"/>
        <v>0.003996003996004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" spans="1:26">
      <c r="A595" s="3" t="s">
        <v>90</v>
      </c>
      <c r="B595" s="3" t="s">
        <v>82</v>
      </c>
      <c r="C595" s="3" t="s">
        <v>89</v>
      </c>
      <c r="D595" s="3" t="s">
        <v>70</v>
      </c>
      <c r="E595" s="3">
        <v>992</v>
      </c>
      <c r="F595" s="6" t="s">
        <v>106</v>
      </c>
      <c r="G595" s="3" t="s">
        <v>102</v>
      </c>
      <c r="H595" s="3">
        <v>15</v>
      </c>
      <c r="I595" s="5">
        <f t="shared" si="9"/>
        <v>0.0151209677419355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" spans="1:26">
      <c r="A596" s="3" t="s">
        <v>90</v>
      </c>
      <c r="B596" s="3" t="s">
        <v>82</v>
      </c>
      <c r="C596" s="3" t="s">
        <v>86</v>
      </c>
      <c r="D596" s="3" t="s">
        <v>39</v>
      </c>
      <c r="E596" s="3">
        <v>999</v>
      </c>
      <c r="F596" s="6" t="s">
        <v>106</v>
      </c>
      <c r="G596" s="3" t="s">
        <v>102</v>
      </c>
      <c r="H596" s="3">
        <v>14</v>
      </c>
      <c r="I596" s="5">
        <f t="shared" si="9"/>
        <v>0.014014014014014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" spans="1:26">
      <c r="A597" s="3" t="s">
        <v>91</v>
      </c>
      <c r="B597" s="3" t="s">
        <v>83</v>
      </c>
      <c r="C597" s="3" t="s">
        <v>86</v>
      </c>
      <c r="D597" s="3" t="s">
        <v>39</v>
      </c>
      <c r="E597" s="3">
        <v>1004</v>
      </c>
      <c r="F597" s="6" t="s">
        <v>106</v>
      </c>
      <c r="G597" s="3" t="s">
        <v>102</v>
      </c>
      <c r="H597" s="3">
        <v>2</v>
      </c>
      <c r="I597" s="5">
        <f t="shared" si="9"/>
        <v>0.00199203187250996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" spans="1:26">
      <c r="A598" s="3" t="s">
        <v>91</v>
      </c>
      <c r="B598" s="3" t="s">
        <v>83</v>
      </c>
      <c r="C598" s="3" t="s">
        <v>89</v>
      </c>
      <c r="D598" s="3" t="s">
        <v>39</v>
      </c>
      <c r="E598" s="3">
        <v>1004</v>
      </c>
      <c r="F598" s="6" t="s">
        <v>106</v>
      </c>
      <c r="G598" s="3" t="s">
        <v>102</v>
      </c>
      <c r="H598" s="3">
        <v>4</v>
      </c>
      <c r="I598" s="5">
        <f t="shared" si="9"/>
        <v>0.00398406374501992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" spans="1:26">
      <c r="A599" s="3" t="s">
        <v>91</v>
      </c>
      <c r="B599" s="3" t="s">
        <v>85</v>
      </c>
      <c r="C599" s="3" t="s">
        <v>88</v>
      </c>
      <c r="D599" s="3" t="s">
        <v>40</v>
      </c>
      <c r="E599" s="3">
        <v>1001</v>
      </c>
      <c r="F599" s="6" t="s">
        <v>106</v>
      </c>
      <c r="G599" s="3" t="s">
        <v>102</v>
      </c>
      <c r="H599" s="3">
        <v>5</v>
      </c>
      <c r="I599" s="5">
        <f t="shared" si="9"/>
        <v>0.00499500499500499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" spans="1:26">
      <c r="A600" s="3" t="s">
        <v>90</v>
      </c>
      <c r="B600" s="3" t="s">
        <v>83</v>
      </c>
      <c r="C600" s="3" t="s">
        <v>87</v>
      </c>
      <c r="D600" s="3" t="s">
        <v>65</v>
      </c>
      <c r="E600" s="3">
        <v>1011</v>
      </c>
      <c r="F600" s="6" t="s">
        <v>106</v>
      </c>
      <c r="G600" s="3" t="s">
        <v>102</v>
      </c>
      <c r="H600" s="3">
        <v>20</v>
      </c>
      <c r="I600" s="5">
        <f t="shared" si="9"/>
        <v>0.019782393669634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" spans="1:26">
      <c r="A601" s="3" t="s">
        <v>90</v>
      </c>
      <c r="B601" s="3" t="s">
        <v>84</v>
      </c>
      <c r="C601" s="3" t="s">
        <v>88</v>
      </c>
      <c r="D601" s="3" t="s">
        <v>65</v>
      </c>
      <c r="E601" s="3">
        <v>1004</v>
      </c>
      <c r="F601" s="6" t="s">
        <v>106</v>
      </c>
      <c r="G601" s="3" t="s">
        <v>102</v>
      </c>
      <c r="H601" s="3">
        <v>17</v>
      </c>
      <c r="I601" s="5">
        <f t="shared" si="9"/>
        <v>0.0169322709163347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" spans="1:26">
      <c r="A602" s="3" t="s">
        <v>91</v>
      </c>
      <c r="B602" s="3" t="s">
        <v>84</v>
      </c>
      <c r="C602" s="3" t="s">
        <v>89</v>
      </c>
      <c r="D602" s="3" t="s">
        <v>42</v>
      </c>
      <c r="E602" s="3">
        <v>997</v>
      </c>
      <c r="F602" s="6" t="s">
        <v>106</v>
      </c>
      <c r="G602" s="3" t="s">
        <v>102</v>
      </c>
      <c r="H602" s="3">
        <v>5</v>
      </c>
      <c r="I602" s="5">
        <f t="shared" si="9"/>
        <v>0.00501504513540622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" spans="1:26">
      <c r="A603" s="3" t="s">
        <v>90</v>
      </c>
      <c r="B603" s="3" t="s">
        <v>85</v>
      </c>
      <c r="C603" s="3" t="s">
        <v>88</v>
      </c>
      <c r="D603" s="3" t="s">
        <v>66</v>
      </c>
      <c r="E603" s="3">
        <v>1003</v>
      </c>
      <c r="F603" s="6" t="s">
        <v>106</v>
      </c>
      <c r="G603" s="3" t="s">
        <v>102</v>
      </c>
      <c r="H603" s="3">
        <v>11</v>
      </c>
      <c r="I603" s="5">
        <f t="shared" si="9"/>
        <v>0.0109670987038883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" spans="1:26">
      <c r="A604" s="3" t="s">
        <v>91</v>
      </c>
      <c r="B604" s="3" t="s">
        <v>83</v>
      </c>
      <c r="C604" s="3" t="s">
        <v>87</v>
      </c>
      <c r="D604" s="3" t="s">
        <v>43</v>
      </c>
      <c r="E604" s="3">
        <v>1005</v>
      </c>
      <c r="F604" s="6" t="s">
        <v>106</v>
      </c>
      <c r="G604" s="3" t="s">
        <v>102</v>
      </c>
      <c r="H604" s="3">
        <v>4</v>
      </c>
      <c r="I604" s="5">
        <f t="shared" si="9"/>
        <v>0.00398009950248756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" spans="1:26">
      <c r="A605" s="3" t="s">
        <v>90</v>
      </c>
      <c r="B605" s="3" t="s">
        <v>85</v>
      </c>
      <c r="C605" s="3" t="s">
        <v>87</v>
      </c>
      <c r="D605" s="3" t="s">
        <v>43</v>
      </c>
      <c r="E605" s="3">
        <v>1011</v>
      </c>
      <c r="F605" s="6" t="s">
        <v>106</v>
      </c>
      <c r="G605" s="3" t="s">
        <v>102</v>
      </c>
      <c r="H605" s="3">
        <v>19</v>
      </c>
      <c r="I605" s="5">
        <f t="shared" si="9"/>
        <v>0.0187932739861523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" spans="1:26">
      <c r="A606" s="3" t="s">
        <v>90</v>
      </c>
      <c r="B606" s="3" t="s">
        <v>83</v>
      </c>
      <c r="C606" s="3" t="s">
        <v>87</v>
      </c>
      <c r="D606" s="3" t="s">
        <v>44</v>
      </c>
      <c r="E606" s="3">
        <v>1004</v>
      </c>
      <c r="F606" s="6" t="s">
        <v>106</v>
      </c>
      <c r="G606" s="3" t="s">
        <v>102</v>
      </c>
      <c r="H606" s="3">
        <v>12</v>
      </c>
      <c r="I606" s="5">
        <f t="shared" si="9"/>
        <v>0.0119521912350598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" spans="1:26">
      <c r="A607" s="3" t="s">
        <v>90</v>
      </c>
      <c r="B607" s="3" t="s">
        <v>82</v>
      </c>
      <c r="C607" s="3" t="s">
        <v>88</v>
      </c>
      <c r="D607" s="3" t="s">
        <v>44</v>
      </c>
      <c r="E607" s="3">
        <v>988</v>
      </c>
      <c r="F607" s="6" t="s">
        <v>106</v>
      </c>
      <c r="G607" s="3" t="s">
        <v>102</v>
      </c>
      <c r="H607" s="3">
        <v>21</v>
      </c>
      <c r="I607" s="5">
        <f t="shared" si="9"/>
        <v>0.0212550607287449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" spans="1:26">
      <c r="A608" s="3" t="s">
        <v>90</v>
      </c>
      <c r="B608" s="3" t="s">
        <v>84</v>
      </c>
      <c r="C608" s="3" t="s">
        <v>88</v>
      </c>
      <c r="D608" s="3" t="s">
        <v>44</v>
      </c>
      <c r="E608" s="3">
        <v>1011</v>
      </c>
      <c r="F608" s="6" t="s">
        <v>106</v>
      </c>
      <c r="G608" s="3" t="s">
        <v>102</v>
      </c>
      <c r="H608" s="3">
        <v>12</v>
      </c>
      <c r="I608" s="5">
        <f t="shared" si="9"/>
        <v>0.0118694362017804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" spans="1:26">
      <c r="A609" s="3" t="s">
        <v>90</v>
      </c>
      <c r="B609" s="3" t="s">
        <v>83</v>
      </c>
      <c r="C609" s="3" t="s">
        <v>86</v>
      </c>
      <c r="D609" s="3" t="s">
        <v>45</v>
      </c>
      <c r="E609" s="3">
        <v>983</v>
      </c>
      <c r="F609" s="6" t="s">
        <v>106</v>
      </c>
      <c r="G609" s="3" t="s">
        <v>102</v>
      </c>
      <c r="H609" s="3">
        <v>13</v>
      </c>
      <c r="I609" s="5">
        <f t="shared" si="9"/>
        <v>0.0132248219735504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" spans="1:26">
      <c r="A610" s="3" t="s">
        <v>90</v>
      </c>
      <c r="B610" s="3" t="s">
        <v>83</v>
      </c>
      <c r="C610" s="3" t="s">
        <v>86</v>
      </c>
      <c r="D610" s="3" t="s">
        <v>45</v>
      </c>
      <c r="E610" s="3">
        <v>1008</v>
      </c>
      <c r="F610" s="6" t="s">
        <v>106</v>
      </c>
      <c r="G610" s="3" t="s">
        <v>102</v>
      </c>
      <c r="H610" s="3">
        <v>14</v>
      </c>
      <c r="I610" s="5">
        <f t="shared" si="9"/>
        <v>0.0138888888888889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" spans="1:26">
      <c r="A611" s="3" t="s">
        <v>90</v>
      </c>
      <c r="B611" s="3" t="s">
        <v>83</v>
      </c>
      <c r="C611" s="3" t="s">
        <v>88</v>
      </c>
      <c r="D611" s="3" t="s">
        <v>46</v>
      </c>
      <c r="E611" s="3">
        <v>990</v>
      </c>
      <c r="F611" s="6" t="s">
        <v>106</v>
      </c>
      <c r="G611" s="3" t="s">
        <v>102</v>
      </c>
      <c r="H611" s="3">
        <v>17</v>
      </c>
      <c r="I611" s="5">
        <f t="shared" si="9"/>
        <v>0.0171717171717172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" spans="1:26">
      <c r="A612" s="3" t="s">
        <v>90</v>
      </c>
      <c r="B612" s="3" t="s">
        <v>83</v>
      </c>
      <c r="C612" s="3" t="s">
        <v>87</v>
      </c>
      <c r="D612" s="3" t="s">
        <v>72</v>
      </c>
      <c r="E612" s="3">
        <v>990</v>
      </c>
      <c r="F612" s="6" t="s">
        <v>106</v>
      </c>
      <c r="G612" s="3" t="s">
        <v>102</v>
      </c>
      <c r="H612" s="3">
        <v>18</v>
      </c>
      <c r="I612" s="5">
        <f t="shared" si="9"/>
        <v>0.0181818181818182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" spans="1:26">
      <c r="A613" s="3" t="s">
        <v>90</v>
      </c>
      <c r="B613" s="3" t="s">
        <v>83</v>
      </c>
      <c r="C613" s="3" t="s">
        <v>86</v>
      </c>
      <c r="D613" s="3" t="s">
        <v>49</v>
      </c>
      <c r="E613" s="3">
        <v>1005</v>
      </c>
      <c r="F613" s="6" t="s">
        <v>106</v>
      </c>
      <c r="G613" s="3" t="s">
        <v>102</v>
      </c>
      <c r="H613" s="3">
        <v>13</v>
      </c>
      <c r="I613" s="5">
        <f t="shared" si="9"/>
        <v>0.0129353233830846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" spans="1:26">
      <c r="A614" s="3" t="s">
        <v>91</v>
      </c>
      <c r="B614" s="3" t="s">
        <v>84</v>
      </c>
      <c r="C614" s="3" t="s">
        <v>86</v>
      </c>
      <c r="D614" s="3" t="s">
        <v>49</v>
      </c>
      <c r="E614" s="3">
        <v>1009</v>
      </c>
      <c r="F614" s="6" t="s">
        <v>106</v>
      </c>
      <c r="G614" s="3" t="s">
        <v>102</v>
      </c>
      <c r="H614" s="3">
        <v>3</v>
      </c>
      <c r="I614" s="5">
        <f t="shared" si="9"/>
        <v>0.00297324083250743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" spans="1:26">
      <c r="A615" s="3" t="s">
        <v>90</v>
      </c>
      <c r="B615" s="3" t="s">
        <v>82</v>
      </c>
      <c r="C615" s="3" t="s">
        <v>86</v>
      </c>
      <c r="D615" s="3" t="s">
        <v>50</v>
      </c>
      <c r="E615" s="3">
        <v>1004</v>
      </c>
      <c r="F615" s="6" t="s">
        <v>106</v>
      </c>
      <c r="G615" s="3" t="s">
        <v>102</v>
      </c>
      <c r="H615" s="3">
        <v>19</v>
      </c>
      <c r="I615" s="5">
        <f t="shared" si="9"/>
        <v>0.0189243027888446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" spans="1:26">
      <c r="A616" s="3" t="s">
        <v>91</v>
      </c>
      <c r="B616" s="3" t="s">
        <v>83</v>
      </c>
      <c r="C616" s="3" t="s">
        <v>87</v>
      </c>
      <c r="D616" s="3" t="s">
        <v>50</v>
      </c>
      <c r="E616" s="3">
        <v>997</v>
      </c>
      <c r="F616" s="6" t="s">
        <v>106</v>
      </c>
      <c r="G616" s="3" t="s">
        <v>102</v>
      </c>
      <c r="H616" s="3">
        <v>3</v>
      </c>
      <c r="I616" s="5">
        <f t="shared" si="9"/>
        <v>0.00300902708124373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" spans="1:26">
      <c r="A617" s="3" t="s">
        <v>90</v>
      </c>
      <c r="B617" s="3" t="s">
        <v>83</v>
      </c>
      <c r="C617" s="3" t="s">
        <v>87</v>
      </c>
      <c r="D617" s="3" t="s">
        <v>50</v>
      </c>
      <c r="E617" s="3">
        <v>1001</v>
      </c>
      <c r="F617" s="6" t="s">
        <v>106</v>
      </c>
      <c r="G617" s="3" t="s">
        <v>102</v>
      </c>
      <c r="H617" s="3">
        <v>21</v>
      </c>
      <c r="I617" s="5">
        <f t="shared" si="9"/>
        <v>0.020979020979021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" spans="1:26">
      <c r="A618" s="3" t="s">
        <v>90</v>
      </c>
      <c r="B618" s="3" t="s">
        <v>83</v>
      </c>
      <c r="C618" s="3" t="s">
        <v>87</v>
      </c>
      <c r="D618" s="3" t="s">
        <v>50</v>
      </c>
      <c r="E618" s="3">
        <v>1021</v>
      </c>
      <c r="F618" s="6" t="s">
        <v>106</v>
      </c>
      <c r="G618" s="3" t="s">
        <v>102</v>
      </c>
      <c r="H618" s="3">
        <v>22</v>
      </c>
      <c r="I618" s="5">
        <f t="shared" si="9"/>
        <v>0.0215475024485798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" spans="1:26">
      <c r="A619" s="3" t="s">
        <v>90</v>
      </c>
      <c r="B619" s="3" t="s">
        <v>84</v>
      </c>
      <c r="C619" s="3" t="s">
        <v>86</v>
      </c>
      <c r="D619" s="3" t="s">
        <v>51</v>
      </c>
      <c r="E619" s="3">
        <v>1000</v>
      </c>
      <c r="F619" s="6" t="s">
        <v>106</v>
      </c>
      <c r="G619" s="3" t="s">
        <v>102</v>
      </c>
      <c r="H619" s="3">
        <v>14</v>
      </c>
      <c r="I619" s="5">
        <f t="shared" si="9"/>
        <v>0.014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" spans="1:26">
      <c r="A620" s="3" t="s">
        <v>91</v>
      </c>
      <c r="B620" s="3" t="s">
        <v>82</v>
      </c>
      <c r="C620" s="3" t="s">
        <v>89</v>
      </c>
      <c r="D620" s="3" t="s">
        <v>51</v>
      </c>
      <c r="E620" s="3">
        <v>1012</v>
      </c>
      <c r="F620" s="6" t="s">
        <v>106</v>
      </c>
      <c r="G620" s="3" t="s">
        <v>102</v>
      </c>
      <c r="H620" s="3">
        <v>4</v>
      </c>
      <c r="I620" s="5">
        <f t="shared" si="9"/>
        <v>0.00395256916996047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" spans="1:26">
      <c r="A621" s="3" t="s">
        <v>90</v>
      </c>
      <c r="B621" s="3" t="s">
        <v>83</v>
      </c>
      <c r="C621" s="3" t="s">
        <v>88</v>
      </c>
      <c r="D621" s="3" t="s">
        <v>52</v>
      </c>
      <c r="E621" s="3">
        <v>1005</v>
      </c>
      <c r="F621" s="6" t="s">
        <v>106</v>
      </c>
      <c r="G621" s="3" t="s">
        <v>102</v>
      </c>
      <c r="H621" s="3">
        <v>21</v>
      </c>
      <c r="I621" s="5">
        <f t="shared" si="9"/>
        <v>0.0208955223880597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" spans="1:26">
      <c r="A622" s="3" t="s">
        <v>91</v>
      </c>
      <c r="B622" s="3" t="s">
        <v>84</v>
      </c>
      <c r="C622" s="3" t="s">
        <v>86</v>
      </c>
      <c r="D622" s="3" t="s">
        <v>53</v>
      </c>
      <c r="E622" s="3">
        <v>997</v>
      </c>
      <c r="F622" s="6" t="s">
        <v>106</v>
      </c>
      <c r="G622" s="3" t="s">
        <v>102</v>
      </c>
      <c r="H622" s="3">
        <v>1</v>
      </c>
      <c r="I622" s="5">
        <f t="shared" si="9"/>
        <v>0.00100300902708124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" spans="1:26">
      <c r="A623" s="3" t="s">
        <v>90</v>
      </c>
      <c r="B623" s="3" t="s">
        <v>82</v>
      </c>
      <c r="C623" s="3" t="s">
        <v>87</v>
      </c>
      <c r="D623" s="3" t="s">
        <v>56</v>
      </c>
      <c r="E623" s="3">
        <v>995</v>
      </c>
      <c r="F623" s="6" t="s">
        <v>106</v>
      </c>
      <c r="G623" s="3" t="s">
        <v>102</v>
      </c>
      <c r="H623" s="3">
        <v>16</v>
      </c>
      <c r="I623" s="5">
        <f t="shared" si="9"/>
        <v>0.0160804020100503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" spans="1:26">
      <c r="A624" s="3" t="s">
        <v>91</v>
      </c>
      <c r="B624" s="3" t="s">
        <v>82</v>
      </c>
      <c r="C624" s="3" t="s">
        <v>86</v>
      </c>
      <c r="D624" s="3" t="s">
        <v>57</v>
      </c>
      <c r="E624" s="3">
        <v>1001</v>
      </c>
      <c r="F624" s="6" t="s">
        <v>106</v>
      </c>
      <c r="G624" s="3" t="s">
        <v>103</v>
      </c>
      <c r="H624" s="3">
        <v>3</v>
      </c>
      <c r="I624" s="5">
        <f t="shared" si="9"/>
        <v>0.002997002997003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" spans="1:26">
      <c r="A625" s="3" t="s">
        <v>91</v>
      </c>
      <c r="B625" s="3" t="s">
        <v>83</v>
      </c>
      <c r="C625" s="3" t="s">
        <v>86</v>
      </c>
      <c r="D625" s="3" t="s">
        <v>57</v>
      </c>
      <c r="E625" s="3">
        <v>1010</v>
      </c>
      <c r="F625" s="6" t="s">
        <v>106</v>
      </c>
      <c r="G625" s="3" t="s">
        <v>103</v>
      </c>
      <c r="H625" s="3">
        <v>4</v>
      </c>
      <c r="I625" s="5">
        <f t="shared" si="9"/>
        <v>0.00396039603960396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" spans="1:26">
      <c r="A626" s="3" t="s">
        <v>91</v>
      </c>
      <c r="B626" s="3" t="s">
        <v>82</v>
      </c>
      <c r="C626" s="3" t="s">
        <v>88</v>
      </c>
      <c r="D626" s="3" t="s">
        <v>57</v>
      </c>
      <c r="E626" s="3">
        <v>1024</v>
      </c>
      <c r="F626" s="6" t="s">
        <v>106</v>
      </c>
      <c r="G626" s="3" t="s">
        <v>103</v>
      </c>
      <c r="H626" s="3">
        <v>4</v>
      </c>
      <c r="I626" s="5">
        <f t="shared" si="9"/>
        <v>0.00390625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" spans="1:26">
      <c r="A627" s="3" t="s">
        <v>91</v>
      </c>
      <c r="B627" s="3" t="s">
        <v>82</v>
      </c>
      <c r="C627" s="3" t="s">
        <v>88</v>
      </c>
      <c r="D627" s="3" t="s">
        <v>57</v>
      </c>
      <c r="E627" s="3">
        <v>1012</v>
      </c>
      <c r="F627" s="6" t="s">
        <v>106</v>
      </c>
      <c r="G627" s="3" t="s">
        <v>103</v>
      </c>
      <c r="H627" s="3">
        <v>4</v>
      </c>
      <c r="I627" s="5">
        <f t="shared" si="9"/>
        <v>0.00395256916996047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" spans="1:26">
      <c r="A628" s="3" t="s">
        <v>91</v>
      </c>
      <c r="B628" s="3" t="s">
        <v>83</v>
      </c>
      <c r="C628" s="3" t="s">
        <v>88</v>
      </c>
      <c r="D628" s="3" t="s">
        <v>57</v>
      </c>
      <c r="E628" s="3">
        <v>984</v>
      </c>
      <c r="F628" s="6" t="s">
        <v>106</v>
      </c>
      <c r="G628" s="3" t="s">
        <v>103</v>
      </c>
      <c r="H628" s="3">
        <v>4</v>
      </c>
      <c r="I628" s="5">
        <f t="shared" si="9"/>
        <v>0.0040650406504065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" spans="1:26">
      <c r="A629" s="3" t="s">
        <v>90</v>
      </c>
      <c r="B629" s="3" t="s">
        <v>82</v>
      </c>
      <c r="C629" s="3" t="s">
        <v>86</v>
      </c>
      <c r="D629" s="3" t="s">
        <v>31</v>
      </c>
      <c r="E629" s="3">
        <v>996</v>
      </c>
      <c r="F629" s="6" t="s">
        <v>106</v>
      </c>
      <c r="G629" s="3" t="s">
        <v>103</v>
      </c>
      <c r="H629" s="3">
        <v>22</v>
      </c>
      <c r="I629" s="5">
        <f t="shared" si="9"/>
        <v>0.0220883534136546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" spans="1:26">
      <c r="A630" s="3" t="s">
        <v>90</v>
      </c>
      <c r="B630" s="3" t="s">
        <v>83</v>
      </c>
      <c r="C630" s="3" t="s">
        <v>87</v>
      </c>
      <c r="D630" s="3" t="s">
        <v>31</v>
      </c>
      <c r="E630" s="3">
        <v>1007</v>
      </c>
      <c r="F630" s="6" t="s">
        <v>106</v>
      </c>
      <c r="G630" s="3" t="s">
        <v>103</v>
      </c>
      <c r="H630" s="3">
        <v>18</v>
      </c>
      <c r="I630" s="5">
        <f t="shared" si="9"/>
        <v>0.0178748758689176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" spans="1:26">
      <c r="A631" s="3" t="s">
        <v>91</v>
      </c>
      <c r="B631" s="3" t="s">
        <v>84</v>
      </c>
      <c r="C631" s="3" t="s">
        <v>89</v>
      </c>
      <c r="D631" s="3" t="s">
        <v>31</v>
      </c>
      <c r="E631" s="3">
        <v>992</v>
      </c>
      <c r="F631" s="6" t="s">
        <v>106</v>
      </c>
      <c r="G631" s="3" t="s">
        <v>103</v>
      </c>
      <c r="H631" s="3">
        <v>3</v>
      </c>
      <c r="I631" s="5">
        <f t="shared" si="9"/>
        <v>0.0030241935483871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" spans="1:26">
      <c r="A632" s="3" t="s">
        <v>91</v>
      </c>
      <c r="B632" s="3" t="s">
        <v>83</v>
      </c>
      <c r="C632" s="3" t="s">
        <v>86</v>
      </c>
      <c r="D632" s="3" t="s">
        <v>32</v>
      </c>
      <c r="E632" s="3">
        <v>1012</v>
      </c>
      <c r="F632" s="6" t="s">
        <v>106</v>
      </c>
      <c r="G632" s="3" t="s">
        <v>103</v>
      </c>
      <c r="H632" s="3">
        <v>3</v>
      </c>
      <c r="I632" s="5">
        <f t="shared" si="9"/>
        <v>0.00296442687747036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" spans="1:26">
      <c r="A633" s="3" t="s">
        <v>91</v>
      </c>
      <c r="B633" s="3" t="s">
        <v>83</v>
      </c>
      <c r="C633" s="3" t="s">
        <v>87</v>
      </c>
      <c r="D633" s="3" t="s">
        <v>32</v>
      </c>
      <c r="E633" s="3">
        <v>989</v>
      </c>
      <c r="F633" s="6" t="s">
        <v>106</v>
      </c>
      <c r="G633" s="3" t="s">
        <v>103</v>
      </c>
      <c r="H633" s="3">
        <v>4</v>
      </c>
      <c r="I633" s="5">
        <f t="shared" si="9"/>
        <v>0.00404448938321537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" spans="1:26">
      <c r="A634" s="3" t="s">
        <v>90</v>
      </c>
      <c r="B634" s="3" t="s">
        <v>83</v>
      </c>
      <c r="C634" s="3" t="s">
        <v>87</v>
      </c>
      <c r="D634" s="3" t="s">
        <v>32</v>
      </c>
      <c r="E634" s="3">
        <v>1005</v>
      </c>
      <c r="F634" s="6" t="s">
        <v>106</v>
      </c>
      <c r="G634" s="3" t="s">
        <v>103</v>
      </c>
      <c r="H634" s="3">
        <v>13</v>
      </c>
      <c r="I634" s="5">
        <f t="shared" si="9"/>
        <v>0.0129353233830846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" spans="1:26">
      <c r="A635" s="3" t="s">
        <v>91</v>
      </c>
      <c r="B635" s="3" t="s">
        <v>83</v>
      </c>
      <c r="C635" s="3" t="s">
        <v>88</v>
      </c>
      <c r="D635" s="3" t="s">
        <v>32</v>
      </c>
      <c r="E635" s="3">
        <v>1005</v>
      </c>
      <c r="F635" s="6" t="s">
        <v>106</v>
      </c>
      <c r="G635" s="3" t="s">
        <v>103</v>
      </c>
      <c r="H635" s="3">
        <v>3</v>
      </c>
      <c r="I635" s="5">
        <f t="shared" si="9"/>
        <v>0.00298507462686567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" spans="1:26">
      <c r="A636" s="3" t="s">
        <v>91</v>
      </c>
      <c r="B636" s="3" t="s">
        <v>85</v>
      </c>
      <c r="C636" s="3" t="s">
        <v>88</v>
      </c>
      <c r="D636" s="3" t="s">
        <v>32</v>
      </c>
      <c r="E636" s="3">
        <v>1020</v>
      </c>
      <c r="F636" s="6" t="s">
        <v>106</v>
      </c>
      <c r="G636" s="3" t="s">
        <v>103</v>
      </c>
      <c r="H636" s="3">
        <v>2</v>
      </c>
      <c r="I636" s="5">
        <f t="shared" si="9"/>
        <v>0.00196078431372549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" spans="1:26">
      <c r="A637" s="3" t="s">
        <v>91</v>
      </c>
      <c r="B637" s="3" t="s">
        <v>83</v>
      </c>
      <c r="C637" s="3" t="s">
        <v>89</v>
      </c>
      <c r="D637" s="3" t="s">
        <v>32</v>
      </c>
      <c r="E637" s="3">
        <v>993</v>
      </c>
      <c r="F637" s="6" t="s">
        <v>106</v>
      </c>
      <c r="G637" s="3" t="s">
        <v>103</v>
      </c>
      <c r="H637" s="3">
        <v>3</v>
      </c>
      <c r="I637" s="5">
        <f t="shared" si="9"/>
        <v>0.00302114803625378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" spans="1:26">
      <c r="A638" s="3" t="s">
        <v>91</v>
      </c>
      <c r="B638" s="3" t="s">
        <v>83</v>
      </c>
      <c r="C638" s="3" t="s">
        <v>89</v>
      </c>
      <c r="D638" s="3" t="s">
        <v>32</v>
      </c>
      <c r="E638" s="3">
        <v>987</v>
      </c>
      <c r="F638" s="6" t="s">
        <v>106</v>
      </c>
      <c r="G638" s="3" t="s">
        <v>103</v>
      </c>
      <c r="H638" s="3">
        <v>4</v>
      </c>
      <c r="I638" s="5">
        <f t="shared" si="9"/>
        <v>0.00405268490374873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" spans="1:26">
      <c r="A639" s="3" t="s">
        <v>90</v>
      </c>
      <c r="B639" s="3" t="s">
        <v>83</v>
      </c>
      <c r="C639" s="3" t="s">
        <v>89</v>
      </c>
      <c r="D639" s="3" t="s">
        <v>32</v>
      </c>
      <c r="E639" s="3">
        <v>1006</v>
      </c>
      <c r="F639" s="6" t="s">
        <v>106</v>
      </c>
      <c r="G639" s="3" t="s">
        <v>103</v>
      </c>
      <c r="H639" s="3">
        <v>23</v>
      </c>
      <c r="I639" s="5">
        <f t="shared" si="9"/>
        <v>0.0228628230616302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" spans="1:26">
      <c r="A640" s="3" t="s">
        <v>91</v>
      </c>
      <c r="B640" s="3" t="s">
        <v>84</v>
      </c>
      <c r="C640" s="3" t="s">
        <v>89</v>
      </c>
      <c r="D640" s="3" t="s">
        <v>32</v>
      </c>
      <c r="E640" s="3">
        <v>1017</v>
      </c>
      <c r="F640" s="6" t="s">
        <v>106</v>
      </c>
      <c r="G640" s="3" t="s">
        <v>103</v>
      </c>
      <c r="H640" s="3">
        <v>3</v>
      </c>
      <c r="I640" s="5">
        <f t="shared" si="9"/>
        <v>0.00294985250737463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" spans="1:26">
      <c r="A641" s="3" t="s">
        <v>91</v>
      </c>
      <c r="B641" s="3" t="s">
        <v>85</v>
      </c>
      <c r="C641" s="3" t="s">
        <v>89</v>
      </c>
      <c r="D641" s="3" t="s">
        <v>32</v>
      </c>
      <c r="E641" s="3">
        <v>1010</v>
      </c>
      <c r="F641" s="6" t="s">
        <v>106</v>
      </c>
      <c r="G641" s="3" t="s">
        <v>103</v>
      </c>
      <c r="H641" s="3">
        <v>3</v>
      </c>
      <c r="I641" s="5">
        <f t="shared" si="9"/>
        <v>0.00297029702970297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" spans="1:26">
      <c r="A642" s="3" t="s">
        <v>91</v>
      </c>
      <c r="B642" s="3" t="s">
        <v>83</v>
      </c>
      <c r="C642" s="3" t="s">
        <v>86</v>
      </c>
      <c r="D642" s="3" t="s">
        <v>34</v>
      </c>
      <c r="E642" s="3">
        <v>1007</v>
      </c>
      <c r="F642" s="6" t="s">
        <v>106</v>
      </c>
      <c r="G642" s="3" t="s">
        <v>103</v>
      </c>
      <c r="H642" s="3">
        <v>4</v>
      </c>
      <c r="I642" s="5">
        <f t="shared" ref="I642:I705" si="10">H642/E642</f>
        <v>0.00397219463753724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" spans="1:26">
      <c r="A643" s="3" t="s">
        <v>91</v>
      </c>
      <c r="B643" s="3" t="s">
        <v>84</v>
      </c>
      <c r="C643" s="3" t="s">
        <v>87</v>
      </c>
      <c r="D643" s="3" t="s">
        <v>34</v>
      </c>
      <c r="E643" s="3">
        <v>990</v>
      </c>
      <c r="F643" s="6" t="s">
        <v>106</v>
      </c>
      <c r="G643" s="3" t="s">
        <v>103</v>
      </c>
      <c r="H643" s="3">
        <v>3</v>
      </c>
      <c r="I643" s="5">
        <f t="shared" si="10"/>
        <v>0.00303030303030303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" spans="1:26">
      <c r="A644" s="3" t="s">
        <v>91</v>
      </c>
      <c r="B644" s="3" t="s">
        <v>83</v>
      </c>
      <c r="C644" s="3" t="s">
        <v>87</v>
      </c>
      <c r="D644" s="3" t="s">
        <v>73</v>
      </c>
      <c r="E644" s="3">
        <v>990</v>
      </c>
      <c r="F644" s="6" t="s">
        <v>106</v>
      </c>
      <c r="G644" s="3" t="s">
        <v>103</v>
      </c>
      <c r="H644" s="3">
        <v>2</v>
      </c>
      <c r="I644" s="5">
        <f t="shared" si="10"/>
        <v>0.00202020202020202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" spans="1:26">
      <c r="A645" s="3" t="s">
        <v>91</v>
      </c>
      <c r="B645" s="3" t="s">
        <v>84</v>
      </c>
      <c r="C645" s="3" t="s">
        <v>88</v>
      </c>
      <c r="D645" s="3" t="s">
        <v>36</v>
      </c>
      <c r="E645" s="3">
        <v>995</v>
      </c>
      <c r="F645" s="6" t="s">
        <v>106</v>
      </c>
      <c r="G645" s="3" t="s">
        <v>103</v>
      </c>
      <c r="H645" s="3">
        <v>2</v>
      </c>
      <c r="I645" s="5">
        <f t="shared" si="10"/>
        <v>0.00201005025125628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" spans="1:26">
      <c r="A646" s="3" t="s">
        <v>91</v>
      </c>
      <c r="B646" s="3" t="s">
        <v>82</v>
      </c>
      <c r="C646" s="3" t="s">
        <v>86</v>
      </c>
      <c r="D646" s="3" t="s">
        <v>37</v>
      </c>
      <c r="E646" s="3">
        <v>1010</v>
      </c>
      <c r="F646" s="6" t="s">
        <v>106</v>
      </c>
      <c r="G646" s="3" t="s">
        <v>103</v>
      </c>
      <c r="H646" s="3">
        <v>5</v>
      </c>
      <c r="I646" s="5">
        <f t="shared" si="10"/>
        <v>0.00495049504950495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" spans="1:26">
      <c r="A647" s="3" t="s">
        <v>90</v>
      </c>
      <c r="B647" s="3" t="s">
        <v>84</v>
      </c>
      <c r="C647" s="3" t="s">
        <v>88</v>
      </c>
      <c r="D647" s="3" t="s">
        <v>77</v>
      </c>
      <c r="E647" s="3">
        <v>1007</v>
      </c>
      <c r="F647" s="6" t="s">
        <v>106</v>
      </c>
      <c r="G647" s="3" t="s">
        <v>103</v>
      </c>
      <c r="H647" s="3">
        <v>16</v>
      </c>
      <c r="I647" s="5">
        <f t="shared" si="10"/>
        <v>0.015888778550149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" spans="1:26">
      <c r="A648" s="3" t="s">
        <v>91</v>
      </c>
      <c r="B648" s="3" t="s">
        <v>84</v>
      </c>
      <c r="C648" s="3" t="s">
        <v>86</v>
      </c>
      <c r="D648" s="3" t="s">
        <v>38</v>
      </c>
      <c r="E648" s="3">
        <v>999</v>
      </c>
      <c r="F648" s="6" t="s">
        <v>106</v>
      </c>
      <c r="G648" s="3" t="s">
        <v>103</v>
      </c>
      <c r="H648" s="3">
        <v>3</v>
      </c>
      <c r="I648" s="5">
        <f t="shared" si="10"/>
        <v>0.003003003003003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" spans="1:26">
      <c r="A649" s="3" t="s">
        <v>90</v>
      </c>
      <c r="B649" s="3" t="s">
        <v>82</v>
      </c>
      <c r="C649" s="3" t="s">
        <v>88</v>
      </c>
      <c r="D649" s="3" t="s">
        <v>38</v>
      </c>
      <c r="E649" s="3">
        <v>999</v>
      </c>
      <c r="F649" s="6" t="s">
        <v>106</v>
      </c>
      <c r="G649" s="3" t="s">
        <v>103</v>
      </c>
      <c r="H649" s="3">
        <v>24</v>
      </c>
      <c r="I649" s="5">
        <f t="shared" si="10"/>
        <v>0.024024024024024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" spans="1:26">
      <c r="A650" s="3" t="s">
        <v>90</v>
      </c>
      <c r="B650" s="3" t="s">
        <v>82</v>
      </c>
      <c r="C650" s="3" t="s">
        <v>89</v>
      </c>
      <c r="D650" s="3" t="s">
        <v>38</v>
      </c>
      <c r="E650" s="3">
        <v>997</v>
      </c>
      <c r="F650" s="6" t="s">
        <v>106</v>
      </c>
      <c r="G650" s="3" t="s">
        <v>103</v>
      </c>
      <c r="H650" s="3">
        <v>19</v>
      </c>
      <c r="I650" s="5">
        <f t="shared" si="10"/>
        <v>0.0190571715145436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" spans="1:26">
      <c r="A651" s="3" t="s">
        <v>90</v>
      </c>
      <c r="B651" s="3" t="s">
        <v>84</v>
      </c>
      <c r="C651" s="3" t="s">
        <v>86</v>
      </c>
      <c r="D651" s="3" t="s">
        <v>39</v>
      </c>
      <c r="E651" s="3">
        <v>998</v>
      </c>
      <c r="F651" s="6" t="s">
        <v>106</v>
      </c>
      <c r="G651" s="3" t="s">
        <v>103</v>
      </c>
      <c r="H651" s="3">
        <v>15</v>
      </c>
      <c r="I651" s="5">
        <f t="shared" si="10"/>
        <v>0.0150300601202405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" spans="1:26">
      <c r="A652" s="3" t="s">
        <v>91</v>
      </c>
      <c r="B652" s="3" t="s">
        <v>83</v>
      </c>
      <c r="C652" s="3" t="s">
        <v>89</v>
      </c>
      <c r="D652" s="3" t="s">
        <v>39</v>
      </c>
      <c r="E652" s="3">
        <v>1004</v>
      </c>
      <c r="F652" s="6" t="s">
        <v>106</v>
      </c>
      <c r="G652" s="3" t="s">
        <v>103</v>
      </c>
      <c r="H652" s="3">
        <v>2</v>
      </c>
      <c r="I652" s="5">
        <f t="shared" si="10"/>
        <v>0.00199203187250996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" spans="1:26">
      <c r="A653" s="3" t="s">
        <v>91</v>
      </c>
      <c r="B653" s="3" t="s">
        <v>85</v>
      </c>
      <c r="C653" s="3" t="s">
        <v>88</v>
      </c>
      <c r="D653" s="3" t="s">
        <v>40</v>
      </c>
      <c r="E653" s="3">
        <v>988</v>
      </c>
      <c r="F653" s="6" t="s">
        <v>106</v>
      </c>
      <c r="G653" s="3" t="s">
        <v>103</v>
      </c>
      <c r="H653" s="3">
        <v>3</v>
      </c>
      <c r="I653" s="5">
        <f t="shared" si="10"/>
        <v>0.00303643724696356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" spans="1:26">
      <c r="A654" s="3" t="s">
        <v>91</v>
      </c>
      <c r="B654" s="3" t="s">
        <v>82</v>
      </c>
      <c r="C654" s="3" t="s">
        <v>86</v>
      </c>
      <c r="D654" s="3" t="s">
        <v>63</v>
      </c>
      <c r="E654" s="3">
        <v>991</v>
      </c>
      <c r="F654" s="6" t="s">
        <v>106</v>
      </c>
      <c r="G654" s="3" t="s">
        <v>103</v>
      </c>
      <c r="H654" s="3">
        <v>3</v>
      </c>
      <c r="I654" s="5">
        <f t="shared" si="10"/>
        <v>0.00302724520686176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" spans="1:26">
      <c r="A655" s="3" t="s">
        <v>91</v>
      </c>
      <c r="B655" s="3" t="s">
        <v>82</v>
      </c>
      <c r="C655" s="3" t="s">
        <v>89</v>
      </c>
      <c r="D655" s="3" t="s">
        <v>65</v>
      </c>
      <c r="E655" s="3">
        <v>1022</v>
      </c>
      <c r="F655" s="6" t="s">
        <v>106</v>
      </c>
      <c r="G655" s="3" t="s">
        <v>103</v>
      </c>
      <c r="H655" s="3">
        <v>3</v>
      </c>
      <c r="I655" s="5">
        <f t="shared" si="10"/>
        <v>0.00293542074363992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" spans="1:26">
      <c r="A656" s="3" t="s">
        <v>91</v>
      </c>
      <c r="B656" s="3" t="s">
        <v>83</v>
      </c>
      <c r="C656" s="3" t="s">
        <v>89</v>
      </c>
      <c r="D656" s="3" t="s">
        <v>41</v>
      </c>
      <c r="E656" s="3">
        <v>1002</v>
      </c>
      <c r="F656" s="6" t="s">
        <v>106</v>
      </c>
      <c r="G656" s="3" t="s">
        <v>103</v>
      </c>
      <c r="H656" s="3">
        <v>3</v>
      </c>
      <c r="I656" s="5">
        <f t="shared" si="10"/>
        <v>0.0029940119760479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" spans="1:26">
      <c r="A657" s="3" t="s">
        <v>91</v>
      </c>
      <c r="B657" s="3" t="s">
        <v>84</v>
      </c>
      <c r="C657" s="3" t="s">
        <v>86</v>
      </c>
      <c r="D657" s="3" t="s">
        <v>43</v>
      </c>
      <c r="E657" s="3">
        <v>1009</v>
      </c>
      <c r="F657" s="6" t="s">
        <v>106</v>
      </c>
      <c r="G657" s="3" t="s">
        <v>103</v>
      </c>
      <c r="H657" s="3">
        <v>1</v>
      </c>
      <c r="I657" s="5">
        <f t="shared" si="10"/>
        <v>0.000991080277502478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" spans="1:26">
      <c r="A658" s="3" t="s">
        <v>91</v>
      </c>
      <c r="B658" s="3" t="s">
        <v>82</v>
      </c>
      <c r="C658" s="3" t="s">
        <v>87</v>
      </c>
      <c r="D658" s="3" t="s">
        <v>43</v>
      </c>
      <c r="E658" s="3">
        <v>997</v>
      </c>
      <c r="F658" s="6" t="s">
        <v>106</v>
      </c>
      <c r="G658" s="3" t="s">
        <v>103</v>
      </c>
      <c r="H658" s="3">
        <v>3</v>
      </c>
      <c r="I658" s="5">
        <f t="shared" si="10"/>
        <v>0.00300902708124373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" spans="1:26">
      <c r="A659" s="3" t="s">
        <v>91</v>
      </c>
      <c r="B659" s="3" t="s">
        <v>82</v>
      </c>
      <c r="C659" s="3" t="s">
        <v>88</v>
      </c>
      <c r="D659" s="3" t="s">
        <v>43</v>
      </c>
      <c r="E659" s="3">
        <v>991</v>
      </c>
      <c r="F659" s="6" t="s">
        <v>106</v>
      </c>
      <c r="G659" s="3" t="s">
        <v>103</v>
      </c>
      <c r="H659" s="3">
        <v>3</v>
      </c>
      <c r="I659" s="5">
        <f t="shared" si="10"/>
        <v>0.00302724520686176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" spans="1:26">
      <c r="A660" s="3" t="s">
        <v>91</v>
      </c>
      <c r="B660" s="3" t="s">
        <v>85</v>
      </c>
      <c r="C660" s="3" t="s">
        <v>88</v>
      </c>
      <c r="D660" s="3" t="s">
        <v>43</v>
      </c>
      <c r="E660" s="3">
        <v>992</v>
      </c>
      <c r="F660" s="6" t="s">
        <v>106</v>
      </c>
      <c r="G660" s="3" t="s">
        <v>103</v>
      </c>
      <c r="H660" s="3">
        <v>2</v>
      </c>
      <c r="I660" s="5">
        <f t="shared" si="10"/>
        <v>0.00201612903225806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" spans="1:26">
      <c r="A661" s="3" t="s">
        <v>91</v>
      </c>
      <c r="B661" s="3" t="s">
        <v>85</v>
      </c>
      <c r="C661" s="3" t="s">
        <v>89</v>
      </c>
      <c r="D661" s="3" t="s">
        <v>43</v>
      </c>
      <c r="E661" s="3">
        <v>989</v>
      </c>
      <c r="F661" s="6" t="s">
        <v>106</v>
      </c>
      <c r="G661" s="3" t="s">
        <v>103</v>
      </c>
      <c r="H661" s="3">
        <v>3</v>
      </c>
      <c r="I661" s="5">
        <f t="shared" si="10"/>
        <v>0.00303336703741153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" spans="1:26">
      <c r="A662" s="3" t="s">
        <v>91</v>
      </c>
      <c r="B662" s="3" t="s">
        <v>85</v>
      </c>
      <c r="C662" s="3" t="s">
        <v>89</v>
      </c>
      <c r="D662" s="3" t="s">
        <v>43</v>
      </c>
      <c r="E662" s="3">
        <v>977</v>
      </c>
      <c r="F662" s="6" t="s">
        <v>106</v>
      </c>
      <c r="G662" s="3" t="s">
        <v>103</v>
      </c>
      <c r="H662" s="3">
        <v>4</v>
      </c>
      <c r="I662" s="5">
        <f t="shared" si="10"/>
        <v>0.00409416581371546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" spans="1:26">
      <c r="A663" s="3" t="s">
        <v>91</v>
      </c>
      <c r="B663" s="3" t="s">
        <v>85</v>
      </c>
      <c r="C663" s="3" t="s">
        <v>86</v>
      </c>
      <c r="D663" s="3" t="s">
        <v>45</v>
      </c>
      <c r="E663" s="3">
        <v>1006</v>
      </c>
      <c r="F663" s="6" t="s">
        <v>106</v>
      </c>
      <c r="G663" s="3" t="s">
        <v>103</v>
      </c>
      <c r="H663" s="3">
        <v>3</v>
      </c>
      <c r="I663" s="5">
        <f t="shared" si="10"/>
        <v>0.00298210735586481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" spans="1:26">
      <c r="A664" s="3" t="s">
        <v>91</v>
      </c>
      <c r="B664" s="3" t="s">
        <v>83</v>
      </c>
      <c r="C664" s="3" t="s">
        <v>87</v>
      </c>
      <c r="D664" s="3" t="s">
        <v>45</v>
      </c>
      <c r="E664" s="3">
        <v>998</v>
      </c>
      <c r="F664" s="6" t="s">
        <v>106</v>
      </c>
      <c r="G664" s="3" t="s">
        <v>103</v>
      </c>
      <c r="H664" s="3">
        <v>3</v>
      </c>
      <c r="I664" s="5">
        <f t="shared" si="10"/>
        <v>0.0030060120240481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" spans="1:26">
      <c r="A665" s="3" t="s">
        <v>91</v>
      </c>
      <c r="B665" s="3" t="s">
        <v>85</v>
      </c>
      <c r="C665" s="3" t="s">
        <v>88</v>
      </c>
      <c r="D665" s="3" t="s">
        <v>46</v>
      </c>
      <c r="E665" s="3">
        <v>1003</v>
      </c>
      <c r="F665" s="6" t="s">
        <v>106</v>
      </c>
      <c r="G665" s="3" t="s">
        <v>103</v>
      </c>
      <c r="H665" s="3">
        <v>3</v>
      </c>
      <c r="I665" s="5">
        <f t="shared" si="10"/>
        <v>0.00299102691924227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" spans="1:26">
      <c r="A666" s="3" t="s">
        <v>91</v>
      </c>
      <c r="B666" s="3" t="s">
        <v>85</v>
      </c>
      <c r="C666" s="3" t="s">
        <v>88</v>
      </c>
      <c r="D666" s="3" t="s">
        <v>47</v>
      </c>
      <c r="E666" s="3">
        <v>1013</v>
      </c>
      <c r="F666" s="6" t="s">
        <v>106</v>
      </c>
      <c r="G666" s="3" t="s">
        <v>103</v>
      </c>
      <c r="H666" s="3">
        <v>4</v>
      </c>
      <c r="I666" s="5">
        <f t="shared" si="10"/>
        <v>0.00394866732477789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" spans="1:26">
      <c r="A667" s="3" t="s">
        <v>90</v>
      </c>
      <c r="B667" s="3" t="s">
        <v>82</v>
      </c>
      <c r="C667" s="3" t="s">
        <v>86</v>
      </c>
      <c r="D667" s="3" t="s">
        <v>67</v>
      </c>
      <c r="E667" s="3">
        <v>1000</v>
      </c>
      <c r="F667" s="6" t="s">
        <v>106</v>
      </c>
      <c r="G667" s="3" t="s">
        <v>103</v>
      </c>
      <c r="H667" s="3">
        <v>15</v>
      </c>
      <c r="I667" s="5">
        <f t="shared" si="10"/>
        <v>0.015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" spans="1:26">
      <c r="A668" s="3" t="s">
        <v>91</v>
      </c>
      <c r="B668" s="3" t="s">
        <v>83</v>
      </c>
      <c r="C668" s="3" t="s">
        <v>88</v>
      </c>
      <c r="D668" s="3" t="s">
        <v>67</v>
      </c>
      <c r="E668" s="3">
        <v>997</v>
      </c>
      <c r="F668" s="6" t="s">
        <v>106</v>
      </c>
      <c r="G668" s="3" t="s">
        <v>103</v>
      </c>
      <c r="H668" s="3">
        <v>3</v>
      </c>
      <c r="I668" s="5">
        <f t="shared" si="10"/>
        <v>0.00300902708124373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" spans="1:26">
      <c r="A669" s="3" t="s">
        <v>91</v>
      </c>
      <c r="B669" s="3" t="s">
        <v>85</v>
      </c>
      <c r="C669" s="3" t="s">
        <v>86</v>
      </c>
      <c r="D669" s="3" t="s">
        <v>48</v>
      </c>
      <c r="E669" s="3">
        <v>969</v>
      </c>
      <c r="F669" s="6" t="s">
        <v>106</v>
      </c>
      <c r="G669" s="3" t="s">
        <v>103</v>
      </c>
      <c r="H669" s="3">
        <v>4</v>
      </c>
      <c r="I669" s="5">
        <f t="shared" si="10"/>
        <v>0.00412796697626419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" spans="1:26">
      <c r="A670" s="3" t="s">
        <v>91</v>
      </c>
      <c r="B670" s="3" t="s">
        <v>85</v>
      </c>
      <c r="C670" s="3" t="s">
        <v>86</v>
      </c>
      <c r="D670" s="3" t="s">
        <v>49</v>
      </c>
      <c r="E670" s="3">
        <v>1003</v>
      </c>
      <c r="F670" s="6" t="s">
        <v>106</v>
      </c>
      <c r="G670" s="3" t="s">
        <v>103</v>
      </c>
      <c r="H670" s="3">
        <v>3</v>
      </c>
      <c r="I670" s="5">
        <f t="shared" si="10"/>
        <v>0.00299102691924227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" spans="1:26">
      <c r="A671" s="3" t="s">
        <v>91</v>
      </c>
      <c r="B671" s="3" t="s">
        <v>82</v>
      </c>
      <c r="C671" s="3" t="s">
        <v>87</v>
      </c>
      <c r="D671" s="3" t="s">
        <v>49</v>
      </c>
      <c r="E671" s="3">
        <v>1011</v>
      </c>
      <c r="F671" s="6" t="s">
        <v>106</v>
      </c>
      <c r="G671" s="3" t="s">
        <v>103</v>
      </c>
      <c r="H671" s="3">
        <v>4</v>
      </c>
      <c r="I671" s="5">
        <f t="shared" si="10"/>
        <v>0.0039564787339268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" spans="1:26">
      <c r="A672" s="3" t="s">
        <v>91</v>
      </c>
      <c r="B672" s="3" t="s">
        <v>84</v>
      </c>
      <c r="C672" s="3" t="s">
        <v>87</v>
      </c>
      <c r="D672" s="3" t="s">
        <v>49</v>
      </c>
      <c r="E672" s="3">
        <v>979</v>
      </c>
      <c r="F672" s="6" t="s">
        <v>106</v>
      </c>
      <c r="G672" s="3" t="s">
        <v>103</v>
      </c>
      <c r="H672" s="3">
        <v>3</v>
      </c>
      <c r="I672" s="5">
        <f t="shared" si="10"/>
        <v>0.00306435137895812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" spans="1:26">
      <c r="A673" s="3" t="s">
        <v>91</v>
      </c>
      <c r="B673" s="3" t="s">
        <v>84</v>
      </c>
      <c r="C673" s="3" t="s">
        <v>88</v>
      </c>
      <c r="D673" s="3" t="s">
        <v>49</v>
      </c>
      <c r="E673" s="3">
        <v>1012</v>
      </c>
      <c r="F673" s="6" t="s">
        <v>106</v>
      </c>
      <c r="G673" s="3" t="s">
        <v>103</v>
      </c>
      <c r="H673" s="3">
        <v>3</v>
      </c>
      <c r="I673" s="5">
        <f t="shared" si="10"/>
        <v>0.00296442687747036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" spans="1:26">
      <c r="A674" s="3" t="s">
        <v>91</v>
      </c>
      <c r="B674" s="3" t="s">
        <v>84</v>
      </c>
      <c r="C674" s="3" t="s">
        <v>86</v>
      </c>
      <c r="D674" s="3" t="s">
        <v>50</v>
      </c>
      <c r="E674" s="3">
        <v>1016</v>
      </c>
      <c r="F674" s="6" t="s">
        <v>106</v>
      </c>
      <c r="G674" s="3" t="s">
        <v>103</v>
      </c>
      <c r="H674" s="3">
        <v>4</v>
      </c>
      <c r="I674" s="5">
        <f t="shared" si="10"/>
        <v>0.00393700787401575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" spans="1:26">
      <c r="A675" s="3" t="s">
        <v>91</v>
      </c>
      <c r="B675" s="3" t="s">
        <v>83</v>
      </c>
      <c r="C675" s="3" t="s">
        <v>87</v>
      </c>
      <c r="D675" s="3" t="s">
        <v>50</v>
      </c>
      <c r="E675" s="3">
        <v>1001</v>
      </c>
      <c r="F675" s="6" t="s">
        <v>106</v>
      </c>
      <c r="G675" s="3" t="s">
        <v>103</v>
      </c>
      <c r="H675" s="3">
        <v>4</v>
      </c>
      <c r="I675" s="5">
        <f t="shared" si="10"/>
        <v>0.003996003996004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" spans="1:26">
      <c r="A676" s="3" t="s">
        <v>91</v>
      </c>
      <c r="B676" s="3" t="s">
        <v>82</v>
      </c>
      <c r="C676" s="3" t="s">
        <v>89</v>
      </c>
      <c r="D676" s="3" t="s">
        <v>50</v>
      </c>
      <c r="E676" s="3">
        <v>1016</v>
      </c>
      <c r="F676" s="6" t="s">
        <v>106</v>
      </c>
      <c r="G676" s="3" t="s">
        <v>103</v>
      </c>
      <c r="H676" s="3">
        <v>4</v>
      </c>
      <c r="I676" s="5">
        <f t="shared" si="10"/>
        <v>0.00393700787401575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" spans="1:26">
      <c r="A677" s="3" t="s">
        <v>90</v>
      </c>
      <c r="B677" s="3" t="s">
        <v>83</v>
      </c>
      <c r="C677" s="3" t="s">
        <v>87</v>
      </c>
      <c r="D677" s="3" t="s">
        <v>52</v>
      </c>
      <c r="E677" s="3">
        <v>996</v>
      </c>
      <c r="F677" s="6" t="s">
        <v>106</v>
      </c>
      <c r="G677" s="3" t="s">
        <v>103</v>
      </c>
      <c r="H677" s="3">
        <v>22</v>
      </c>
      <c r="I677" s="5">
        <f t="shared" si="10"/>
        <v>0.0220883534136546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" spans="1:26">
      <c r="A678" s="3" t="s">
        <v>91</v>
      </c>
      <c r="B678" s="3" t="s">
        <v>82</v>
      </c>
      <c r="C678" s="3" t="s">
        <v>88</v>
      </c>
      <c r="D678" s="3" t="s">
        <v>52</v>
      </c>
      <c r="E678" s="3">
        <v>998</v>
      </c>
      <c r="F678" s="6" t="s">
        <v>106</v>
      </c>
      <c r="G678" s="3" t="s">
        <v>103</v>
      </c>
      <c r="H678" s="3">
        <v>4</v>
      </c>
      <c r="I678" s="5">
        <f t="shared" si="10"/>
        <v>0.00400801603206413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" spans="1:26">
      <c r="A679" s="3" t="s">
        <v>90</v>
      </c>
      <c r="B679" s="3" t="s">
        <v>85</v>
      </c>
      <c r="C679" s="3" t="s">
        <v>86</v>
      </c>
      <c r="D679" s="3" t="s">
        <v>53</v>
      </c>
      <c r="E679" s="3">
        <v>983</v>
      </c>
      <c r="F679" s="6" t="s">
        <v>106</v>
      </c>
      <c r="G679" s="3" t="s">
        <v>103</v>
      </c>
      <c r="H679" s="3">
        <v>18</v>
      </c>
      <c r="I679" s="5">
        <f t="shared" si="10"/>
        <v>0.0183112919633774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" spans="1:26">
      <c r="A680" s="3" t="s">
        <v>91</v>
      </c>
      <c r="B680" s="3" t="s">
        <v>83</v>
      </c>
      <c r="C680" s="3" t="s">
        <v>88</v>
      </c>
      <c r="D680" s="3" t="s">
        <v>53</v>
      </c>
      <c r="E680" s="3">
        <v>1004</v>
      </c>
      <c r="F680" s="6" t="s">
        <v>106</v>
      </c>
      <c r="G680" s="3" t="s">
        <v>103</v>
      </c>
      <c r="H680" s="3">
        <v>2</v>
      </c>
      <c r="I680" s="5">
        <f t="shared" si="10"/>
        <v>0.00199203187250996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" spans="1:26">
      <c r="A681" s="3" t="s">
        <v>91</v>
      </c>
      <c r="B681" s="3" t="s">
        <v>84</v>
      </c>
      <c r="C681" s="3" t="s">
        <v>88</v>
      </c>
      <c r="D681" s="3" t="s">
        <v>53</v>
      </c>
      <c r="E681" s="3">
        <v>1008</v>
      </c>
      <c r="F681" s="6" t="s">
        <v>106</v>
      </c>
      <c r="G681" s="3" t="s">
        <v>103</v>
      </c>
      <c r="H681" s="3">
        <v>5</v>
      </c>
      <c r="I681" s="5">
        <f t="shared" si="10"/>
        <v>0.00496031746031746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" spans="1:26">
      <c r="A682" s="3" t="s">
        <v>91</v>
      </c>
      <c r="B682" s="3" t="s">
        <v>84</v>
      </c>
      <c r="C682" s="3" t="s">
        <v>86</v>
      </c>
      <c r="D682" s="3" t="s">
        <v>56</v>
      </c>
      <c r="E682" s="3">
        <v>1012</v>
      </c>
      <c r="F682" s="6" t="s">
        <v>106</v>
      </c>
      <c r="G682" s="3" t="s">
        <v>103</v>
      </c>
      <c r="H682" s="3">
        <v>2</v>
      </c>
      <c r="I682" s="5">
        <f t="shared" si="10"/>
        <v>0.00197628458498024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" spans="1:26">
      <c r="A683" s="3" t="s">
        <v>91</v>
      </c>
      <c r="B683" s="3" t="s">
        <v>84</v>
      </c>
      <c r="C683" s="3" t="s">
        <v>87</v>
      </c>
      <c r="D683" s="3" t="s">
        <v>56</v>
      </c>
      <c r="E683" s="3">
        <v>996</v>
      </c>
      <c r="F683" s="6" t="s">
        <v>106</v>
      </c>
      <c r="G683" s="3" t="s">
        <v>103</v>
      </c>
      <c r="H683" s="3">
        <v>3</v>
      </c>
      <c r="I683" s="5">
        <f t="shared" si="10"/>
        <v>0.00301204819277108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" spans="1:26">
      <c r="A684" s="3" t="s">
        <v>91</v>
      </c>
      <c r="B684" s="3" t="s">
        <v>82</v>
      </c>
      <c r="C684" s="3" t="s">
        <v>89</v>
      </c>
      <c r="D684" s="3" t="s">
        <v>57</v>
      </c>
      <c r="E684" s="3">
        <v>990</v>
      </c>
      <c r="F684" s="6" t="s">
        <v>106</v>
      </c>
      <c r="G684" s="3" t="s">
        <v>104</v>
      </c>
      <c r="H684" s="3">
        <v>3</v>
      </c>
      <c r="I684" s="5">
        <f t="shared" si="10"/>
        <v>0.00303030303030303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" spans="1:26">
      <c r="A685" s="3" t="s">
        <v>91</v>
      </c>
      <c r="B685" s="3" t="s">
        <v>84</v>
      </c>
      <c r="C685" s="3" t="s">
        <v>88</v>
      </c>
      <c r="D685" s="3" t="s">
        <v>58</v>
      </c>
      <c r="E685" s="3">
        <v>1009</v>
      </c>
      <c r="F685" s="6" t="s">
        <v>106</v>
      </c>
      <c r="G685" s="3" t="s">
        <v>104</v>
      </c>
      <c r="H685" s="3">
        <v>3</v>
      </c>
      <c r="I685" s="5">
        <f t="shared" si="10"/>
        <v>0.00297324083250743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" spans="1:26">
      <c r="A686" s="3" t="s">
        <v>91</v>
      </c>
      <c r="B686" s="3" t="s">
        <v>83</v>
      </c>
      <c r="C686" s="3" t="s">
        <v>86</v>
      </c>
      <c r="D686" s="3" t="s">
        <v>32</v>
      </c>
      <c r="E686" s="3">
        <v>1010</v>
      </c>
      <c r="F686" s="6" t="s">
        <v>106</v>
      </c>
      <c r="G686" s="3" t="s">
        <v>104</v>
      </c>
      <c r="H686" s="3">
        <v>3</v>
      </c>
      <c r="I686" s="5">
        <f t="shared" si="10"/>
        <v>0.00297029702970297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" spans="1:26">
      <c r="A687" s="3" t="s">
        <v>91</v>
      </c>
      <c r="B687" s="3" t="s">
        <v>83</v>
      </c>
      <c r="C687" s="3" t="s">
        <v>86</v>
      </c>
      <c r="D687" s="3" t="s">
        <v>32</v>
      </c>
      <c r="E687" s="3">
        <v>1010</v>
      </c>
      <c r="F687" s="6" t="s">
        <v>106</v>
      </c>
      <c r="G687" s="3" t="s">
        <v>104</v>
      </c>
      <c r="H687" s="3">
        <v>4</v>
      </c>
      <c r="I687" s="5">
        <f t="shared" si="10"/>
        <v>0.00396039603960396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" spans="1:26">
      <c r="A688" s="3" t="s">
        <v>91</v>
      </c>
      <c r="B688" s="3" t="s">
        <v>82</v>
      </c>
      <c r="C688" s="3" t="s">
        <v>87</v>
      </c>
      <c r="D688" s="3" t="s">
        <v>32</v>
      </c>
      <c r="E688" s="3">
        <v>1005</v>
      </c>
      <c r="F688" s="6" t="s">
        <v>106</v>
      </c>
      <c r="G688" s="3" t="s">
        <v>104</v>
      </c>
      <c r="H688" s="3">
        <v>2</v>
      </c>
      <c r="I688" s="5">
        <f t="shared" si="10"/>
        <v>0.00199004975124378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" spans="1:26">
      <c r="A689" s="3" t="s">
        <v>91</v>
      </c>
      <c r="B689" s="3" t="s">
        <v>82</v>
      </c>
      <c r="C689" s="3" t="s">
        <v>87</v>
      </c>
      <c r="D689" s="3" t="s">
        <v>32</v>
      </c>
      <c r="E689" s="3">
        <v>1006</v>
      </c>
      <c r="F689" s="6" t="s">
        <v>106</v>
      </c>
      <c r="G689" s="3" t="s">
        <v>104</v>
      </c>
      <c r="H689" s="3">
        <v>4</v>
      </c>
      <c r="I689" s="5">
        <f t="shared" si="10"/>
        <v>0.00397614314115308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" spans="1:26">
      <c r="A690" s="3" t="s">
        <v>91</v>
      </c>
      <c r="B690" s="3" t="s">
        <v>82</v>
      </c>
      <c r="C690" s="3" t="s">
        <v>87</v>
      </c>
      <c r="D690" s="3" t="s">
        <v>32</v>
      </c>
      <c r="E690" s="3">
        <v>1009</v>
      </c>
      <c r="F690" s="6" t="s">
        <v>106</v>
      </c>
      <c r="G690" s="3" t="s">
        <v>104</v>
      </c>
      <c r="H690" s="3">
        <v>5</v>
      </c>
      <c r="I690" s="5">
        <f t="shared" si="10"/>
        <v>0.00495540138751239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" spans="1:26">
      <c r="A691" s="3" t="s">
        <v>91</v>
      </c>
      <c r="B691" s="3" t="s">
        <v>83</v>
      </c>
      <c r="C691" s="3" t="s">
        <v>87</v>
      </c>
      <c r="D691" s="3" t="s">
        <v>32</v>
      </c>
      <c r="E691" s="3">
        <v>1008</v>
      </c>
      <c r="F691" s="6" t="s">
        <v>106</v>
      </c>
      <c r="G691" s="3" t="s">
        <v>104</v>
      </c>
      <c r="H691" s="3">
        <v>2</v>
      </c>
      <c r="I691" s="5">
        <f t="shared" si="10"/>
        <v>0.00198412698412698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" spans="1:26">
      <c r="A692" s="3" t="s">
        <v>91</v>
      </c>
      <c r="B692" s="3" t="s">
        <v>83</v>
      </c>
      <c r="C692" s="3" t="s">
        <v>87</v>
      </c>
      <c r="D692" s="3" t="s">
        <v>32</v>
      </c>
      <c r="E692" s="3">
        <v>1017</v>
      </c>
      <c r="F692" s="6" t="s">
        <v>106</v>
      </c>
      <c r="G692" s="3" t="s">
        <v>104</v>
      </c>
      <c r="H692" s="3">
        <v>3</v>
      </c>
      <c r="I692" s="5">
        <f t="shared" si="10"/>
        <v>0.00294985250737463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" spans="1:26">
      <c r="A693" s="3" t="s">
        <v>91</v>
      </c>
      <c r="B693" s="3" t="s">
        <v>84</v>
      </c>
      <c r="C693" s="3" t="s">
        <v>87</v>
      </c>
      <c r="D693" s="3" t="s">
        <v>32</v>
      </c>
      <c r="E693" s="3">
        <v>1015</v>
      </c>
      <c r="F693" s="6" t="s">
        <v>106</v>
      </c>
      <c r="G693" s="3" t="s">
        <v>104</v>
      </c>
      <c r="H693" s="3">
        <v>4</v>
      </c>
      <c r="I693" s="5">
        <f t="shared" si="10"/>
        <v>0.00394088669950739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" spans="1:26">
      <c r="A694" s="3" t="s">
        <v>91</v>
      </c>
      <c r="B694" s="3" t="s">
        <v>84</v>
      </c>
      <c r="C694" s="3" t="s">
        <v>87</v>
      </c>
      <c r="D694" s="3" t="s">
        <v>32</v>
      </c>
      <c r="E694" s="3">
        <v>978</v>
      </c>
      <c r="F694" s="6" t="s">
        <v>106</v>
      </c>
      <c r="G694" s="3" t="s">
        <v>104</v>
      </c>
      <c r="H694" s="3">
        <v>4</v>
      </c>
      <c r="I694" s="5">
        <f t="shared" si="10"/>
        <v>0.00408997955010225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" spans="1:26">
      <c r="A695" s="3" t="s">
        <v>91</v>
      </c>
      <c r="B695" s="3" t="s">
        <v>82</v>
      </c>
      <c r="C695" s="3" t="s">
        <v>88</v>
      </c>
      <c r="D695" s="3" t="s">
        <v>32</v>
      </c>
      <c r="E695" s="3">
        <v>1026</v>
      </c>
      <c r="F695" s="6" t="s">
        <v>106</v>
      </c>
      <c r="G695" s="3" t="s">
        <v>104</v>
      </c>
      <c r="H695" s="3">
        <v>4</v>
      </c>
      <c r="I695" s="5">
        <f t="shared" si="10"/>
        <v>0.00389863547758285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" spans="1:26">
      <c r="A696" s="3" t="s">
        <v>91</v>
      </c>
      <c r="B696" s="3" t="s">
        <v>85</v>
      </c>
      <c r="C696" s="3" t="s">
        <v>89</v>
      </c>
      <c r="D696" s="3" t="s">
        <v>32</v>
      </c>
      <c r="E696" s="3">
        <v>1003</v>
      </c>
      <c r="F696" s="6" t="s">
        <v>106</v>
      </c>
      <c r="G696" s="3" t="s">
        <v>104</v>
      </c>
      <c r="H696" s="3">
        <v>3</v>
      </c>
      <c r="I696" s="5">
        <f t="shared" si="10"/>
        <v>0.00299102691924227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" spans="1:26">
      <c r="A697" s="3" t="s">
        <v>90</v>
      </c>
      <c r="B697" s="3" t="s">
        <v>85</v>
      </c>
      <c r="C697" s="3" t="s">
        <v>87</v>
      </c>
      <c r="D697" s="3" t="s">
        <v>33</v>
      </c>
      <c r="E697" s="3">
        <v>1005</v>
      </c>
      <c r="F697" s="6" t="s">
        <v>106</v>
      </c>
      <c r="G697" s="3" t="s">
        <v>104</v>
      </c>
      <c r="H697" s="3">
        <v>9</v>
      </c>
      <c r="I697" s="5">
        <f t="shared" si="10"/>
        <v>0.00895522388059702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" spans="1:26">
      <c r="A698" s="3" t="s">
        <v>91</v>
      </c>
      <c r="B698" s="3" t="s">
        <v>84</v>
      </c>
      <c r="C698" s="3" t="s">
        <v>88</v>
      </c>
      <c r="D698" s="3" t="s">
        <v>33</v>
      </c>
      <c r="E698" s="3">
        <v>991</v>
      </c>
      <c r="F698" s="6" t="s">
        <v>106</v>
      </c>
      <c r="G698" s="3" t="s">
        <v>104</v>
      </c>
      <c r="H698" s="3">
        <v>4</v>
      </c>
      <c r="I698" s="5">
        <f t="shared" si="10"/>
        <v>0.00403632694248234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" spans="1:26">
      <c r="A699" s="3" t="s">
        <v>90</v>
      </c>
      <c r="B699" s="3" t="s">
        <v>82</v>
      </c>
      <c r="C699" s="3" t="s">
        <v>87</v>
      </c>
      <c r="D699" s="3" t="s">
        <v>34</v>
      </c>
      <c r="E699" s="3">
        <v>1013</v>
      </c>
      <c r="F699" s="6" t="s">
        <v>106</v>
      </c>
      <c r="G699" s="3" t="s">
        <v>104</v>
      </c>
      <c r="H699" s="3">
        <v>21</v>
      </c>
      <c r="I699" s="5">
        <f t="shared" si="10"/>
        <v>0.0207305034550839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" spans="1:26">
      <c r="A700" s="3" t="s">
        <v>91</v>
      </c>
      <c r="B700" s="3" t="s">
        <v>85</v>
      </c>
      <c r="C700" s="3" t="s">
        <v>87</v>
      </c>
      <c r="D700" s="3" t="s">
        <v>34</v>
      </c>
      <c r="E700" s="3">
        <v>1000</v>
      </c>
      <c r="F700" s="6" t="s">
        <v>106</v>
      </c>
      <c r="G700" s="3" t="s">
        <v>104</v>
      </c>
      <c r="H700" s="3">
        <v>3</v>
      </c>
      <c r="I700" s="5">
        <f t="shared" si="10"/>
        <v>0.003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" spans="1:26">
      <c r="A701" s="3" t="s">
        <v>91</v>
      </c>
      <c r="B701" s="3" t="s">
        <v>82</v>
      </c>
      <c r="C701" s="3" t="s">
        <v>88</v>
      </c>
      <c r="D701" s="3" t="s">
        <v>35</v>
      </c>
      <c r="E701" s="3">
        <v>1013</v>
      </c>
      <c r="F701" s="6" t="s">
        <v>106</v>
      </c>
      <c r="G701" s="3" t="s">
        <v>104</v>
      </c>
      <c r="H701" s="3">
        <v>3</v>
      </c>
      <c r="I701" s="5">
        <f t="shared" si="10"/>
        <v>0.00296150049358342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" spans="1:26">
      <c r="A702" s="3" t="s">
        <v>91</v>
      </c>
      <c r="B702" s="3" t="s">
        <v>82</v>
      </c>
      <c r="C702" s="3" t="s">
        <v>88</v>
      </c>
      <c r="D702" s="3" t="s">
        <v>35</v>
      </c>
      <c r="E702" s="3">
        <v>1031</v>
      </c>
      <c r="F702" s="6" t="s">
        <v>106</v>
      </c>
      <c r="G702" s="3" t="s">
        <v>104</v>
      </c>
      <c r="H702" s="3">
        <v>4</v>
      </c>
      <c r="I702" s="5">
        <f t="shared" si="10"/>
        <v>0.00387972841901067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" spans="1:26">
      <c r="A703" s="3" t="s">
        <v>91</v>
      </c>
      <c r="B703" s="3" t="s">
        <v>85</v>
      </c>
      <c r="C703" s="3" t="s">
        <v>88</v>
      </c>
      <c r="D703" s="3" t="s">
        <v>37</v>
      </c>
      <c r="E703" s="3">
        <v>1005</v>
      </c>
      <c r="F703" s="6" t="s">
        <v>106</v>
      </c>
      <c r="G703" s="3" t="s">
        <v>104</v>
      </c>
      <c r="H703" s="3">
        <v>3</v>
      </c>
      <c r="I703" s="5">
        <f t="shared" si="10"/>
        <v>0.00298507462686567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" spans="1:26">
      <c r="A704" s="3" t="s">
        <v>91</v>
      </c>
      <c r="B704" s="3" t="s">
        <v>82</v>
      </c>
      <c r="C704" s="3" t="s">
        <v>89</v>
      </c>
      <c r="D704" s="3" t="s">
        <v>37</v>
      </c>
      <c r="E704" s="3">
        <v>1002</v>
      </c>
      <c r="F704" s="6" t="s">
        <v>106</v>
      </c>
      <c r="G704" s="3" t="s">
        <v>104</v>
      </c>
      <c r="H704" s="3">
        <v>3</v>
      </c>
      <c r="I704" s="5">
        <f t="shared" si="10"/>
        <v>0.0029940119760479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" spans="1:26">
      <c r="A705" s="3" t="s">
        <v>91</v>
      </c>
      <c r="B705" s="3" t="s">
        <v>85</v>
      </c>
      <c r="C705" s="3" t="s">
        <v>86</v>
      </c>
      <c r="D705" s="3" t="s">
        <v>70</v>
      </c>
      <c r="E705" s="3">
        <v>1004</v>
      </c>
      <c r="F705" s="6" t="s">
        <v>106</v>
      </c>
      <c r="G705" s="3" t="s">
        <v>104</v>
      </c>
      <c r="H705" s="3">
        <v>4</v>
      </c>
      <c r="I705" s="5">
        <f t="shared" si="10"/>
        <v>0.00398406374501992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" spans="1:26">
      <c r="A706" s="3" t="s">
        <v>91</v>
      </c>
      <c r="B706" s="3" t="s">
        <v>84</v>
      </c>
      <c r="C706" s="3" t="s">
        <v>89</v>
      </c>
      <c r="D706" s="3" t="s">
        <v>70</v>
      </c>
      <c r="E706" s="3">
        <v>993</v>
      </c>
      <c r="F706" s="6" t="s">
        <v>106</v>
      </c>
      <c r="G706" s="3" t="s">
        <v>104</v>
      </c>
      <c r="H706" s="3">
        <v>5</v>
      </c>
      <c r="I706" s="5">
        <f t="shared" ref="I706:I769" si="11">H706/E706</f>
        <v>0.00503524672708963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" spans="1:26">
      <c r="A707" s="3" t="s">
        <v>91</v>
      </c>
      <c r="B707" s="3" t="s">
        <v>85</v>
      </c>
      <c r="C707" s="3" t="s">
        <v>88</v>
      </c>
      <c r="D707" s="3" t="s">
        <v>61</v>
      </c>
      <c r="E707" s="3">
        <v>1000</v>
      </c>
      <c r="F707" s="6" t="s">
        <v>106</v>
      </c>
      <c r="G707" s="3" t="s">
        <v>104</v>
      </c>
      <c r="H707" s="3">
        <v>3</v>
      </c>
      <c r="I707" s="5">
        <f t="shared" si="11"/>
        <v>0.003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" spans="1:26">
      <c r="A708" s="3" t="s">
        <v>90</v>
      </c>
      <c r="B708" s="3" t="s">
        <v>82</v>
      </c>
      <c r="C708" s="3" t="s">
        <v>86</v>
      </c>
      <c r="D708" s="3" t="s">
        <v>62</v>
      </c>
      <c r="E708" s="3">
        <v>1003</v>
      </c>
      <c r="F708" s="6" t="s">
        <v>106</v>
      </c>
      <c r="G708" s="3" t="s">
        <v>104</v>
      </c>
      <c r="H708" s="3">
        <v>21</v>
      </c>
      <c r="I708" s="5">
        <f t="shared" si="11"/>
        <v>0.0209371884346959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" spans="1:26">
      <c r="A709" s="3" t="s">
        <v>91</v>
      </c>
      <c r="B709" s="3" t="s">
        <v>84</v>
      </c>
      <c r="C709" s="3" t="s">
        <v>87</v>
      </c>
      <c r="D709" s="3" t="s">
        <v>62</v>
      </c>
      <c r="E709" s="3">
        <v>994</v>
      </c>
      <c r="F709" s="6" t="s">
        <v>106</v>
      </c>
      <c r="G709" s="3" t="s">
        <v>104</v>
      </c>
      <c r="H709" s="3">
        <v>2</v>
      </c>
      <c r="I709" s="5">
        <f t="shared" si="11"/>
        <v>0.00201207243460765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" spans="1:26">
      <c r="A710" s="3" t="s">
        <v>91</v>
      </c>
      <c r="B710" s="3" t="s">
        <v>84</v>
      </c>
      <c r="C710" s="3" t="s">
        <v>88</v>
      </c>
      <c r="D710" s="3" t="s">
        <v>62</v>
      </c>
      <c r="E710" s="3">
        <v>1011</v>
      </c>
      <c r="F710" s="6" t="s">
        <v>106</v>
      </c>
      <c r="G710" s="3" t="s">
        <v>104</v>
      </c>
      <c r="H710" s="3">
        <v>3</v>
      </c>
      <c r="I710" s="5">
        <f t="shared" si="11"/>
        <v>0.0029673590504451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" spans="1:26">
      <c r="A711" s="3" t="s">
        <v>91</v>
      </c>
      <c r="B711" s="3" t="s">
        <v>85</v>
      </c>
      <c r="C711" s="3" t="s">
        <v>87</v>
      </c>
      <c r="D711" s="3" t="s">
        <v>39</v>
      </c>
      <c r="E711" s="3">
        <v>992</v>
      </c>
      <c r="F711" s="6" t="s">
        <v>106</v>
      </c>
      <c r="G711" s="3" t="s">
        <v>104</v>
      </c>
      <c r="H711" s="3">
        <v>3</v>
      </c>
      <c r="I711" s="5">
        <f t="shared" si="11"/>
        <v>0.0030241935483871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" spans="1:26">
      <c r="A712" s="3" t="s">
        <v>90</v>
      </c>
      <c r="B712" s="3" t="s">
        <v>82</v>
      </c>
      <c r="C712" s="3" t="s">
        <v>88</v>
      </c>
      <c r="D712" s="3" t="s">
        <v>39</v>
      </c>
      <c r="E712" s="3">
        <v>994</v>
      </c>
      <c r="F712" s="6" t="s">
        <v>106</v>
      </c>
      <c r="G712" s="3" t="s">
        <v>104</v>
      </c>
      <c r="H712" s="3">
        <v>21</v>
      </c>
      <c r="I712" s="5">
        <f t="shared" si="11"/>
        <v>0.0211267605633803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" spans="1:26">
      <c r="A713" s="3" t="s">
        <v>90</v>
      </c>
      <c r="B713" s="3" t="s">
        <v>82</v>
      </c>
      <c r="C713" s="3" t="s">
        <v>88</v>
      </c>
      <c r="D713" s="3" t="s">
        <v>40</v>
      </c>
      <c r="E713" s="3">
        <v>1007</v>
      </c>
      <c r="F713" s="6" t="s">
        <v>106</v>
      </c>
      <c r="G713" s="3" t="s">
        <v>104</v>
      </c>
      <c r="H713" s="3">
        <v>19</v>
      </c>
      <c r="I713" s="5">
        <f t="shared" si="11"/>
        <v>0.0188679245283019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" spans="1:26">
      <c r="A714" s="3" t="s">
        <v>91</v>
      </c>
      <c r="B714" s="3" t="s">
        <v>84</v>
      </c>
      <c r="C714" s="3" t="s">
        <v>88</v>
      </c>
      <c r="D714" s="3" t="s">
        <v>63</v>
      </c>
      <c r="E714" s="3">
        <v>1011</v>
      </c>
      <c r="F714" s="6" t="s">
        <v>106</v>
      </c>
      <c r="G714" s="3" t="s">
        <v>104</v>
      </c>
      <c r="H714" s="3">
        <v>3</v>
      </c>
      <c r="I714" s="5">
        <f t="shared" si="11"/>
        <v>0.0029673590504451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" spans="1:26">
      <c r="A715" s="3" t="s">
        <v>91</v>
      </c>
      <c r="B715" s="3" t="s">
        <v>83</v>
      </c>
      <c r="C715" s="3" t="s">
        <v>89</v>
      </c>
      <c r="D715" s="3" t="s">
        <v>63</v>
      </c>
      <c r="E715" s="3">
        <v>1013</v>
      </c>
      <c r="F715" s="6" t="s">
        <v>106</v>
      </c>
      <c r="G715" s="3" t="s">
        <v>104</v>
      </c>
      <c r="H715" s="3">
        <v>4</v>
      </c>
      <c r="I715" s="5">
        <f t="shared" si="11"/>
        <v>0.00394866732477789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" spans="1:26">
      <c r="A716" s="3" t="s">
        <v>91</v>
      </c>
      <c r="B716" s="3" t="s">
        <v>85</v>
      </c>
      <c r="C716" s="3" t="s">
        <v>88</v>
      </c>
      <c r="D716" s="3" t="s">
        <v>71</v>
      </c>
      <c r="E716" s="3">
        <v>1018</v>
      </c>
      <c r="F716" s="6" t="s">
        <v>106</v>
      </c>
      <c r="G716" s="3" t="s">
        <v>104</v>
      </c>
      <c r="H716" s="3">
        <v>3</v>
      </c>
      <c r="I716" s="5">
        <f t="shared" si="11"/>
        <v>0.00294695481335953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" spans="1:26">
      <c r="A717" s="3" t="s">
        <v>91</v>
      </c>
      <c r="B717" s="3" t="s">
        <v>83</v>
      </c>
      <c r="C717" s="3" t="s">
        <v>87</v>
      </c>
      <c r="D717" s="3" t="s">
        <v>42</v>
      </c>
      <c r="E717" s="3">
        <v>1010</v>
      </c>
      <c r="F717" s="6" t="s">
        <v>106</v>
      </c>
      <c r="G717" s="3" t="s">
        <v>104</v>
      </c>
      <c r="H717" s="3">
        <v>4</v>
      </c>
      <c r="I717" s="5">
        <f t="shared" si="11"/>
        <v>0.00396039603960396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" spans="1:26">
      <c r="A718" s="3" t="s">
        <v>91</v>
      </c>
      <c r="B718" s="3" t="s">
        <v>82</v>
      </c>
      <c r="C718" s="3" t="s">
        <v>86</v>
      </c>
      <c r="D718" s="3" t="s">
        <v>43</v>
      </c>
      <c r="E718" s="3">
        <v>1009</v>
      </c>
      <c r="F718" s="6" t="s">
        <v>106</v>
      </c>
      <c r="G718" s="3" t="s">
        <v>104</v>
      </c>
      <c r="H718" s="3">
        <v>5</v>
      </c>
      <c r="I718" s="5">
        <f t="shared" si="11"/>
        <v>0.00495540138751239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" spans="1:26">
      <c r="A719" s="3" t="s">
        <v>91</v>
      </c>
      <c r="B719" s="3" t="s">
        <v>85</v>
      </c>
      <c r="C719" s="3" t="s">
        <v>89</v>
      </c>
      <c r="D719" s="3" t="s">
        <v>43</v>
      </c>
      <c r="E719" s="3">
        <v>1013</v>
      </c>
      <c r="F719" s="6" t="s">
        <v>106</v>
      </c>
      <c r="G719" s="3" t="s">
        <v>104</v>
      </c>
      <c r="H719" s="3">
        <v>3</v>
      </c>
      <c r="I719" s="5">
        <f t="shared" si="11"/>
        <v>0.00296150049358342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" spans="1:26">
      <c r="A720" s="3" t="s">
        <v>91</v>
      </c>
      <c r="B720" s="3" t="s">
        <v>85</v>
      </c>
      <c r="C720" s="3" t="s">
        <v>86</v>
      </c>
      <c r="D720" s="3" t="s">
        <v>44</v>
      </c>
      <c r="E720" s="3">
        <v>982</v>
      </c>
      <c r="F720" s="6" t="s">
        <v>106</v>
      </c>
      <c r="G720" s="3" t="s">
        <v>104</v>
      </c>
      <c r="H720" s="3">
        <v>3</v>
      </c>
      <c r="I720" s="5">
        <f t="shared" si="11"/>
        <v>0.00305498981670061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" spans="1:26">
      <c r="A721" s="3" t="s">
        <v>91</v>
      </c>
      <c r="B721" s="3" t="s">
        <v>84</v>
      </c>
      <c r="C721" s="3" t="s">
        <v>88</v>
      </c>
      <c r="D721" s="3" t="s">
        <v>44</v>
      </c>
      <c r="E721" s="3">
        <v>992</v>
      </c>
      <c r="F721" s="6" t="s">
        <v>106</v>
      </c>
      <c r="G721" s="3" t="s">
        <v>104</v>
      </c>
      <c r="H721" s="3">
        <v>4</v>
      </c>
      <c r="I721" s="5">
        <f t="shared" si="11"/>
        <v>0.00403225806451613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" spans="1:26">
      <c r="A722" s="3" t="s">
        <v>91</v>
      </c>
      <c r="B722" s="3" t="s">
        <v>85</v>
      </c>
      <c r="C722" s="3" t="s">
        <v>86</v>
      </c>
      <c r="D722" s="3" t="s">
        <v>45</v>
      </c>
      <c r="E722" s="3">
        <v>990</v>
      </c>
      <c r="F722" s="6" t="s">
        <v>106</v>
      </c>
      <c r="G722" s="3" t="s">
        <v>104</v>
      </c>
      <c r="H722" s="3">
        <v>3</v>
      </c>
      <c r="I722" s="5">
        <f t="shared" si="11"/>
        <v>0.00303030303030303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" spans="1:26">
      <c r="A723" s="3" t="s">
        <v>91</v>
      </c>
      <c r="B723" s="3" t="s">
        <v>84</v>
      </c>
      <c r="C723" s="3" t="s">
        <v>86</v>
      </c>
      <c r="D723" s="3" t="s">
        <v>67</v>
      </c>
      <c r="E723" s="3">
        <v>991</v>
      </c>
      <c r="F723" s="6" t="s">
        <v>106</v>
      </c>
      <c r="G723" s="3" t="s">
        <v>104</v>
      </c>
      <c r="H723" s="3">
        <v>3</v>
      </c>
      <c r="I723" s="5">
        <f t="shared" si="11"/>
        <v>0.00302724520686176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" spans="1:26">
      <c r="A724" s="3" t="s">
        <v>91</v>
      </c>
      <c r="B724" s="3" t="s">
        <v>84</v>
      </c>
      <c r="C724" s="3" t="s">
        <v>87</v>
      </c>
      <c r="D724" s="3" t="s">
        <v>67</v>
      </c>
      <c r="E724" s="3">
        <v>992</v>
      </c>
      <c r="F724" s="6" t="s">
        <v>106</v>
      </c>
      <c r="G724" s="3" t="s">
        <v>104</v>
      </c>
      <c r="H724" s="3">
        <v>4</v>
      </c>
      <c r="I724" s="5">
        <f t="shared" si="11"/>
        <v>0.00403225806451613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" spans="1:26">
      <c r="A725" s="3" t="s">
        <v>91</v>
      </c>
      <c r="B725" s="3" t="s">
        <v>84</v>
      </c>
      <c r="C725" s="3" t="s">
        <v>89</v>
      </c>
      <c r="D725" s="3" t="s">
        <v>67</v>
      </c>
      <c r="E725" s="3">
        <v>1007</v>
      </c>
      <c r="F725" s="6" t="s">
        <v>106</v>
      </c>
      <c r="G725" s="3" t="s">
        <v>104</v>
      </c>
      <c r="H725" s="3">
        <v>3</v>
      </c>
      <c r="I725" s="5">
        <f t="shared" si="11"/>
        <v>0.00297914597815293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" spans="1:26">
      <c r="A726" s="3" t="s">
        <v>91</v>
      </c>
      <c r="B726" s="3" t="s">
        <v>84</v>
      </c>
      <c r="C726" s="3" t="s">
        <v>87</v>
      </c>
      <c r="D726" s="3" t="s">
        <v>81</v>
      </c>
      <c r="E726" s="3">
        <v>1002</v>
      </c>
      <c r="F726" s="6" t="s">
        <v>106</v>
      </c>
      <c r="G726" s="3" t="s">
        <v>104</v>
      </c>
      <c r="H726" s="3">
        <v>4</v>
      </c>
      <c r="I726" s="5">
        <f t="shared" si="11"/>
        <v>0.00399201596806387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" spans="1:26">
      <c r="A727" s="3" t="s">
        <v>91</v>
      </c>
      <c r="B727" s="3" t="s">
        <v>85</v>
      </c>
      <c r="C727" s="3" t="s">
        <v>87</v>
      </c>
      <c r="D727" s="3" t="s">
        <v>48</v>
      </c>
      <c r="E727" s="3">
        <v>1019</v>
      </c>
      <c r="F727" s="6" t="s">
        <v>106</v>
      </c>
      <c r="G727" s="3" t="s">
        <v>104</v>
      </c>
      <c r="H727" s="3">
        <v>3</v>
      </c>
      <c r="I727" s="5">
        <f t="shared" si="11"/>
        <v>0.00294406280667321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" spans="1:26">
      <c r="A728" s="3" t="s">
        <v>90</v>
      </c>
      <c r="B728" s="3" t="s">
        <v>84</v>
      </c>
      <c r="C728" s="3" t="s">
        <v>88</v>
      </c>
      <c r="D728" s="3" t="s">
        <v>48</v>
      </c>
      <c r="E728" s="3">
        <v>1003</v>
      </c>
      <c r="F728" s="6" t="s">
        <v>106</v>
      </c>
      <c r="G728" s="3" t="s">
        <v>104</v>
      </c>
      <c r="H728" s="3">
        <v>21</v>
      </c>
      <c r="I728" s="5">
        <f t="shared" si="11"/>
        <v>0.0209371884346959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" spans="1:26">
      <c r="A729" s="3" t="s">
        <v>91</v>
      </c>
      <c r="B729" s="3" t="s">
        <v>84</v>
      </c>
      <c r="C729" s="3" t="s">
        <v>89</v>
      </c>
      <c r="D729" s="3" t="s">
        <v>48</v>
      </c>
      <c r="E729" s="3">
        <v>993</v>
      </c>
      <c r="F729" s="6" t="s">
        <v>106</v>
      </c>
      <c r="G729" s="3" t="s">
        <v>104</v>
      </c>
      <c r="H729" s="3">
        <v>3</v>
      </c>
      <c r="I729" s="5">
        <f t="shared" si="11"/>
        <v>0.00302114803625378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" spans="1:26">
      <c r="A730" s="3" t="s">
        <v>91</v>
      </c>
      <c r="B730" s="3" t="s">
        <v>85</v>
      </c>
      <c r="C730" s="3" t="s">
        <v>88</v>
      </c>
      <c r="D730" s="3" t="s">
        <v>49</v>
      </c>
      <c r="E730" s="3">
        <v>1005</v>
      </c>
      <c r="F730" s="6" t="s">
        <v>106</v>
      </c>
      <c r="G730" s="3" t="s">
        <v>104</v>
      </c>
      <c r="H730" s="3">
        <v>3</v>
      </c>
      <c r="I730" s="5">
        <f t="shared" si="11"/>
        <v>0.00298507462686567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" spans="1:26">
      <c r="A731" s="3" t="s">
        <v>91</v>
      </c>
      <c r="B731" s="3" t="s">
        <v>82</v>
      </c>
      <c r="C731" s="3" t="s">
        <v>87</v>
      </c>
      <c r="D731" s="3" t="s">
        <v>50</v>
      </c>
      <c r="E731" s="3">
        <v>985</v>
      </c>
      <c r="F731" s="6" t="s">
        <v>106</v>
      </c>
      <c r="G731" s="3" t="s">
        <v>104</v>
      </c>
      <c r="H731" s="3">
        <v>4</v>
      </c>
      <c r="I731" s="5">
        <f t="shared" si="11"/>
        <v>0.00406091370558376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" spans="1:26">
      <c r="A732" s="3" t="s">
        <v>91</v>
      </c>
      <c r="B732" s="3" t="s">
        <v>82</v>
      </c>
      <c r="C732" s="3" t="s">
        <v>89</v>
      </c>
      <c r="D732" s="3" t="s">
        <v>50</v>
      </c>
      <c r="E732" s="3">
        <v>1007</v>
      </c>
      <c r="F732" s="6" t="s">
        <v>106</v>
      </c>
      <c r="G732" s="3" t="s">
        <v>104</v>
      </c>
      <c r="H732" s="3">
        <v>5</v>
      </c>
      <c r="I732" s="5">
        <f t="shared" si="11"/>
        <v>0.00496524329692155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" spans="1:26">
      <c r="A733" s="3" t="s">
        <v>91</v>
      </c>
      <c r="B733" s="3" t="s">
        <v>83</v>
      </c>
      <c r="C733" s="3" t="s">
        <v>89</v>
      </c>
      <c r="D733" s="3" t="s">
        <v>50</v>
      </c>
      <c r="E733" s="3">
        <v>982</v>
      </c>
      <c r="F733" s="6" t="s">
        <v>106</v>
      </c>
      <c r="G733" s="3" t="s">
        <v>104</v>
      </c>
      <c r="H733" s="3">
        <v>4</v>
      </c>
      <c r="I733" s="5">
        <f t="shared" si="11"/>
        <v>0.00407331975560081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" spans="1:26">
      <c r="A734" s="3" t="s">
        <v>91</v>
      </c>
      <c r="B734" s="3" t="s">
        <v>85</v>
      </c>
      <c r="C734" s="3" t="s">
        <v>87</v>
      </c>
      <c r="D734" s="3" t="s">
        <v>53</v>
      </c>
      <c r="E734" s="3">
        <v>990</v>
      </c>
      <c r="F734" s="6" t="s">
        <v>106</v>
      </c>
      <c r="G734" s="3" t="s">
        <v>104</v>
      </c>
      <c r="H734" s="3">
        <v>4</v>
      </c>
      <c r="I734" s="5">
        <f t="shared" si="11"/>
        <v>0.00404040404040404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" spans="1:26">
      <c r="A735" s="3" t="s">
        <v>91</v>
      </c>
      <c r="B735" s="3" t="s">
        <v>85</v>
      </c>
      <c r="C735" s="3" t="s">
        <v>88</v>
      </c>
      <c r="D735" s="3" t="s">
        <v>56</v>
      </c>
      <c r="E735" s="3">
        <v>997</v>
      </c>
      <c r="F735" s="6" t="s">
        <v>106</v>
      </c>
      <c r="G735" s="3" t="s">
        <v>104</v>
      </c>
      <c r="H735" s="3">
        <v>3</v>
      </c>
      <c r="I735" s="5">
        <f t="shared" si="11"/>
        <v>0.00300902708124373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" spans="1:26">
      <c r="A736" s="3" t="s">
        <v>91</v>
      </c>
      <c r="B736" s="3" t="s">
        <v>83</v>
      </c>
      <c r="C736" s="3" t="s">
        <v>87</v>
      </c>
      <c r="D736" s="3" t="s">
        <v>57</v>
      </c>
      <c r="E736" s="3">
        <v>1004</v>
      </c>
      <c r="F736" s="3" t="s">
        <v>107</v>
      </c>
      <c r="G736" s="3" t="s">
        <v>101</v>
      </c>
      <c r="H736" s="3">
        <v>3</v>
      </c>
      <c r="I736" s="5">
        <f t="shared" si="11"/>
        <v>0.00298804780876494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" spans="1:26">
      <c r="A737" s="3" t="s">
        <v>90</v>
      </c>
      <c r="B737" s="3" t="s">
        <v>85</v>
      </c>
      <c r="C737" s="3" t="s">
        <v>86</v>
      </c>
      <c r="D737" s="3" t="s">
        <v>31</v>
      </c>
      <c r="E737" s="3">
        <v>1000</v>
      </c>
      <c r="F737" s="3" t="s">
        <v>107</v>
      </c>
      <c r="G737" s="3" t="s">
        <v>101</v>
      </c>
      <c r="H737" s="3">
        <v>11</v>
      </c>
      <c r="I737" s="5">
        <f t="shared" si="11"/>
        <v>0.011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" spans="1:26">
      <c r="A738" s="3" t="s">
        <v>91</v>
      </c>
      <c r="B738" s="3" t="s">
        <v>82</v>
      </c>
      <c r="C738" s="3" t="s">
        <v>88</v>
      </c>
      <c r="D738" s="3" t="s">
        <v>58</v>
      </c>
      <c r="E738" s="3">
        <v>987</v>
      </c>
      <c r="F738" s="3" t="s">
        <v>107</v>
      </c>
      <c r="G738" s="3" t="s">
        <v>101</v>
      </c>
      <c r="H738" s="3">
        <v>3</v>
      </c>
      <c r="I738" s="5">
        <f t="shared" si="11"/>
        <v>0.00303951367781155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" spans="1:26">
      <c r="A739" s="3" t="s">
        <v>90</v>
      </c>
      <c r="B739" s="3" t="s">
        <v>84</v>
      </c>
      <c r="C739" s="3" t="s">
        <v>89</v>
      </c>
      <c r="D739" s="3" t="s">
        <v>58</v>
      </c>
      <c r="E739" s="3">
        <v>991</v>
      </c>
      <c r="F739" s="3" t="s">
        <v>107</v>
      </c>
      <c r="G739" s="3" t="s">
        <v>101</v>
      </c>
      <c r="H739" s="3">
        <v>10</v>
      </c>
      <c r="I739" s="5">
        <f t="shared" si="11"/>
        <v>0.0100908173562059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" spans="1:26">
      <c r="A740" s="3" t="s">
        <v>90</v>
      </c>
      <c r="B740" s="3" t="s">
        <v>84</v>
      </c>
      <c r="C740" s="3" t="s">
        <v>86</v>
      </c>
      <c r="D740" s="3" t="s">
        <v>32</v>
      </c>
      <c r="E740" s="3">
        <v>1007</v>
      </c>
      <c r="F740" s="3" t="s">
        <v>107</v>
      </c>
      <c r="G740" s="3" t="s">
        <v>101</v>
      </c>
      <c r="H740" s="3">
        <v>14</v>
      </c>
      <c r="I740" s="5">
        <f t="shared" si="11"/>
        <v>0.0139026812313803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" spans="1:26">
      <c r="A741" s="3" t="s">
        <v>90</v>
      </c>
      <c r="B741" s="3" t="s">
        <v>84</v>
      </c>
      <c r="C741" s="3" t="s">
        <v>86</v>
      </c>
      <c r="D741" s="3" t="s">
        <v>32</v>
      </c>
      <c r="E741" s="3">
        <v>1001</v>
      </c>
      <c r="F741" s="3" t="s">
        <v>107</v>
      </c>
      <c r="G741" s="3" t="s">
        <v>101</v>
      </c>
      <c r="H741" s="3">
        <v>14</v>
      </c>
      <c r="I741" s="5">
        <f t="shared" si="11"/>
        <v>0.013986013986014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" spans="1:26">
      <c r="A742" s="3" t="s">
        <v>90</v>
      </c>
      <c r="B742" s="3" t="s">
        <v>82</v>
      </c>
      <c r="C742" s="3" t="s">
        <v>87</v>
      </c>
      <c r="D742" s="3" t="s">
        <v>32</v>
      </c>
      <c r="E742" s="3">
        <v>1002</v>
      </c>
      <c r="F742" s="3" t="s">
        <v>107</v>
      </c>
      <c r="G742" s="3" t="s">
        <v>101</v>
      </c>
      <c r="H742" s="3">
        <v>14</v>
      </c>
      <c r="I742" s="5">
        <f t="shared" si="11"/>
        <v>0.0139720558882236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" spans="1:26">
      <c r="A743" s="3" t="s">
        <v>90</v>
      </c>
      <c r="B743" s="3" t="s">
        <v>84</v>
      </c>
      <c r="C743" s="3" t="s">
        <v>87</v>
      </c>
      <c r="D743" s="3" t="s">
        <v>32</v>
      </c>
      <c r="E743" s="3">
        <v>1000</v>
      </c>
      <c r="F743" s="3" t="s">
        <v>107</v>
      </c>
      <c r="G743" s="3" t="s">
        <v>101</v>
      </c>
      <c r="H743" s="3">
        <v>10</v>
      </c>
      <c r="I743" s="5">
        <f t="shared" si="11"/>
        <v>0.01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" spans="1:26">
      <c r="A744" s="3" t="s">
        <v>90</v>
      </c>
      <c r="B744" s="3" t="s">
        <v>84</v>
      </c>
      <c r="C744" s="3" t="s">
        <v>87</v>
      </c>
      <c r="D744" s="3" t="s">
        <v>32</v>
      </c>
      <c r="E744" s="3">
        <v>1001</v>
      </c>
      <c r="F744" s="3" t="s">
        <v>107</v>
      </c>
      <c r="G744" s="3" t="s">
        <v>101</v>
      </c>
      <c r="H744" s="3">
        <v>16</v>
      </c>
      <c r="I744" s="5">
        <f t="shared" si="11"/>
        <v>0.015984015984016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" spans="1:26">
      <c r="A745" s="3" t="s">
        <v>91</v>
      </c>
      <c r="B745" s="3" t="s">
        <v>82</v>
      </c>
      <c r="C745" s="3" t="s">
        <v>88</v>
      </c>
      <c r="D745" s="3" t="s">
        <v>32</v>
      </c>
      <c r="E745" s="3">
        <v>1021</v>
      </c>
      <c r="F745" s="3" t="s">
        <v>107</v>
      </c>
      <c r="G745" s="3" t="s">
        <v>101</v>
      </c>
      <c r="H745" s="3">
        <v>2</v>
      </c>
      <c r="I745" s="5">
        <f t="shared" si="11"/>
        <v>0.0019588638589618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" spans="1:26">
      <c r="A746" s="3" t="s">
        <v>90</v>
      </c>
      <c r="B746" s="3" t="s">
        <v>83</v>
      </c>
      <c r="C746" s="3" t="s">
        <v>88</v>
      </c>
      <c r="D746" s="3" t="s">
        <v>32</v>
      </c>
      <c r="E746" s="3">
        <v>1003</v>
      </c>
      <c r="F746" s="3" t="s">
        <v>107</v>
      </c>
      <c r="G746" s="3" t="s">
        <v>101</v>
      </c>
      <c r="H746" s="3">
        <v>12</v>
      </c>
      <c r="I746" s="5">
        <f t="shared" si="11"/>
        <v>0.0119641076769691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" spans="1:26">
      <c r="A747" s="3" t="s">
        <v>90</v>
      </c>
      <c r="B747" s="3" t="s">
        <v>85</v>
      </c>
      <c r="C747" s="3" t="s">
        <v>88</v>
      </c>
      <c r="D747" s="3" t="s">
        <v>32</v>
      </c>
      <c r="E747" s="3">
        <v>1009</v>
      </c>
      <c r="F747" s="3" t="s">
        <v>107</v>
      </c>
      <c r="G747" s="3" t="s">
        <v>101</v>
      </c>
      <c r="H747" s="3">
        <v>16</v>
      </c>
      <c r="I747" s="5">
        <f t="shared" si="11"/>
        <v>0.0158572844400396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" spans="1:26">
      <c r="A748" s="3" t="s">
        <v>90</v>
      </c>
      <c r="B748" s="3" t="s">
        <v>82</v>
      </c>
      <c r="C748" s="3" t="s">
        <v>86</v>
      </c>
      <c r="D748" s="3" t="s">
        <v>33</v>
      </c>
      <c r="E748" s="3">
        <v>1010</v>
      </c>
      <c r="F748" s="3" t="s">
        <v>107</v>
      </c>
      <c r="G748" s="3" t="s">
        <v>101</v>
      </c>
      <c r="H748" s="3">
        <v>15</v>
      </c>
      <c r="I748" s="5">
        <f t="shared" si="11"/>
        <v>0.0148514851485149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" spans="1:26">
      <c r="A749" s="3" t="s">
        <v>90</v>
      </c>
      <c r="B749" s="3" t="s">
        <v>85</v>
      </c>
      <c r="C749" s="3" t="s">
        <v>88</v>
      </c>
      <c r="D749" s="3" t="s">
        <v>33</v>
      </c>
      <c r="E749" s="3">
        <v>990</v>
      </c>
      <c r="F749" s="3" t="s">
        <v>107</v>
      </c>
      <c r="G749" s="3" t="s">
        <v>101</v>
      </c>
      <c r="H749" s="3">
        <v>14</v>
      </c>
      <c r="I749" s="5">
        <f t="shared" si="11"/>
        <v>0.0141414141414141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" spans="1:26">
      <c r="A750" s="3" t="s">
        <v>90</v>
      </c>
      <c r="B750" s="3" t="s">
        <v>83</v>
      </c>
      <c r="C750" s="3" t="s">
        <v>87</v>
      </c>
      <c r="D750" s="3" t="s">
        <v>59</v>
      </c>
      <c r="E750" s="3">
        <v>997</v>
      </c>
      <c r="F750" s="3" t="s">
        <v>107</v>
      </c>
      <c r="G750" s="3" t="s">
        <v>101</v>
      </c>
      <c r="H750" s="3">
        <v>18</v>
      </c>
      <c r="I750" s="5">
        <f t="shared" si="11"/>
        <v>0.0180541624874624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" spans="1:26">
      <c r="A751" s="3" t="s">
        <v>91</v>
      </c>
      <c r="B751" s="3" t="s">
        <v>85</v>
      </c>
      <c r="C751" s="3" t="s">
        <v>86</v>
      </c>
      <c r="D751" s="3" t="s">
        <v>34</v>
      </c>
      <c r="E751" s="3">
        <v>991</v>
      </c>
      <c r="F751" s="3" t="s">
        <v>107</v>
      </c>
      <c r="G751" s="3" t="s">
        <v>101</v>
      </c>
      <c r="H751" s="3">
        <v>3</v>
      </c>
      <c r="I751" s="5">
        <f t="shared" si="11"/>
        <v>0.00302724520686176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" spans="1:26">
      <c r="A752" s="3" t="s">
        <v>90</v>
      </c>
      <c r="B752" s="3" t="s">
        <v>85</v>
      </c>
      <c r="C752" s="3" t="s">
        <v>87</v>
      </c>
      <c r="D752" s="3" t="s">
        <v>34</v>
      </c>
      <c r="E752" s="3">
        <v>1001</v>
      </c>
      <c r="F752" s="3" t="s">
        <v>107</v>
      </c>
      <c r="G752" s="3" t="s">
        <v>101</v>
      </c>
      <c r="H752" s="3">
        <v>10</v>
      </c>
      <c r="I752" s="5">
        <f t="shared" si="11"/>
        <v>0.00999000999000999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" spans="1:26">
      <c r="A753" s="3" t="s">
        <v>91</v>
      </c>
      <c r="B753" s="3" t="s">
        <v>84</v>
      </c>
      <c r="C753" s="3" t="s">
        <v>88</v>
      </c>
      <c r="D753" s="3" t="s">
        <v>34</v>
      </c>
      <c r="E753" s="3">
        <v>1012</v>
      </c>
      <c r="F753" s="3" t="s">
        <v>107</v>
      </c>
      <c r="G753" s="3" t="s">
        <v>101</v>
      </c>
      <c r="H753" s="3">
        <v>3</v>
      </c>
      <c r="I753" s="5">
        <f t="shared" si="11"/>
        <v>0.00296442687747036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" spans="1:26">
      <c r="A754" s="3" t="s">
        <v>90</v>
      </c>
      <c r="B754" s="3" t="s">
        <v>85</v>
      </c>
      <c r="C754" s="3" t="s">
        <v>89</v>
      </c>
      <c r="D754" s="3" t="s">
        <v>34</v>
      </c>
      <c r="E754" s="3">
        <v>997</v>
      </c>
      <c r="F754" s="3" t="s">
        <v>107</v>
      </c>
      <c r="G754" s="3" t="s">
        <v>101</v>
      </c>
      <c r="H754" s="3">
        <v>10</v>
      </c>
      <c r="I754" s="5">
        <f t="shared" si="11"/>
        <v>0.0100300902708124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" spans="1:26">
      <c r="A755" s="3" t="s">
        <v>90</v>
      </c>
      <c r="B755" s="3" t="s">
        <v>82</v>
      </c>
      <c r="C755" s="3" t="s">
        <v>87</v>
      </c>
      <c r="D755" s="3" t="s">
        <v>35</v>
      </c>
      <c r="E755" s="3">
        <v>992</v>
      </c>
      <c r="F755" s="3" t="s">
        <v>107</v>
      </c>
      <c r="G755" s="3" t="s">
        <v>101</v>
      </c>
      <c r="H755" s="3">
        <v>11</v>
      </c>
      <c r="I755" s="5">
        <f t="shared" si="11"/>
        <v>0.0110887096774194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" spans="1:26">
      <c r="A756" s="3" t="s">
        <v>91</v>
      </c>
      <c r="B756" s="3" t="s">
        <v>84</v>
      </c>
      <c r="C756" s="3" t="s">
        <v>89</v>
      </c>
      <c r="D756" s="3" t="s">
        <v>35</v>
      </c>
      <c r="E756" s="3">
        <v>1011</v>
      </c>
      <c r="F756" s="3" t="s">
        <v>107</v>
      </c>
      <c r="G756" s="3" t="s">
        <v>101</v>
      </c>
      <c r="H756" s="3">
        <v>2</v>
      </c>
      <c r="I756" s="5">
        <f t="shared" si="11"/>
        <v>0.0019782393669634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" spans="1:26">
      <c r="A757" s="3" t="s">
        <v>90</v>
      </c>
      <c r="B757" s="3" t="s">
        <v>82</v>
      </c>
      <c r="C757" s="3" t="s">
        <v>89</v>
      </c>
      <c r="D757" s="3" t="s">
        <v>73</v>
      </c>
      <c r="E757" s="3">
        <v>1005</v>
      </c>
      <c r="F757" s="3" t="s">
        <v>107</v>
      </c>
      <c r="G757" s="3" t="s">
        <v>101</v>
      </c>
      <c r="H757" s="3">
        <v>11</v>
      </c>
      <c r="I757" s="5">
        <f t="shared" si="11"/>
        <v>0.0109452736318408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" spans="1:26">
      <c r="A758" s="3" t="s">
        <v>90</v>
      </c>
      <c r="B758" s="3" t="s">
        <v>85</v>
      </c>
      <c r="C758" s="3" t="s">
        <v>86</v>
      </c>
      <c r="D758" s="3" t="s">
        <v>78</v>
      </c>
      <c r="E758" s="3">
        <v>1001</v>
      </c>
      <c r="F758" s="3" t="s">
        <v>107</v>
      </c>
      <c r="G758" s="3" t="s">
        <v>101</v>
      </c>
      <c r="H758" s="3">
        <v>12</v>
      </c>
      <c r="I758" s="5">
        <f t="shared" si="11"/>
        <v>0.011988011988012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" spans="1:26">
      <c r="A759" s="3" t="s">
        <v>90</v>
      </c>
      <c r="B759" s="3" t="s">
        <v>84</v>
      </c>
      <c r="C759" s="3" t="s">
        <v>86</v>
      </c>
      <c r="D759" s="3" t="s">
        <v>36</v>
      </c>
      <c r="E759" s="3">
        <v>1009</v>
      </c>
      <c r="F759" s="3" t="s">
        <v>107</v>
      </c>
      <c r="G759" s="3" t="s">
        <v>101</v>
      </c>
      <c r="H759" s="3">
        <v>13</v>
      </c>
      <c r="I759" s="5">
        <f t="shared" si="11"/>
        <v>0.0128840436075322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" spans="1:26">
      <c r="A760" s="3" t="s">
        <v>90</v>
      </c>
      <c r="B760" s="3" t="s">
        <v>84</v>
      </c>
      <c r="C760" s="3" t="s">
        <v>86</v>
      </c>
      <c r="D760" s="3" t="s">
        <v>36</v>
      </c>
      <c r="E760" s="3">
        <v>979</v>
      </c>
      <c r="F760" s="3" t="s">
        <v>107</v>
      </c>
      <c r="G760" s="3" t="s">
        <v>101</v>
      </c>
      <c r="H760" s="3">
        <v>15</v>
      </c>
      <c r="I760" s="5">
        <f t="shared" si="11"/>
        <v>0.0153217568947906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" spans="1:26">
      <c r="A761" s="3" t="s">
        <v>90</v>
      </c>
      <c r="B761" s="3" t="s">
        <v>83</v>
      </c>
      <c r="C761" s="3" t="s">
        <v>87</v>
      </c>
      <c r="D761" s="3" t="s">
        <v>36</v>
      </c>
      <c r="E761" s="3">
        <v>994</v>
      </c>
      <c r="F761" s="3" t="s">
        <v>107</v>
      </c>
      <c r="G761" s="3" t="s">
        <v>101</v>
      </c>
      <c r="H761" s="3">
        <v>12</v>
      </c>
      <c r="I761" s="5">
        <f t="shared" si="11"/>
        <v>0.0120724346076459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" spans="1:26">
      <c r="A762" s="3" t="s">
        <v>90</v>
      </c>
      <c r="B762" s="3" t="s">
        <v>82</v>
      </c>
      <c r="C762" s="3" t="s">
        <v>88</v>
      </c>
      <c r="D762" s="3" t="s">
        <v>36</v>
      </c>
      <c r="E762" s="3">
        <v>1003</v>
      </c>
      <c r="F762" s="3" t="s">
        <v>107</v>
      </c>
      <c r="G762" s="3" t="s">
        <v>101</v>
      </c>
      <c r="H762" s="3">
        <v>14</v>
      </c>
      <c r="I762" s="5">
        <f t="shared" si="11"/>
        <v>0.0139581256231306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" spans="1:26">
      <c r="A763" s="3" t="s">
        <v>90</v>
      </c>
      <c r="B763" s="3" t="s">
        <v>82</v>
      </c>
      <c r="C763" s="3" t="s">
        <v>87</v>
      </c>
      <c r="D763" s="3" t="s">
        <v>37</v>
      </c>
      <c r="E763" s="3">
        <v>997</v>
      </c>
      <c r="F763" s="3" t="s">
        <v>107</v>
      </c>
      <c r="G763" s="3" t="s">
        <v>101</v>
      </c>
      <c r="H763" s="3">
        <v>10</v>
      </c>
      <c r="I763" s="5">
        <f t="shared" si="11"/>
        <v>0.0100300902708124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" spans="1:26">
      <c r="A764" s="3" t="s">
        <v>90</v>
      </c>
      <c r="B764" s="3" t="s">
        <v>85</v>
      </c>
      <c r="C764" s="3" t="s">
        <v>87</v>
      </c>
      <c r="D764" s="3" t="s">
        <v>37</v>
      </c>
      <c r="E764" s="3">
        <v>1006</v>
      </c>
      <c r="F764" s="3" t="s">
        <v>107</v>
      </c>
      <c r="G764" s="3" t="s">
        <v>101</v>
      </c>
      <c r="H764" s="3">
        <v>13</v>
      </c>
      <c r="I764" s="5">
        <f t="shared" si="11"/>
        <v>0.0129224652087475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" spans="1:26">
      <c r="A765" s="3" t="s">
        <v>90</v>
      </c>
      <c r="B765" s="3" t="s">
        <v>82</v>
      </c>
      <c r="C765" s="3" t="s">
        <v>88</v>
      </c>
      <c r="D765" s="3" t="s">
        <v>37</v>
      </c>
      <c r="E765" s="3">
        <v>1021</v>
      </c>
      <c r="F765" s="3" t="s">
        <v>107</v>
      </c>
      <c r="G765" s="3" t="s">
        <v>101</v>
      </c>
      <c r="H765" s="3">
        <v>16</v>
      </c>
      <c r="I765" s="5">
        <f t="shared" si="11"/>
        <v>0.0156709108716944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" spans="1:26">
      <c r="A766" s="3" t="s">
        <v>90</v>
      </c>
      <c r="B766" s="3" t="s">
        <v>84</v>
      </c>
      <c r="C766" s="3" t="s">
        <v>86</v>
      </c>
      <c r="D766" s="3" t="s">
        <v>70</v>
      </c>
      <c r="E766" s="3">
        <v>1002</v>
      </c>
      <c r="F766" s="3" t="s">
        <v>107</v>
      </c>
      <c r="G766" s="3" t="s">
        <v>101</v>
      </c>
      <c r="H766" s="3">
        <v>19</v>
      </c>
      <c r="I766" s="5">
        <f t="shared" si="11"/>
        <v>0.0189620758483034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" spans="1:26">
      <c r="A767" s="3" t="s">
        <v>90</v>
      </c>
      <c r="B767" s="3" t="s">
        <v>82</v>
      </c>
      <c r="C767" s="3" t="s">
        <v>87</v>
      </c>
      <c r="D767" s="3" t="s">
        <v>70</v>
      </c>
      <c r="E767" s="3">
        <v>1000</v>
      </c>
      <c r="F767" s="3" t="s">
        <v>107</v>
      </c>
      <c r="G767" s="3" t="s">
        <v>101</v>
      </c>
      <c r="H767" s="3">
        <v>18</v>
      </c>
      <c r="I767" s="5">
        <f t="shared" si="11"/>
        <v>0.018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" spans="1:26">
      <c r="A768" s="3" t="s">
        <v>90</v>
      </c>
      <c r="B768" s="3" t="s">
        <v>83</v>
      </c>
      <c r="C768" s="3" t="s">
        <v>88</v>
      </c>
      <c r="D768" s="3" t="s">
        <v>61</v>
      </c>
      <c r="E768" s="3">
        <v>1003</v>
      </c>
      <c r="F768" s="3" t="s">
        <v>107</v>
      </c>
      <c r="G768" s="3" t="s">
        <v>101</v>
      </c>
      <c r="H768" s="3">
        <v>10</v>
      </c>
      <c r="I768" s="5">
        <f t="shared" si="11"/>
        <v>0.00997008973080758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" spans="1:26">
      <c r="A769" s="3" t="s">
        <v>90</v>
      </c>
      <c r="B769" s="3" t="s">
        <v>83</v>
      </c>
      <c r="C769" s="3" t="s">
        <v>88</v>
      </c>
      <c r="D769" s="3" t="s">
        <v>38</v>
      </c>
      <c r="E769" s="3">
        <v>987</v>
      </c>
      <c r="F769" s="3" t="s">
        <v>107</v>
      </c>
      <c r="G769" s="3" t="s">
        <v>101</v>
      </c>
      <c r="H769" s="3">
        <v>12</v>
      </c>
      <c r="I769" s="5">
        <f t="shared" si="11"/>
        <v>0.0121580547112462</v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" spans="1:26">
      <c r="A770" s="3" t="s">
        <v>90</v>
      </c>
      <c r="B770" s="3" t="s">
        <v>83</v>
      </c>
      <c r="C770" s="3" t="s">
        <v>88</v>
      </c>
      <c r="D770" s="3" t="s">
        <v>62</v>
      </c>
      <c r="E770" s="3">
        <v>999</v>
      </c>
      <c r="F770" s="3" t="s">
        <v>107</v>
      </c>
      <c r="G770" s="3" t="s">
        <v>101</v>
      </c>
      <c r="H770" s="3">
        <v>11</v>
      </c>
      <c r="I770" s="5">
        <f t="shared" ref="I770:I833" si="12">H770/E770</f>
        <v>0.011011011011011</v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" spans="1:26">
      <c r="A771" s="3" t="s">
        <v>90</v>
      </c>
      <c r="B771" s="3" t="s">
        <v>84</v>
      </c>
      <c r="C771" s="3" t="s">
        <v>86</v>
      </c>
      <c r="D771" s="3" t="s">
        <v>39</v>
      </c>
      <c r="E771" s="3">
        <v>1009</v>
      </c>
      <c r="F771" s="3" t="s">
        <v>107</v>
      </c>
      <c r="G771" s="3" t="s">
        <v>101</v>
      </c>
      <c r="H771" s="3">
        <v>10</v>
      </c>
      <c r="I771" s="5">
        <f t="shared" si="12"/>
        <v>0.00991080277502478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" spans="1:26">
      <c r="A772" s="3" t="s">
        <v>90</v>
      </c>
      <c r="B772" s="3" t="s">
        <v>84</v>
      </c>
      <c r="C772" s="3" t="s">
        <v>89</v>
      </c>
      <c r="D772" s="3" t="s">
        <v>40</v>
      </c>
      <c r="E772" s="3">
        <v>996</v>
      </c>
      <c r="F772" s="3" t="s">
        <v>107</v>
      </c>
      <c r="G772" s="3" t="s">
        <v>101</v>
      </c>
      <c r="H772" s="3">
        <v>14</v>
      </c>
      <c r="I772" s="5">
        <f t="shared" si="12"/>
        <v>0.0140562248995984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" spans="1:26">
      <c r="A773" s="3" t="s">
        <v>90</v>
      </c>
      <c r="B773" s="3" t="s">
        <v>84</v>
      </c>
      <c r="C773" s="3" t="s">
        <v>89</v>
      </c>
      <c r="D773" s="3" t="s">
        <v>65</v>
      </c>
      <c r="E773" s="3">
        <v>989</v>
      </c>
      <c r="F773" s="3" t="s">
        <v>107</v>
      </c>
      <c r="G773" s="3" t="s">
        <v>101</v>
      </c>
      <c r="H773" s="3">
        <v>12</v>
      </c>
      <c r="I773" s="5">
        <f t="shared" si="12"/>
        <v>0.0121334681496461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" spans="1:26">
      <c r="A774" s="3" t="s">
        <v>90</v>
      </c>
      <c r="B774" s="3" t="s">
        <v>85</v>
      </c>
      <c r="C774" s="3" t="s">
        <v>88</v>
      </c>
      <c r="D774" s="3" t="s">
        <v>42</v>
      </c>
      <c r="E774" s="3">
        <v>999</v>
      </c>
      <c r="F774" s="3" t="s">
        <v>107</v>
      </c>
      <c r="G774" s="3" t="s">
        <v>101</v>
      </c>
      <c r="H774" s="3">
        <v>16</v>
      </c>
      <c r="I774" s="5">
        <f t="shared" si="12"/>
        <v>0.016016016016016</v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" spans="1:26">
      <c r="A775" s="3" t="s">
        <v>91</v>
      </c>
      <c r="B775" s="3" t="s">
        <v>83</v>
      </c>
      <c r="C775" s="3" t="s">
        <v>87</v>
      </c>
      <c r="D775" s="3" t="s">
        <v>66</v>
      </c>
      <c r="E775" s="3">
        <v>1014</v>
      </c>
      <c r="F775" s="3" t="s">
        <v>107</v>
      </c>
      <c r="G775" s="3" t="s">
        <v>101</v>
      </c>
      <c r="H775" s="3">
        <v>4</v>
      </c>
      <c r="I775" s="5">
        <f t="shared" si="12"/>
        <v>0.00394477317554241</v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" spans="1:26">
      <c r="A776" s="3" t="s">
        <v>90</v>
      </c>
      <c r="B776" s="3" t="s">
        <v>82</v>
      </c>
      <c r="C776" s="3" t="s">
        <v>86</v>
      </c>
      <c r="D776" s="3" t="s">
        <v>43</v>
      </c>
      <c r="E776" s="3">
        <v>988</v>
      </c>
      <c r="F776" s="3" t="s">
        <v>107</v>
      </c>
      <c r="G776" s="3" t="s">
        <v>101</v>
      </c>
      <c r="H776" s="3">
        <v>12</v>
      </c>
      <c r="I776" s="5">
        <f t="shared" si="12"/>
        <v>0.0121457489878543</v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" spans="1:26">
      <c r="A777" s="3" t="s">
        <v>90</v>
      </c>
      <c r="B777" s="3" t="s">
        <v>84</v>
      </c>
      <c r="C777" s="3" t="s">
        <v>87</v>
      </c>
      <c r="D777" s="3" t="s">
        <v>43</v>
      </c>
      <c r="E777" s="3">
        <v>997</v>
      </c>
      <c r="F777" s="3" t="s">
        <v>107</v>
      </c>
      <c r="G777" s="3" t="s">
        <v>101</v>
      </c>
      <c r="H777" s="3">
        <v>13</v>
      </c>
      <c r="I777" s="5">
        <f t="shared" si="12"/>
        <v>0.0130391173520562</v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" spans="1:26">
      <c r="A778" s="3" t="s">
        <v>90</v>
      </c>
      <c r="B778" s="3" t="s">
        <v>85</v>
      </c>
      <c r="C778" s="3" t="s">
        <v>87</v>
      </c>
      <c r="D778" s="3" t="s">
        <v>43</v>
      </c>
      <c r="E778" s="3">
        <v>992</v>
      </c>
      <c r="F778" s="3" t="s">
        <v>107</v>
      </c>
      <c r="G778" s="3" t="s">
        <v>101</v>
      </c>
      <c r="H778" s="3">
        <v>8</v>
      </c>
      <c r="I778" s="5">
        <f t="shared" si="12"/>
        <v>0.00806451612903226</v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" spans="1:26">
      <c r="A779" s="3" t="s">
        <v>90</v>
      </c>
      <c r="B779" s="3" t="s">
        <v>84</v>
      </c>
      <c r="C779" s="3" t="s">
        <v>89</v>
      </c>
      <c r="D779" s="3" t="s">
        <v>43</v>
      </c>
      <c r="E779" s="3">
        <v>1007</v>
      </c>
      <c r="F779" s="3" t="s">
        <v>107</v>
      </c>
      <c r="G779" s="3" t="s">
        <v>101</v>
      </c>
      <c r="H779" s="3">
        <v>18</v>
      </c>
      <c r="I779" s="5">
        <f t="shared" si="12"/>
        <v>0.0178748758689176</v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" spans="1:26">
      <c r="A780" s="3" t="s">
        <v>90</v>
      </c>
      <c r="B780" s="3" t="s">
        <v>85</v>
      </c>
      <c r="C780" s="3" t="s">
        <v>88</v>
      </c>
      <c r="D780" s="3" t="s">
        <v>44</v>
      </c>
      <c r="E780" s="3">
        <v>993</v>
      </c>
      <c r="F780" s="3" t="s">
        <v>107</v>
      </c>
      <c r="G780" s="3" t="s">
        <v>101</v>
      </c>
      <c r="H780" s="3">
        <v>14</v>
      </c>
      <c r="I780" s="5">
        <f t="shared" si="12"/>
        <v>0.014098690835851</v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" spans="1:26">
      <c r="A781" s="3" t="s">
        <v>90</v>
      </c>
      <c r="B781" s="3" t="s">
        <v>84</v>
      </c>
      <c r="C781" s="3" t="s">
        <v>89</v>
      </c>
      <c r="D781" s="3" t="s">
        <v>45</v>
      </c>
      <c r="E781" s="3">
        <v>1009</v>
      </c>
      <c r="F781" s="3" t="s">
        <v>107</v>
      </c>
      <c r="G781" s="3" t="s">
        <v>101</v>
      </c>
      <c r="H781" s="3">
        <v>13</v>
      </c>
      <c r="I781" s="5">
        <f t="shared" si="12"/>
        <v>0.0128840436075322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" spans="1:26">
      <c r="A782" s="3" t="s">
        <v>90</v>
      </c>
      <c r="B782" s="3" t="s">
        <v>85</v>
      </c>
      <c r="C782" s="3" t="s">
        <v>87</v>
      </c>
      <c r="D782" s="3" t="s">
        <v>46</v>
      </c>
      <c r="E782" s="3">
        <v>983</v>
      </c>
      <c r="F782" s="3" t="s">
        <v>107</v>
      </c>
      <c r="G782" s="3" t="s">
        <v>101</v>
      </c>
      <c r="H782" s="3">
        <v>11</v>
      </c>
      <c r="I782" s="5">
        <f t="shared" si="12"/>
        <v>0.0111902339776195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" spans="1:26">
      <c r="A783" s="3" t="s">
        <v>90</v>
      </c>
      <c r="B783" s="3" t="s">
        <v>84</v>
      </c>
      <c r="C783" s="3" t="s">
        <v>87</v>
      </c>
      <c r="D783" s="3" t="s">
        <v>47</v>
      </c>
      <c r="E783" s="3">
        <v>999</v>
      </c>
      <c r="F783" s="3" t="s">
        <v>107</v>
      </c>
      <c r="G783" s="3" t="s">
        <v>101</v>
      </c>
      <c r="H783" s="3">
        <v>22</v>
      </c>
      <c r="I783" s="5">
        <f t="shared" si="12"/>
        <v>0.022022022022022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" spans="1:26">
      <c r="A784" s="3" t="s">
        <v>90</v>
      </c>
      <c r="B784" s="3" t="s">
        <v>82</v>
      </c>
      <c r="C784" s="3" t="s">
        <v>89</v>
      </c>
      <c r="D784" s="3" t="s">
        <v>47</v>
      </c>
      <c r="E784" s="3">
        <v>988</v>
      </c>
      <c r="F784" s="3" t="s">
        <v>107</v>
      </c>
      <c r="G784" s="3" t="s">
        <v>101</v>
      </c>
      <c r="H784" s="3">
        <v>10</v>
      </c>
      <c r="I784" s="5">
        <f t="shared" si="12"/>
        <v>0.0101214574898785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" spans="1:26">
      <c r="A785" s="3" t="s">
        <v>90</v>
      </c>
      <c r="B785" s="3" t="s">
        <v>85</v>
      </c>
      <c r="C785" s="3" t="s">
        <v>87</v>
      </c>
      <c r="D785" s="3" t="s">
        <v>67</v>
      </c>
      <c r="E785" s="3">
        <v>996</v>
      </c>
      <c r="F785" s="3" t="s">
        <v>107</v>
      </c>
      <c r="G785" s="3" t="s">
        <v>101</v>
      </c>
      <c r="H785" s="3">
        <v>14</v>
      </c>
      <c r="I785" s="5">
        <f t="shared" si="12"/>
        <v>0.0140562248995984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" spans="1:26">
      <c r="A786" s="3" t="s">
        <v>91</v>
      </c>
      <c r="B786" s="3" t="s">
        <v>83</v>
      </c>
      <c r="C786" s="3" t="s">
        <v>88</v>
      </c>
      <c r="D786" s="3" t="s">
        <v>67</v>
      </c>
      <c r="E786" s="3">
        <v>999</v>
      </c>
      <c r="F786" s="3" t="s">
        <v>107</v>
      </c>
      <c r="G786" s="3" t="s">
        <v>101</v>
      </c>
      <c r="H786" s="3">
        <v>3</v>
      </c>
      <c r="I786" s="5">
        <f t="shared" si="12"/>
        <v>0.003003003003003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" spans="1:26">
      <c r="A787" s="3" t="s">
        <v>91</v>
      </c>
      <c r="B787" s="3" t="s">
        <v>84</v>
      </c>
      <c r="C787" s="3" t="s">
        <v>88</v>
      </c>
      <c r="D787" s="3" t="s">
        <v>48</v>
      </c>
      <c r="E787" s="3">
        <v>1004</v>
      </c>
      <c r="F787" s="3" t="s">
        <v>107</v>
      </c>
      <c r="G787" s="3" t="s">
        <v>101</v>
      </c>
      <c r="H787" s="3">
        <v>3</v>
      </c>
      <c r="I787" s="5">
        <f t="shared" si="12"/>
        <v>0.00298804780876494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" spans="1:26">
      <c r="A788" s="3" t="s">
        <v>90</v>
      </c>
      <c r="B788" s="3" t="s">
        <v>85</v>
      </c>
      <c r="C788" s="3" t="s">
        <v>89</v>
      </c>
      <c r="D788" s="3" t="s">
        <v>48</v>
      </c>
      <c r="E788" s="3">
        <v>996</v>
      </c>
      <c r="F788" s="3" t="s">
        <v>107</v>
      </c>
      <c r="G788" s="3" t="s">
        <v>101</v>
      </c>
      <c r="H788" s="3">
        <v>10</v>
      </c>
      <c r="I788" s="5">
        <f t="shared" si="12"/>
        <v>0.0100401606425703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" spans="1:26">
      <c r="A789" s="3" t="s">
        <v>90</v>
      </c>
      <c r="B789" s="3" t="s">
        <v>84</v>
      </c>
      <c r="C789" s="3" t="s">
        <v>86</v>
      </c>
      <c r="D789" s="3" t="s">
        <v>49</v>
      </c>
      <c r="E789" s="3">
        <v>996</v>
      </c>
      <c r="F789" s="3" t="s">
        <v>107</v>
      </c>
      <c r="G789" s="3" t="s">
        <v>101</v>
      </c>
      <c r="H789" s="3">
        <v>7</v>
      </c>
      <c r="I789" s="5">
        <f t="shared" si="12"/>
        <v>0.0070281124497992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" spans="1:26">
      <c r="A790" s="3" t="s">
        <v>90</v>
      </c>
      <c r="B790" s="3" t="s">
        <v>82</v>
      </c>
      <c r="C790" s="3" t="s">
        <v>88</v>
      </c>
      <c r="D790" s="3" t="s">
        <v>49</v>
      </c>
      <c r="E790" s="3">
        <v>1010</v>
      </c>
      <c r="F790" s="3" t="s">
        <v>107</v>
      </c>
      <c r="G790" s="3" t="s">
        <v>101</v>
      </c>
      <c r="H790" s="3">
        <v>15</v>
      </c>
      <c r="I790" s="5">
        <f t="shared" si="12"/>
        <v>0.0148514851485149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" spans="1:26">
      <c r="A791" s="3" t="s">
        <v>90</v>
      </c>
      <c r="B791" s="3" t="s">
        <v>83</v>
      </c>
      <c r="C791" s="3" t="s">
        <v>86</v>
      </c>
      <c r="D791" s="3" t="s">
        <v>50</v>
      </c>
      <c r="E791" s="3">
        <v>991</v>
      </c>
      <c r="F791" s="3" t="s">
        <v>107</v>
      </c>
      <c r="G791" s="3" t="s">
        <v>101</v>
      </c>
      <c r="H791" s="3">
        <v>13</v>
      </c>
      <c r="I791" s="5">
        <f t="shared" si="12"/>
        <v>0.0131180625630676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" spans="1:26">
      <c r="A792" s="3" t="s">
        <v>90</v>
      </c>
      <c r="B792" s="3" t="s">
        <v>83</v>
      </c>
      <c r="C792" s="3" t="s">
        <v>86</v>
      </c>
      <c r="D792" s="3" t="s">
        <v>50</v>
      </c>
      <c r="E792" s="3">
        <v>984</v>
      </c>
      <c r="F792" s="3" t="s">
        <v>107</v>
      </c>
      <c r="G792" s="3" t="s">
        <v>101</v>
      </c>
      <c r="H792" s="3">
        <v>15</v>
      </c>
      <c r="I792" s="5">
        <f t="shared" si="12"/>
        <v>0.0152439024390244</v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" spans="1:26">
      <c r="A793" s="3" t="s">
        <v>90</v>
      </c>
      <c r="B793" s="3" t="s">
        <v>83</v>
      </c>
      <c r="C793" s="3" t="s">
        <v>88</v>
      </c>
      <c r="D793" s="3" t="s">
        <v>50</v>
      </c>
      <c r="E793" s="3">
        <v>988</v>
      </c>
      <c r="F793" s="3" t="s">
        <v>107</v>
      </c>
      <c r="G793" s="3" t="s">
        <v>101</v>
      </c>
      <c r="H793" s="3">
        <v>10</v>
      </c>
      <c r="I793" s="5">
        <f t="shared" si="12"/>
        <v>0.0101214574898785</v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" spans="1:26">
      <c r="A794" s="3" t="s">
        <v>90</v>
      </c>
      <c r="B794" s="3" t="s">
        <v>82</v>
      </c>
      <c r="C794" s="3" t="s">
        <v>89</v>
      </c>
      <c r="D794" s="3" t="s">
        <v>50</v>
      </c>
      <c r="E794" s="3">
        <v>1004</v>
      </c>
      <c r="F794" s="3" t="s">
        <v>107</v>
      </c>
      <c r="G794" s="3" t="s">
        <v>101</v>
      </c>
      <c r="H794" s="3">
        <v>14</v>
      </c>
      <c r="I794" s="5">
        <f t="shared" si="12"/>
        <v>0.0139442231075697</v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" spans="1:26">
      <c r="A795" s="3" t="s">
        <v>90</v>
      </c>
      <c r="B795" s="3" t="s">
        <v>84</v>
      </c>
      <c r="C795" s="3" t="s">
        <v>88</v>
      </c>
      <c r="D795" s="3" t="s">
        <v>52</v>
      </c>
      <c r="E795" s="3">
        <v>1004</v>
      </c>
      <c r="F795" s="3" t="s">
        <v>107</v>
      </c>
      <c r="G795" s="3" t="s">
        <v>101</v>
      </c>
      <c r="H795" s="3">
        <v>14</v>
      </c>
      <c r="I795" s="5">
        <f t="shared" si="12"/>
        <v>0.0139442231075697</v>
      </c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" spans="1:26">
      <c r="A796" s="3" t="s">
        <v>91</v>
      </c>
      <c r="B796" s="3" t="s">
        <v>85</v>
      </c>
      <c r="C796" s="3" t="s">
        <v>87</v>
      </c>
      <c r="D796" s="3" t="s">
        <v>53</v>
      </c>
      <c r="E796" s="3">
        <v>988</v>
      </c>
      <c r="F796" s="3" t="s">
        <v>107</v>
      </c>
      <c r="G796" s="3" t="s">
        <v>101</v>
      </c>
      <c r="H796" s="3">
        <v>2</v>
      </c>
      <c r="I796" s="5">
        <f t="shared" si="12"/>
        <v>0.00202429149797571</v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" spans="1:26">
      <c r="A797" s="3" t="s">
        <v>90</v>
      </c>
      <c r="B797" s="3" t="s">
        <v>85</v>
      </c>
      <c r="C797" s="3" t="s">
        <v>87</v>
      </c>
      <c r="D797" s="3" t="s">
        <v>56</v>
      </c>
      <c r="E797" s="3">
        <v>1001</v>
      </c>
      <c r="F797" s="3" t="s">
        <v>107</v>
      </c>
      <c r="G797" s="3" t="s">
        <v>101</v>
      </c>
      <c r="H797" s="3">
        <v>16</v>
      </c>
      <c r="I797" s="5">
        <f t="shared" si="12"/>
        <v>0.015984015984016</v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" spans="1:26">
      <c r="A798" s="3" t="s">
        <v>90</v>
      </c>
      <c r="B798" s="3" t="s">
        <v>82</v>
      </c>
      <c r="C798" s="3" t="s">
        <v>88</v>
      </c>
      <c r="D798" s="3" t="s">
        <v>56</v>
      </c>
      <c r="E798" s="3">
        <v>1014</v>
      </c>
      <c r="F798" s="3" t="s">
        <v>107</v>
      </c>
      <c r="G798" s="3" t="s">
        <v>101</v>
      </c>
      <c r="H798" s="3">
        <v>13</v>
      </c>
      <c r="I798" s="5">
        <f t="shared" si="12"/>
        <v>0.0128205128205128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" spans="1:26">
      <c r="A799" s="3" t="s">
        <v>90</v>
      </c>
      <c r="B799" s="3" t="s">
        <v>84</v>
      </c>
      <c r="C799" s="3" t="s">
        <v>88</v>
      </c>
      <c r="D799" s="3" t="s">
        <v>56</v>
      </c>
      <c r="E799" s="3">
        <v>1014</v>
      </c>
      <c r="F799" s="3" t="s">
        <v>107</v>
      </c>
      <c r="G799" s="3" t="s">
        <v>101</v>
      </c>
      <c r="H799" s="3">
        <v>12</v>
      </c>
      <c r="I799" s="5">
        <f t="shared" si="12"/>
        <v>0.0118343195266272</v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" spans="1:26">
      <c r="A800" s="3" t="s">
        <v>90</v>
      </c>
      <c r="B800" s="3" t="s">
        <v>82</v>
      </c>
      <c r="C800" s="3" t="s">
        <v>86</v>
      </c>
      <c r="D800" s="3" t="s">
        <v>57</v>
      </c>
      <c r="E800" s="3">
        <v>1002</v>
      </c>
      <c r="F800" s="3" t="s">
        <v>107</v>
      </c>
      <c r="G800" s="3" t="s">
        <v>102</v>
      </c>
      <c r="H800" s="3">
        <v>12</v>
      </c>
      <c r="I800" s="5">
        <f t="shared" si="12"/>
        <v>0.0119760479041916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" spans="1:26">
      <c r="A801" s="3" t="s">
        <v>90</v>
      </c>
      <c r="B801" s="3" t="s">
        <v>82</v>
      </c>
      <c r="C801" s="3" t="s">
        <v>88</v>
      </c>
      <c r="D801" s="3" t="s">
        <v>57</v>
      </c>
      <c r="E801" s="3">
        <v>1003</v>
      </c>
      <c r="F801" s="3" t="s">
        <v>107</v>
      </c>
      <c r="G801" s="3" t="s">
        <v>102</v>
      </c>
      <c r="H801" s="3">
        <v>14</v>
      </c>
      <c r="I801" s="5">
        <f t="shared" si="12"/>
        <v>0.0139581256231306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" spans="1:26">
      <c r="A802" s="3" t="s">
        <v>90</v>
      </c>
      <c r="B802" s="3" t="s">
        <v>83</v>
      </c>
      <c r="C802" s="3" t="s">
        <v>88</v>
      </c>
      <c r="D802" s="3" t="s">
        <v>57</v>
      </c>
      <c r="E802" s="3">
        <v>996</v>
      </c>
      <c r="F802" s="3" t="s">
        <v>107</v>
      </c>
      <c r="G802" s="3" t="s">
        <v>102</v>
      </c>
      <c r="H802" s="3">
        <v>12</v>
      </c>
      <c r="I802" s="5">
        <f t="shared" si="12"/>
        <v>0.0120481927710843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" spans="1:26">
      <c r="A803" s="3" t="s">
        <v>91</v>
      </c>
      <c r="B803" s="3" t="s">
        <v>85</v>
      </c>
      <c r="C803" s="3" t="s">
        <v>87</v>
      </c>
      <c r="D803" s="3" t="s">
        <v>31</v>
      </c>
      <c r="E803" s="3">
        <v>1004</v>
      </c>
      <c r="F803" s="3" t="s">
        <v>107</v>
      </c>
      <c r="G803" s="3" t="s">
        <v>102</v>
      </c>
      <c r="H803" s="3">
        <v>2</v>
      </c>
      <c r="I803" s="5">
        <f t="shared" si="12"/>
        <v>0.00199203187250996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" spans="1:26">
      <c r="A804" s="3" t="s">
        <v>90</v>
      </c>
      <c r="B804" s="3" t="s">
        <v>83</v>
      </c>
      <c r="C804" s="3" t="s">
        <v>86</v>
      </c>
      <c r="D804" s="3" t="s">
        <v>58</v>
      </c>
      <c r="E804" s="3">
        <v>1001</v>
      </c>
      <c r="F804" s="3" t="s">
        <v>107</v>
      </c>
      <c r="G804" s="3" t="s">
        <v>102</v>
      </c>
      <c r="H804" s="3">
        <v>17</v>
      </c>
      <c r="I804" s="5">
        <f t="shared" si="12"/>
        <v>0.016983016983017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" spans="1:26">
      <c r="A805" s="3" t="s">
        <v>90</v>
      </c>
      <c r="B805" s="3" t="s">
        <v>82</v>
      </c>
      <c r="C805" s="3" t="s">
        <v>89</v>
      </c>
      <c r="D805" s="3" t="s">
        <v>58</v>
      </c>
      <c r="E805" s="3">
        <v>1004</v>
      </c>
      <c r="F805" s="3" t="s">
        <v>107</v>
      </c>
      <c r="G805" s="3" t="s">
        <v>102</v>
      </c>
      <c r="H805" s="3">
        <v>12</v>
      </c>
      <c r="I805" s="5">
        <f t="shared" si="12"/>
        <v>0.0119521912350598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" spans="1:26">
      <c r="A806" s="3" t="s">
        <v>90</v>
      </c>
      <c r="B806" s="3" t="s">
        <v>83</v>
      </c>
      <c r="C806" s="3" t="s">
        <v>86</v>
      </c>
      <c r="D806" s="3" t="s">
        <v>32</v>
      </c>
      <c r="E806" s="3">
        <v>1015</v>
      </c>
      <c r="F806" s="3" t="s">
        <v>107</v>
      </c>
      <c r="G806" s="3" t="s">
        <v>102</v>
      </c>
      <c r="H806" s="3">
        <v>15</v>
      </c>
      <c r="I806" s="5">
        <f t="shared" si="12"/>
        <v>0.0147783251231527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" spans="1:26">
      <c r="A807" s="3" t="s">
        <v>90</v>
      </c>
      <c r="B807" s="3" t="s">
        <v>84</v>
      </c>
      <c r="C807" s="3" t="s">
        <v>86</v>
      </c>
      <c r="D807" s="3" t="s">
        <v>32</v>
      </c>
      <c r="E807" s="3">
        <v>1018</v>
      </c>
      <c r="F807" s="3" t="s">
        <v>107</v>
      </c>
      <c r="G807" s="3" t="s">
        <v>102</v>
      </c>
      <c r="H807" s="3">
        <v>14</v>
      </c>
      <c r="I807" s="5">
        <f t="shared" si="12"/>
        <v>0.0137524557956778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" spans="1:26">
      <c r="A808" s="3" t="s">
        <v>90</v>
      </c>
      <c r="B808" s="3" t="s">
        <v>84</v>
      </c>
      <c r="C808" s="3" t="s">
        <v>87</v>
      </c>
      <c r="D808" s="3" t="s">
        <v>32</v>
      </c>
      <c r="E808" s="3">
        <v>1005</v>
      </c>
      <c r="F808" s="3" t="s">
        <v>107</v>
      </c>
      <c r="G808" s="3" t="s">
        <v>102</v>
      </c>
      <c r="H808" s="3">
        <v>9</v>
      </c>
      <c r="I808" s="5">
        <f t="shared" si="12"/>
        <v>0.00895522388059702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" spans="1:26">
      <c r="A809" s="3" t="s">
        <v>90</v>
      </c>
      <c r="B809" s="3" t="s">
        <v>84</v>
      </c>
      <c r="C809" s="3" t="s">
        <v>87</v>
      </c>
      <c r="D809" s="3" t="s">
        <v>32</v>
      </c>
      <c r="E809" s="3">
        <v>1003</v>
      </c>
      <c r="F809" s="3" t="s">
        <v>107</v>
      </c>
      <c r="G809" s="3" t="s">
        <v>102</v>
      </c>
      <c r="H809" s="3">
        <v>17</v>
      </c>
      <c r="I809" s="5">
        <f t="shared" si="12"/>
        <v>0.0169491525423729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" spans="1:26">
      <c r="A810" s="3" t="s">
        <v>90</v>
      </c>
      <c r="B810" s="3" t="s">
        <v>83</v>
      </c>
      <c r="C810" s="3" t="s">
        <v>88</v>
      </c>
      <c r="D810" s="3" t="s">
        <v>32</v>
      </c>
      <c r="E810" s="3">
        <v>987</v>
      </c>
      <c r="F810" s="3" t="s">
        <v>107</v>
      </c>
      <c r="G810" s="3" t="s">
        <v>102</v>
      </c>
      <c r="H810" s="3">
        <v>9</v>
      </c>
      <c r="I810" s="5">
        <f t="shared" si="12"/>
        <v>0.00911854103343465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" spans="1:26">
      <c r="A811" s="3" t="s">
        <v>91</v>
      </c>
      <c r="B811" s="3" t="s">
        <v>82</v>
      </c>
      <c r="C811" s="3" t="s">
        <v>89</v>
      </c>
      <c r="D811" s="3" t="s">
        <v>32</v>
      </c>
      <c r="E811" s="3">
        <v>1003</v>
      </c>
      <c r="F811" s="3" t="s">
        <v>107</v>
      </c>
      <c r="G811" s="3" t="s">
        <v>102</v>
      </c>
      <c r="H811" s="3">
        <v>2</v>
      </c>
      <c r="I811" s="5">
        <f t="shared" si="12"/>
        <v>0.00199401794616152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" spans="1:26">
      <c r="A812" s="3" t="s">
        <v>90</v>
      </c>
      <c r="B812" s="3" t="s">
        <v>83</v>
      </c>
      <c r="C812" s="3" t="s">
        <v>89</v>
      </c>
      <c r="D812" s="3" t="s">
        <v>32</v>
      </c>
      <c r="E812" s="3">
        <v>1002</v>
      </c>
      <c r="F812" s="3" t="s">
        <v>107</v>
      </c>
      <c r="G812" s="3" t="s">
        <v>102</v>
      </c>
      <c r="H812" s="3">
        <v>12</v>
      </c>
      <c r="I812" s="5">
        <f t="shared" si="12"/>
        <v>0.0119760479041916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" spans="1:26">
      <c r="A813" s="3" t="s">
        <v>90</v>
      </c>
      <c r="B813" s="3" t="s">
        <v>83</v>
      </c>
      <c r="C813" s="3" t="s">
        <v>89</v>
      </c>
      <c r="D813" s="3" t="s">
        <v>32</v>
      </c>
      <c r="E813" s="3">
        <v>1000</v>
      </c>
      <c r="F813" s="3" t="s">
        <v>107</v>
      </c>
      <c r="G813" s="3" t="s">
        <v>102</v>
      </c>
      <c r="H813" s="3">
        <v>18</v>
      </c>
      <c r="I813" s="5">
        <f t="shared" si="12"/>
        <v>0.018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" spans="1:26">
      <c r="A814" s="3" t="s">
        <v>91</v>
      </c>
      <c r="B814" s="3" t="s">
        <v>83</v>
      </c>
      <c r="C814" s="3" t="s">
        <v>86</v>
      </c>
      <c r="D814" s="3" t="s">
        <v>33</v>
      </c>
      <c r="E814" s="3">
        <v>993</v>
      </c>
      <c r="F814" s="3" t="s">
        <v>107</v>
      </c>
      <c r="G814" s="3" t="s">
        <v>102</v>
      </c>
      <c r="H814" s="3">
        <v>3</v>
      </c>
      <c r="I814" s="5">
        <f t="shared" si="12"/>
        <v>0.00302114803625378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" spans="1:26">
      <c r="A815" s="3" t="s">
        <v>90</v>
      </c>
      <c r="B815" s="3" t="s">
        <v>83</v>
      </c>
      <c r="C815" s="3" t="s">
        <v>88</v>
      </c>
      <c r="D815" s="3" t="s">
        <v>33</v>
      </c>
      <c r="E815" s="3">
        <v>998</v>
      </c>
      <c r="F815" s="3" t="s">
        <v>107</v>
      </c>
      <c r="G815" s="3" t="s">
        <v>102</v>
      </c>
      <c r="H815" s="3">
        <v>14</v>
      </c>
      <c r="I815" s="5">
        <f t="shared" si="12"/>
        <v>0.0140280561122244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" spans="1:26">
      <c r="A816" s="3" t="s">
        <v>91</v>
      </c>
      <c r="B816" s="3" t="s">
        <v>82</v>
      </c>
      <c r="C816" s="3" t="s">
        <v>89</v>
      </c>
      <c r="D816" s="3" t="s">
        <v>33</v>
      </c>
      <c r="E816" s="3">
        <v>976</v>
      </c>
      <c r="F816" s="3" t="s">
        <v>107</v>
      </c>
      <c r="G816" s="3" t="s">
        <v>102</v>
      </c>
      <c r="H816" s="3">
        <v>3</v>
      </c>
      <c r="I816" s="5">
        <f t="shared" si="12"/>
        <v>0.00307377049180328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" spans="1:26">
      <c r="A817" s="3" t="s">
        <v>90</v>
      </c>
      <c r="B817" s="3" t="s">
        <v>83</v>
      </c>
      <c r="C817" s="3" t="s">
        <v>88</v>
      </c>
      <c r="D817" s="3" t="s">
        <v>59</v>
      </c>
      <c r="E817" s="3">
        <v>1005</v>
      </c>
      <c r="F817" s="3" t="s">
        <v>107</v>
      </c>
      <c r="G817" s="3" t="s">
        <v>102</v>
      </c>
      <c r="H817" s="3">
        <v>17</v>
      </c>
      <c r="I817" s="5">
        <f t="shared" si="12"/>
        <v>0.0169154228855721</v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" spans="1:26">
      <c r="A818" s="3" t="s">
        <v>91</v>
      </c>
      <c r="B818" s="3" t="s">
        <v>85</v>
      </c>
      <c r="C818" s="3" t="s">
        <v>88</v>
      </c>
      <c r="D818" s="3" t="s">
        <v>34</v>
      </c>
      <c r="E818" s="3">
        <v>1021</v>
      </c>
      <c r="F818" s="3" t="s">
        <v>107</v>
      </c>
      <c r="G818" s="3" t="s">
        <v>102</v>
      </c>
      <c r="H818" s="3">
        <v>3</v>
      </c>
      <c r="I818" s="5">
        <f t="shared" si="12"/>
        <v>0.0029382957884427</v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" spans="1:26">
      <c r="A819" s="3" t="s">
        <v>90</v>
      </c>
      <c r="B819" s="3" t="s">
        <v>84</v>
      </c>
      <c r="C819" s="3" t="s">
        <v>89</v>
      </c>
      <c r="D819" s="3" t="s">
        <v>34</v>
      </c>
      <c r="E819" s="3">
        <v>994</v>
      </c>
      <c r="F819" s="3" t="s">
        <v>107</v>
      </c>
      <c r="G819" s="3" t="s">
        <v>102</v>
      </c>
      <c r="H819" s="3">
        <v>10</v>
      </c>
      <c r="I819" s="5">
        <f t="shared" si="12"/>
        <v>0.0100603621730382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" spans="1:26">
      <c r="A820" s="3" t="s">
        <v>90</v>
      </c>
      <c r="B820" s="3" t="s">
        <v>85</v>
      </c>
      <c r="C820" s="3" t="s">
        <v>89</v>
      </c>
      <c r="D820" s="3" t="s">
        <v>34</v>
      </c>
      <c r="E820" s="3">
        <v>1011</v>
      </c>
      <c r="F820" s="3" t="s">
        <v>107</v>
      </c>
      <c r="G820" s="3" t="s">
        <v>102</v>
      </c>
      <c r="H820" s="3">
        <v>14</v>
      </c>
      <c r="I820" s="5">
        <f t="shared" si="12"/>
        <v>0.0138476755687438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" spans="1:26">
      <c r="A821" s="3" t="s">
        <v>90</v>
      </c>
      <c r="B821" s="3" t="s">
        <v>83</v>
      </c>
      <c r="C821" s="3" t="s">
        <v>86</v>
      </c>
      <c r="D821" s="3" t="s">
        <v>35</v>
      </c>
      <c r="E821" s="3">
        <v>997</v>
      </c>
      <c r="F821" s="3" t="s">
        <v>107</v>
      </c>
      <c r="G821" s="3" t="s">
        <v>102</v>
      </c>
      <c r="H821" s="3">
        <v>16</v>
      </c>
      <c r="I821" s="5">
        <f t="shared" si="12"/>
        <v>0.0160481444332999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" spans="1:26">
      <c r="A822" s="3" t="s">
        <v>90</v>
      </c>
      <c r="B822" s="3" t="s">
        <v>83</v>
      </c>
      <c r="C822" s="3" t="s">
        <v>88</v>
      </c>
      <c r="D822" s="3" t="s">
        <v>78</v>
      </c>
      <c r="E822" s="3">
        <v>998</v>
      </c>
      <c r="F822" s="3" t="s">
        <v>107</v>
      </c>
      <c r="G822" s="3" t="s">
        <v>102</v>
      </c>
      <c r="H822" s="3">
        <v>14</v>
      </c>
      <c r="I822" s="5">
        <f t="shared" si="12"/>
        <v>0.0140280561122244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" spans="1:26">
      <c r="A823" s="3" t="s">
        <v>90</v>
      </c>
      <c r="B823" s="3" t="s">
        <v>82</v>
      </c>
      <c r="C823" s="3" t="s">
        <v>87</v>
      </c>
      <c r="D823" s="3" t="s">
        <v>36</v>
      </c>
      <c r="E823" s="3">
        <v>994</v>
      </c>
      <c r="F823" s="3" t="s">
        <v>107</v>
      </c>
      <c r="G823" s="3" t="s">
        <v>102</v>
      </c>
      <c r="H823" s="3">
        <v>13</v>
      </c>
      <c r="I823" s="5">
        <f t="shared" si="12"/>
        <v>0.0130784708249497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" spans="1:26">
      <c r="A824" s="3" t="s">
        <v>90</v>
      </c>
      <c r="B824" s="3" t="s">
        <v>82</v>
      </c>
      <c r="C824" s="3" t="s">
        <v>88</v>
      </c>
      <c r="D824" s="3" t="s">
        <v>36</v>
      </c>
      <c r="E824" s="3">
        <v>1008</v>
      </c>
      <c r="F824" s="3" t="s">
        <v>107</v>
      </c>
      <c r="G824" s="3" t="s">
        <v>102</v>
      </c>
      <c r="H824" s="3">
        <v>15</v>
      </c>
      <c r="I824" s="5">
        <f t="shared" si="12"/>
        <v>0.0148809523809524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" spans="1:26">
      <c r="A825" s="3" t="s">
        <v>90</v>
      </c>
      <c r="B825" s="3" t="s">
        <v>82</v>
      </c>
      <c r="C825" s="3" t="s">
        <v>89</v>
      </c>
      <c r="D825" s="3" t="s">
        <v>36</v>
      </c>
      <c r="E825" s="3">
        <v>992</v>
      </c>
      <c r="F825" s="3" t="s">
        <v>107</v>
      </c>
      <c r="G825" s="3" t="s">
        <v>102</v>
      </c>
      <c r="H825" s="3">
        <v>13</v>
      </c>
      <c r="I825" s="5">
        <f t="shared" si="12"/>
        <v>0.0131048387096774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" spans="1:26">
      <c r="A826" s="3" t="s">
        <v>90</v>
      </c>
      <c r="B826" s="3" t="s">
        <v>82</v>
      </c>
      <c r="C826" s="3" t="s">
        <v>87</v>
      </c>
      <c r="D826" s="3" t="s">
        <v>37</v>
      </c>
      <c r="E826" s="3">
        <v>1016</v>
      </c>
      <c r="F826" s="3" t="s">
        <v>107</v>
      </c>
      <c r="G826" s="3" t="s">
        <v>102</v>
      </c>
      <c r="H826" s="3">
        <v>18</v>
      </c>
      <c r="I826" s="5">
        <f t="shared" si="12"/>
        <v>0.0177165354330709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" spans="1:26">
      <c r="A827" s="3" t="s">
        <v>90</v>
      </c>
      <c r="B827" s="3" t="s">
        <v>84</v>
      </c>
      <c r="C827" s="3" t="s">
        <v>87</v>
      </c>
      <c r="D827" s="3" t="s">
        <v>77</v>
      </c>
      <c r="E827" s="3">
        <v>984</v>
      </c>
      <c r="F827" s="3" t="s">
        <v>107</v>
      </c>
      <c r="G827" s="3" t="s">
        <v>102</v>
      </c>
      <c r="H827" s="3">
        <v>11</v>
      </c>
      <c r="I827" s="5">
        <f t="shared" si="12"/>
        <v>0.0111788617886179</v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" spans="1:26">
      <c r="A828" s="3" t="s">
        <v>90</v>
      </c>
      <c r="B828" s="3" t="s">
        <v>83</v>
      </c>
      <c r="C828" s="3" t="s">
        <v>88</v>
      </c>
      <c r="D828" s="3" t="s">
        <v>69</v>
      </c>
      <c r="E828" s="3">
        <v>1011</v>
      </c>
      <c r="F828" s="3" t="s">
        <v>107</v>
      </c>
      <c r="G828" s="3" t="s">
        <v>102</v>
      </c>
      <c r="H828" s="3">
        <v>14</v>
      </c>
      <c r="I828" s="5">
        <f t="shared" si="12"/>
        <v>0.0138476755687438</v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" spans="1:26">
      <c r="A829" s="3" t="s">
        <v>90</v>
      </c>
      <c r="B829" s="3" t="s">
        <v>85</v>
      </c>
      <c r="C829" s="3" t="s">
        <v>87</v>
      </c>
      <c r="D829" s="3" t="s">
        <v>38</v>
      </c>
      <c r="E829" s="3">
        <v>985</v>
      </c>
      <c r="F829" s="3" t="s">
        <v>107</v>
      </c>
      <c r="G829" s="3" t="s">
        <v>102</v>
      </c>
      <c r="H829" s="3">
        <v>11</v>
      </c>
      <c r="I829" s="5">
        <f t="shared" si="12"/>
        <v>0.0111675126903553</v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" spans="1:26">
      <c r="A830" s="3" t="s">
        <v>91</v>
      </c>
      <c r="B830" s="3" t="s">
        <v>83</v>
      </c>
      <c r="C830" s="3" t="s">
        <v>86</v>
      </c>
      <c r="D830" s="3" t="s">
        <v>62</v>
      </c>
      <c r="E830" s="3">
        <v>994</v>
      </c>
      <c r="F830" s="3" t="s">
        <v>107</v>
      </c>
      <c r="G830" s="3" t="s">
        <v>102</v>
      </c>
      <c r="H830" s="3">
        <v>2</v>
      </c>
      <c r="I830" s="5">
        <f t="shared" si="12"/>
        <v>0.00201207243460765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" spans="1:26">
      <c r="A831" s="3" t="s">
        <v>90</v>
      </c>
      <c r="B831" s="3" t="s">
        <v>82</v>
      </c>
      <c r="C831" s="3" t="s">
        <v>87</v>
      </c>
      <c r="D831" s="3" t="s">
        <v>62</v>
      </c>
      <c r="E831" s="3">
        <v>999</v>
      </c>
      <c r="F831" s="3" t="s">
        <v>107</v>
      </c>
      <c r="G831" s="3" t="s">
        <v>102</v>
      </c>
      <c r="H831" s="3">
        <v>8</v>
      </c>
      <c r="I831" s="5">
        <f t="shared" si="12"/>
        <v>0.00800800800800801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" spans="1:26">
      <c r="A832" s="3" t="s">
        <v>90</v>
      </c>
      <c r="B832" s="3" t="s">
        <v>82</v>
      </c>
      <c r="C832" s="3" t="s">
        <v>88</v>
      </c>
      <c r="D832" s="3" t="s">
        <v>62</v>
      </c>
      <c r="E832" s="3">
        <v>1009</v>
      </c>
      <c r="F832" s="3" t="s">
        <v>107</v>
      </c>
      <c r="G832" s="3" t="s">
        <v>102</v>
      </c>
      <c r="H832" s="3">
        <v>14</v>
      </c>
      <c r="I832" s="5">
        <f t="shared" si="12"/>
        <v>0.0138751238850347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" spans="1:26">
      <c r="A833" s="3" t="s">
        <v>91</v>
      </c>
      <c r="B833" s="3" t="s">
        <v>85</v>
      </c>
      <c r="C833" s="3" t="s">
        <v>89</v>
      </c>
      <c r="D833" s="3" t="s">
        <v>62</v>
      </c>
      <c r="E833" s="3">
        <v>1000</v>
      </c>
      <c r="F833" s="3" t="s">
        <v>107</v>
      </c>
      <c r="G833" s="3" t="s">
        <v>102</v>
      </c>
      <c r="H833" s="3">
        <v>3</v>
      </c>
      <c r="I833" s="5">
        <f t="shared" si="12"/>
        <v>0.003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" spans="1:26">
      <c r="A834" s="3" t="s">
        <v>90</v>
      </c>
      <c r="B834" s="3" t="s">
        <v>85</v>
      </c>
      <c r="C834" s="3" t="s">
        <v>89</v>
      </c>
      <c r="D834" s="3" t="s">
        <v>40</v>
      </c>
      <c r="E834" s="3">
        <v>996</v>
      </c>
      <c r="F834" s="3" t="s">
        <v>107</v>
      </c>
      <c r="G834" s="3" t="s">
        <v>102</v>
      </c>
      <c r="H834" s="3">
        <v>16</v>
      </c>
      <c r="I834" s="5">
        <f t="shared" ref="I834:I897" si="13">H834/E834</f>
        <v>0.0160642570281124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" spans="1:26">
      <c r="A835" s="3" t="s">
        <v>90</v>
      </c>
      <c r="B835" s="3" t="s">
        <v>85</v>
      </c>
      <c r="C835" s="3" t="s">
        <v>86</v>
      </c>
      <c r="D835" s="3" t="s">
        <v>79</v>
      </c>
      <c r="E835" s="3">
        <v>991</v>
      </c>
      <c r="F835" s="3" t="s">
        <v>107</v>
      </c>
      <c r="G835" s="3" t="s">
        <v>102</v>
      </c>
      <c r="H835" s="3">
        <v>9</v>
      </c>
      <c r="I835" s="5">
        <f t="shared" si="13"/>
        <v>0.00908173562058527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" spans="1:26">
      <c r="A836" s="3" t="s">
        <v>91</v>
      </c>
      <c r="B836" s="3" t="s">
        <v>82</v>
      </c>
      <c r="C836" s="3" t="s">
        <v>89</v>
      </c>
      <c r="D836" s="3" t="s">
        <v>79</v>
      </c>
      <c r="E836" s="3">
        <v>1007</v>
      </c>
      <c r="F836" s="3" t="s">
        <v>107</v>
      </c>
      <c r="G836" s="3" t="s">
        <v>102</v>
      </c>
      <c r="H836" s="3">
        <v>3</v>
      </c>
      <c r="I836" s="5">
        <f t="shared" si="13"/>
        <v>0.00297914597815293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" spans="1:26">
      <c r="A837" s="3" t="s">
        <v>90</v>
      </c>
      <c r="B837" s="3" t="s">
        <v>85</v>
      </c>
      <c r="C837" s="3" t="s">
        <v>88</v>
      </c>
      <c r="D837" s="3" t="s">
        <v>63</v>
      </c>
      <c r="E837" s="3">
        <v>994</v>
      </c>
      <c r="F837" s="3" t="s">
        <v>107</v>
      </c>
      <c r="G837" s="3" t="s">
        <v>102</v>
      </c>
      <c r="H837" s="3">
        <v>11</v>
      </c>
      <c r="I837" s="5">
        <f t="shared" si="13"/>
        <v>0.0110663983903421</v>
      </c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" spans="1:26">
      <c r="A838" s="3" t="s">
        <v>90</v>
      </c>
      <c r="B838" s="3" t="s">
        <v>82</v>
      </c>
      <c r="C838" s="3" t="s">
        <v>87</v>
      </c>
      <c r="D838" s="3" t="s">
        <v>42</v>
      </c>
      <c r="E838" s="3">
        <v>994</v>
      </c>
      <c r="F838" s="3" t="s">
        <v>107</v>
      </c>
      <c r="G838" s="3" t="s">
        <v>102</v>
      </c>
      <c r="H838" s="3">
        <v>21</v>
      </c>
      <c r="I838" s="5">
        <f t="shared" si="13"/>
        <v>0.0211267605633803</v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" spans="1:26">
      <c r="A839" s="3" t="s">
        <v>90</v>
      </c>
      <c r="B839" s="3" t="s">
        <v>84</v>
      </c>
      <c r="C839" s="3" t="s">
        <v>87</v>
      </c>
      <c r="D839" s="3" t="s">
        <v>43</v>
      </c>
      <c r="E839" s="3">
        <v>1012</v>
      </c>
      <c r="F839" s="3" t="s">
        <v>107</v>
      </c>
      <c r="G839" s="3" t="s">
        <v>102</v>
      </c>
      <c r="H839" s="3">
        <v>15</v>
      </c>
      <c r="I839" s="5">
        <f t="shared" si="13"/>
        <v>0.0148221343873518</v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" spans="1:26">
      <c r="A840" s="3" t="s">
        <v>90</v>
      </c>
      <c r="B840" s="3" t="s">
        <v>83</v>
      </c>
      <c r="C840" s="3" t="s">
        <v>89</v>
      </c>
      <c r="D840" s="3" t="s">
        <v>43</v>
      </c>
      <c r="E840" s="3">
        <v>990</v>
      </c>
      <c r="F840" s="3" t="s">
        <v>107</v>
      </c>
      <c r="G840" s="3" t="s">
        <v>102</v>
      </c>
      <c r="H840" s="3">
        <v>21</v>
      </c>
      <c r="I840" s="5">
        <f t="shared" si="13"/>
        <v>0.0212121212121212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" spans="1:26">
      <c r="A841" s="3" t="s">
        <v>90</v>
      </c>
      <c r="B841" s="3" t="s">
        <v>84</v>
      </c>
      <c r="C841" s="3" t="s">
        <v>86</v>
      </c>
      <c r="D841" s="3" t="s">
        <v>45</v>
      </c>
      <c r="E841" s="3">
        <v>1000</v>
      </c>
      <c r="F841" s="3" t="s">
        <v>107</v>
      </c>
      <c r="G841" s="3" t="s">
        <v>102</v>
      </c>
      <c r="H841" s="3">
        <v>10</v>
      </c>
      <c r="I841" s="5">
        <f t="shared" si="13"/>
        <v>0.01</v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" spans="1:26">
      <c r="A842" s="3" t="s">
        <v>90</v>
      </c>
      <c r="B842" s="3" t="s">
        <v>84</v>
      </c>
      <c r="C842" s="3" t="s">
        <v>89</v>
      </c>
      <c r="D842" s="3" t="s">
        <v>46</v>
      </c>
      <c r="E842" s="3">
        <v>1000</v>
      </c>
      <c r="F842" s="3" t="s">
        <v>107</v>
      </c>
      <c r="G842" s="3" t="s">
        <v>102</v>
      </c>
      <c r="H842" s="3">
        <v>9</v>
      </c>
      <c r="I842" s="5">
        <f t="shared" si="13"/>
        <v>0.009</v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" spans="1:26">
      <c r="A843" s="3" t="s">
        <v>90</v>
      </c>
      <c r="B843" s="3" t="s">
        <v>85</v>
      </c>
      <c r="C843" s="3" t="s">
        <v>86</v>
      </c>
      <c r="D843" s="3" t="s">
        <v>67</v>
      </c>
      <c r="E843" s="3">
        <v>1009</v>
      </c>
      <c r="F843" s="3" t="s">
        <v>107</v>
      </c>
      <c r="G843" s="3" t="s">
        <v>102</v>
      </c>
      <c r="H843" s="3">
        <v>18</v>
      </c>
      <c r="I843" s="5">
        <f t="shared" si="13"/>
        <v>0.0178394449950446</v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" spans="1:26">
      <c r="A844" s="3" t="s">
        <v>90</v>
      </c>
      <c r="B844" s="3" t="s">
        <v>84</v>
      </c>
      <c r="C844" s="3" t="s">
        <v>87</v>
      </c>
      <c r="D844" s="3" t="s">
        <v>67</v>
      </c>
      <c r="E844" s="3">
        <v>997</v>
      </c>
      <c r="F844" s="3" t="s">
        <v>107</v>
      </c>
      <c r="G844" s="3" t="s">
        <v>102</v>
      </c>
      <c r="H844" s="3">
        <v>10</v>
      </c>
      <c r="I844" s="5">
        <f t="shared" si="13"/>
        <v>0.0100300902708124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" spans="1:26">
      <c r="A845" s="3" t="s">
        <v>91</v>
      </c>
      <c r="B845" s="3" t="s">
        <v>85</v>
      </c>
      <c r="C845" s="3" t="s">
        <v>88</v>
      </c>
      <c r="D845" s="3" t="s">
        <v>67</v>
      </c>
      <c r="E845" s="3">
        <v>991</v>
      </c>
      <c r="F845" s="3" t="s">
        <v>107</v>
      </c>
      <c r="G845" s="3" t="s">
        <v>102</v>
      </c>
      <c r="H845" s="3">
        <v>2</v>
      </c>
      <c r="I845" s="5">
        <f t="shared" si="13"/>
        <v>0.00201816347124117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" spans="1:26">
      <c r="A846" s="3" t="s">
        <v>90</v>
      </c>
      <c r="B846" s="3" t="s">
        <v>85</v>
      </c>
      <c r="C846" s="3" t="s">
        <v>86</v>
      </c>
      <c r="D846" s="3" t="s">
        <v>48</v>
      </c>
      <c r="E846" s="3">
        <v>1014</v>
      </c>
      <c r="F846" s="3" t="s">
        <v>107</v>
      </c>
      <c r="G846" s="3" t="s">
        <v>102</v>
      </c>
      <c r="H846" s="3">
        <v>13</v>
      </c>
      <c r="I846" s="5">
        <f t="shared" si="13"/>
        <v>0.0128205128205128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" spans="1:26">
      <c r="A847" s="3" t="s">
        <v>90</v>
      </c>
      <c r="B847" s="3" t="s">
        <v>82</v>
      </c>
      <c r="C847" s="3" t="s">
        <v>88</v>
      </c>
      <c r="D847" s="3" t="s">
        <v>49</v>
      </c>
      <c r="E847" s="3">
        <v>992</v>
      </c>
      <c r="F847" s="3" t="s">
        <v>107</v>
      </c>
      <c r="G847" s="3" t="s">
        <v>102</v>
      </c>
      <c r="H847" s="3">
        <v>10</v>
      </c>
      <c r="I847" s="5">
        <f t="shared" si="13"/>
        <v>0.0100806451612903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" spans="1:26">
      <c r="A848" s="3" t="s">
        <v>90</v>
      </c>
      <c r="B848" s="3" t="s">
        <v>83</v>
      </c>
      <c r="C848" s="3" t="s">
        <v>86</v>
      </c>
      <c r="D848" s="3" t="s">
        <v>50</v>
      </c>
      <c r="E848" s="3">
        <v>988</v>
      </c>
      <c r="F848" s="3" t="s">
        <v>107</v>
      </c>
      <c r="G848" s="3" t="s">
        <v>102</v>
      </c>
      <c r="H848" s="3">
        <v>16</v>
      </c>
      <c r="I848" s="5">
        <f t="shared" si="13"/>
        <v>0.0161943319838057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" spans="1:26">
      <c r="A849" s="3" t="s">
        <v>91</v>
      </c>
      <c r="B849" s="3" t="s">
        <v>85</v>
      </c>
      <c r="C849" s="3" t="s">
        <v>86</v>
      </c>
      <c r="D849" s="3" t="s">
        <v>50</v>
      </c>
      <c r="E849" s="3">
        <v>1008</v>
      </c>
      <c r="F849" s="3" t="s">
        <v>107</v>
      </c>
      <c r="G849" s="3" t="s">
        <v>102</v>
      </c>
      <c r="H849" s="3">
        <v>3</v>
      </c>
      <c r="I849" s="5">
        <f t="shared" si="13"/>
        <v>0.00297619047619048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" spans="1:26">
      <c r="A850" s="3" t="s">
        <v>91</v>
      </c>
      <c r="B850" s="3" t="s">
        <v>82</v>
      </c>
      <c r="C850" s="3" t="s">
        <v>87</v>
      </c>
      <c r="D850" s="3" t="s">
        <v>50</v>
      </c>
      <c r="E850" s="3">
        <v>1002</v>
      </c>
      <c r="F850" s="3" t="s">
        <v>107</v>
      </c>
      <c r="G850" s="3" t="s">
        <v>102</v>
      </c>
      <c r="H850" s="3">
        <v>3</v>
      </c>
      <c r="I850" s="5">
        <f t="shared" si="13"/>
        <v>0.0029940119760479</v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" spans="1:26">
      <c r="A851" s="3" t="s">
        <v>91</v>
      </c>
      <c r="B851" s="3" t="s">
        <v>82</v>
      </c>
      <c r="C851" s="3" t="s">
        <v>88</v>
      </c>
      <c r="D851" s="3" t="s">
        <v>50</v>
      </c>
      <c r="E851" s="3">
        <v>985</v>
      </c>
      <c r="F851" s="3" t="s">
        <v>107</v>
      </c>
      <c r="G851" s="3" t="s">
        <v>102</v>
      </c>
      <c r="H851" s="3">
        <v>3</v>
      </c>
      <c r="I851" s="5">
        <f t="shared" si="13"/>
        <v>0.00304568527918782</v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" spans="1:26">
      <c r="A852" s="3" t="s">
        <v>90</v>
      </c>
      <c r="B852" s="3" t="s">
        <v>83</v>
      </c>
      <c r="C852" s="3" t="s">
        <v>88</v>
      </c>
      <c r="D852" s="3" t="s">
        <v>50</v>
      </c>
      <c r="E852" s="3">
        <v>1000</v>
      </c>
      <c r="F852" s="3" t="s">
        <v>107</v>
      </c>
      <c r="G852" s="3" t="s">
        <v>102</v>
      </c>
      <c r="H852" s="3">
        <v>14</v>
      </c>
      <c r="I852" s="5">
        <f t="shared" si="13"/>
        <v>0.014</v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" spans="1:26">
      <c r="A853" s="3" t="s">
        <v>90</v>
      </c>
      <c r="B853" s="3" t="s">
        <v>82</v>
      </c>
      <c r="C853" s="3" t="s">
        <v>89</v>
      </c>
      <c r="D853" s="3" t="s">
        <v>50</v>
      </c>
      <c r="E853" s="3">
        <v>976</v>
      </c>
      <c r="F853" s="3" t="s">
        <v>107</v>
      </c>
      <c r="G853" s="3" t="s">
        <v>102</v>
      </c>
      <c r="H853" s="3">
        <v>16</v>
      </c>
      <c r="I853" s="5">
        <f t="shared" si="13"/>
        <v>0.0163934426229508</v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" spans="1:26">
      <c r="A854" s="3" t="s">
        <v>90</v>
      </c>
      <c r="B854" s="3" t="s">
        <v>83</v>
      </c>
      <c r="C854" s="3" t="s">
        <v>89</v>
      </c>
      <c r="D854" s="3" t="s">
        <v>50</v>
      </c>
      <c r="E854" s="3">
        <v>1006</v>
      </c>
      <c r="F854" s="3" t="s">
        <v>107</v>
      </c>
      <c r="G854" s="3" t="s">
        <v>102</v>
      </c>
      <c r="H854" s="3">
        <v>13</v>
      </c>
      <c r="I854" s="5">
        <f t="shared" si="13"/>
        <v>0.0129224652087475</v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" spans="1:26">
      <c r="A855" s="3" t="s">
        <v>90</v>
      </c>
      <c r="B855" s="3" t="s">
        <v>84</v>
      </c>
      <c r="C855" s="3" t="s">
        <v>87</v>
      </c>
      <c r="D855" s="3" t="s">
        <v>51</v>
      </c>
      <c r="E855" s="3">
        <v>998</v>
      </c>
      <c r="F855" s="3" t="s">
        <v>107</v>
      </c>
      <c r="G855" s="3" t="s">
        <v>102</v>
      </c>
      <c r="H855" s="3">
        <v>9</v>
      </c>
      <c r="I855" s="5">
        <f t="shared" si="13"/>
        <v>0.00901803607214429</v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" spans="1:26">
      <c r="A856" s="3" t="s">
        <v>90</v>
      </c>
      <c r="B856" s="3" t="s">
        <v>83</v>
      </c>
      <c r="C856" s="3" t="s">
        <v>88</v>
      </c>
      <c r="D856" s="3" t="s">
        <v>52</v>
      </c>
      <c r="E856" s="3">
        <v>1002</v>
      </c>
      <c r="F856" s="3" t="s">
        <v>107</v>
      </c>
      <c r="G856" s="3" t="s">
        <v>102</v>
      </c>
      <c r="H856" s="3">
        <v>19</v>
      </c>
      <c r="I856" s="5">
        <f t="shared" si="13"/>
        <v>0.0189620758483034</v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" spans="1:26">
      <c r="A857" s="3" t="s">
        <v>90</v>
      </c>
      <c r="B857" s="3" t="s">
        <v>84</v>
      </c>
      <c r="C857" s="3" t="s">
        <v>88</v>
      </c>
      <c r="D857" s="3" t="s">
        <v>52</v>
      </c>
      <c r="E857" s="3">
        <v>1011</v>
      </c>
      <c r="F857" s="3" t="s">
        <v>107</v>
      </c>
      <c r="G857" s="3" t="s">
        <v>102</v>
      </c>
      <c r="H857" s="3">
        <v>15</v>
      </c>
      <c r="I857" s="5">
        <f t="shared" si="13"/>
        <v>0.0148367952522255</v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" spans="1:26">
      <c r="A858" s="3" t="s">
        <v>90</v>
      </c>
      <c r="B858" s="3" t="s">
        <v>82</v>
      </c>
      <c r="C858" s="3" t="s">
        <v>86</v>
      </c>
      <c r="D858" s="3" t="s">
        <v>53</v>
      </c>
      <c r="E858" s="3">
        <v>998</v>
      </c>
      <c r="F858" s="3" t="s">
        <v>107</v>
      </c>
      <c r="G858" s="3" t="s">
        <v>102</v>
      </c>
      <c r="H858" s="3">
        <v>17</v>
      </c>
      <c r="I858" s="5">
        <f t="shared" si="13"/>
        <v>0.0170340681362725</v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" spans="1:26">
      <c r="A859" s="3" t="s">
        <v>91</v>
      </c>
      <c r="B859" s="3" t="s">
        <v>84</v>
      </c>
      <c r="C859" s="3" t="s">
        <v>86</v>
      </c>
      <c r="D859" s="3" t="s">
        <v>53</v>
      </c>
      <c r="E859" s="3">
        <v>997</v>
      </c>
      <c r="F859" s="3" t="s">
        <v>107</v>
      </c>
      <c r="G859" s="3" t="s">
        <v>102</v>
      </c>
      <c r="H859" s="3">
        <v>2</v>
      </c>
      <c r="I859" s="5">
        <f t="shared" si="13"/>
        <v>0.00200601805416249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" spans="1:26">
      <c r="A860" s="3" t="s">
        <v>90</v>
      </c>
      <c r="B860" s="3" t="s">
        <v>85</v>
      </c>
      <c r="C860" s="3" t="s">
        <v>87</v>
      </c>
      <c r="D860" s="3" t="s">
        <v>53</v>
      </c>
      <c r="E860" s="3">
        <v>1014</v>
      </c>
      <c r="F860" s="3" t="s">
        <v>107</v>
      </c>
      <c r="G860" s="3" t="s">
        <v>102</v>
      </c>
      <c r="H860" s="3">
        <v>12</v>
      </c>
      <c r="I860" s="5">
        <f t="shared" si="13"/>
        <v>0.0118343195266272</v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" spans="1:26">
      <c r="A861" s="3" t="s">
        <v>91</v>
      </c>
      <c r="B861" s="3" t="s">
        <v>84</v>
      </c>
      <c r="C861" s="3" t="s">
        <v>88</v>
      </c>
      <c r="D861" s="3" t="s">
        <v>55</v>
      </c>
      <c r="E861" s="3">
        <v>1010</v>
      </c>
      <c r="F861" s="3" t="s">
        <v>107</v>
      </c>
      <c r="G861" s="3" t="s">
        <v>102</v>
      </c>
      <c r="H861" s="3">
        <v>2</v>
      </c>
      <c r="I861" s="5">
        <f t="shared" si="13"/>
        <v>0.00198019801980198</v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" spans="1:26">
      <c r="A862" s="3" t="s">
        <v>90</v>
      </c>
      <c r="B862" s="3" t="s">
        <v>85</v>
      </c>
      <c r="C862" s="3" t="s">
        <v>86</v>
      </c>
      <c r="D862" s="3" t="s">
        <v>56</v>
      </c>
      <c r="E862" s="3">
        <v>1002</v>
      </c>
      <c r="F862" s="3" t="s">
        <v>107</v>
      </c>
      <c r="G862" s="3" t="s">
        <v>102</v>
      </c>
      <c r="H862" s="3">
        <v>11</v>
      </c>
      <c r="I862" s="5">
        <f t="shared" si="13"/>
        <v>0.0109780439121756</v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" spans="1:26">
      <c r="A863" s="3" t="s">
        <v>90</v>
      </c>
      <c r="B863" s="3" t="s">
        <v>85</v>
      </c>
      <c r="C863" s="3" t="s">
        <v>88</v>
      </c>
      <c r="D863" s="3" t="s">
        <v>56</v>
      </c>
      <c r="E863" s="3">
        <v>1013</v>
      </c>
      <c r="F863" s="3" t="s">
        <v>107</v>
      </c>
      <c r="G863" s="3" t="s">
        <v>102</v>
      </c>
      <c r="H863" s="3">
        <v>11</v>
      </c>
      <c r="I863" s="5">
        <f t="shared" si="13"/>
        <v>0.0108588351431392</v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" spans="1:26">
      <c r="A864" s="3" t="s">
        <v>91</v>
      </c>
      <c r="B864" s="3" t="s">
        <v>85</v>
      </c>
      <c r="C864" s="3" t="s">
        <v>88</v>
      </c>
      <c r="D864" s="3" t="s">
        <v>57</v>
      </c>
      <c r="E864" s="3">
        <v>994</v>
      </c>
      <c r="F864" s="3" t="s">
        <v>107</v>
      </c>
      <c r="G864" s="3" t="s">
        <v>103</v>
      </c>
      <c r="H864" s="3">
        <v>3</v>
      </c>
      <c r="I864" s="5">
        <f t="shared" si="13"/>
        <v>0.00301810865191147</v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" spans="1:26">
      <c r="A865" s="3" t="s">
        <v>90</v>
      </c>
      <c r="B865" s="3" t="s">
        <v>85</v>
      </c>
      <c r="C865" s="3" t="s">
        <v>86</v>
      </c>
      <c r="D865" s="3" t="s">
        <v>68</v>
      </c>
      <c r="E865" s="3">
        <v>1004</v>
      </c>
      <c r="F865" s="3" t="s">
        <v>107</v>
      </c>
      <c r="G865" s="3" t="s">
        <v>103</v>
      </c>
      <c r="H865" s="3">
        <v>21</v>
      </c>
      <c r="I865" s="5">
        <f t="shared" si="13"/>
        <v>0.0209163346613546</v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" spans="1:26">
      <c r="A866" s="3" t="s">
        <v>90</v>
      </c>
      <c r="B866" s="3" t="s">
        <v>83</v>
      </c>
      <c r="C866" s="3" t="s">
        <v>86</v>
      </c>
      <c r="D866" s="3" t="s">
        <v>58</v>
      </c>
      <c r="E866" s="3">
        <v>1004</v>
      </c>
      <c r="F866" s="3" t="s">
        <v>107</v>
      </c>
      <c r="G866" s="3" t="s">
        <v>103</v>
      </c>
      <c r="H866" s="3">
        <v>11</v>
      </c>
      <c r="I866" s="5">
        <f t="shared" si="13"/>
        <v>0.0109561752988048</v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" spans="1:26">
      <c r="A867" s="3" t="s">
        <v>91</v>
      </c>
      <c r="B867" s="3" t="s">
        <v>82</v>
      </c>
      <c r="C867" s="3" t="s">
        <v>86</v>
      </c>
      <c r="D867" s="3" t="s">
        <v>32</v>
      </c>
      <c r="E867" s="3">
        <v>1003</v>
      </c>
      <c r="F867" s="3" t="s">
        <v>107</v>
      </c>
      <c r="G867" s="3" t="s">
        <v>103</v>
      </c>
      <c r="H867" s="3">
        <v>3</v>
      </c>
      <c r="I867" s="5">
        <f t="shared" si="13"/>
        <v>0.00299102691924227</v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" spans="1:26">
      <c r="A868" s="3" t="s">
        <v>91</v>
      </c>
      <c r="B868" s="3" t="s">
        <v>83</v>
      </c>
      <c r="C868" s="3" t="s">
        <v>86</v>
      </c>
      <c r="D868" s="3" t="s">
        <v>32</v>
      </c>
      <c r="E868" s="3">
        <v>1005</v>
      </c>
      <c r="F868" s="3" t="s">
        <v>107</v>
      </c>
      <c r="G868" s="3" t="s">
        <v>103</v>
      </c>
      <c r="H868" s="3">
        <v>3</v>
      </c>
      <c r="I868" s="5">
        <f t="shared" si="13"/>
        <v>0.00298507462686567</v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" spans="1:26">
      <c r="A869" s="3" t="s">
        <v>91</v>
      </c>
      <c r="B869" s="3" t="s">
        <v>83</v>
      </c>
      <c r="C869" s="3" t="s">
        <v>86</v>
      </c>
      <c r="D869" s="3" t="s">
        <v>32</v>
      </c>
      <c r="E869" s="3">
        <v>1003</v>
      </c>
      <c r="F869" s="3" t="s">
        <v>107</v>
      </c>
      <c r="G869" s="3" t="s">
        <v>103</v>
      </c>
      <c r="H869" s="3">
        <v>4</v>
      </c>
      <c r="I869" s="5">
        <f t="shared" si="13"/>
        <v>0.00398803589232303</v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" spans="1:26">
      <c r="A870" s="3" t="s">
        <v>90</v>
      </c>
      <c r="B870" s="3" t="s">
        <v>85</v>
      </c>
      <c r="C870" s="3" t="s">
        <v>86</v>
      </c>
      <c r="D870" s="3" t="s">
        <v>32</v>
      </c>
      <c r="E870" s="3">
        <v>987</v>
      </c>
      <c r="F870" s="3" t="s">
        <v>107</v>
      </c>
      <c r="G870" s="3" t="s">
        <v>103</v>
      </c>
      <c r="H870" s="3">
        <v>11</v>
      </c>
      <c r="I870" s="5">
        <f t="shared" si="13"/>
        <v>0.011144883485309</v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" spans="1:26">
      <c r="A871" s="3" t="s">
        <v>90</v>
      </c>
      <c r="B871" s="3" t="s">
        <v>82</v>
      </c>
      <c r="C871" s="3" t="s">
        <v>87</v>
      </c>
      <c r="D871" s="3" t="s">
        <v>32</v>
      </c>
      <c r="E871" s="3">
        <v>1010</v>
      </c>
      <c r="F871" s="3" t="s">
        <v>107</v>
      </c>
      <c r="G871" s="3" t="s">
        <v>103</v>
      </c>
      <c r="H871" s="3">
        <v>13</v>
      </c>
      <c r="I871" s="5">
        <f t="shared" si="13"/>
        <v>0.0128712871287129</v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" spans="1:26">
      <c r="A872" s="3" t="s">
        <v>90</v>
      </c>
      <c r="B872" s="3" t="s">
        <v>83</v>
      </c>
      <c r="C872" s="3" t="s">
        <v>87</v>
      </c>
      <c r="D872" s="3" t="s">
        <v>32</v>
      </c>
      <c r="E872" s="3">
        <v>1008</v>
      </c>
      <c r="F872" s="3" t="s">
        <v>107</v>
      </c>
      <c r="G872" s="3" t="s">
        <v>103</v>
      </c>
      <c r="H872" s="3">
        <v>10</v>
      </c>
      <c r="I872" s="5">
        <f t="shared" si="13"/>
        <v>0.00992063492063492</v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" spans="1:26">
      <c r="A873" s="3" t="s">
        <v>90</v>
      </c>
      <c r="B873" s="3" t="s">
        <v>84</v>
      </c>
      <c r="C873" s="3" t="s">
        <v>88</v>
      </c>
      <c r="D873" s="3" t="s">
        <v>32</v>
      </c>
      <c r="E873" s="3">
        <v>987</v>
      </c>
      <c r="F873" s="3" t="s">
        <v>107</v>
      </c>
      <c r="G873" s="3" t="s">
        <v>103</v>
      </c>
      <c r="H873" s="3">
        <v>14</v>
      </c>
      <c r="I873" s="5">
        <f t="shared" si="13"/>
        <v>0.0141843971631206</v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" spans="1:26">
      <c r="A874" s="3" t="s">
        <v>91</v>
      </c>
      <c r="B874" s="3" t="s">
        <v>82</v>
      </c>
      <c r="C874" s="3" t="s">
        <v>89</v>
      </c>
      <c r="D874" s="3" t="s">
        <v>32</v>
      </c>
      <c r="E874" s="3">
        <v>1012</v>
      </c>
      <c r="F874" s="3" t="s">
        <v>107</v>
      </c>
      <c r="G874" s="3" t="s">
        <v>103</v>
      </c>
      <c r="H874" s="3">
        <v>3</v>
      </c>
      <c r="I874" s="5">
        <f t="shared" si="13"/>
        <v>0.00296442687747036</v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" spans="1:26">
      <c r="A875" s="3" t="s">
        <v>90</v>
      </c>
      <c r="B875" s="3" t="s">
        <v>83</v>
      </c>
      <c r="C875" s="3" t="s">
        <v>89</v>
      </c>
      <c r="D875" s="3" t="s">
        <v>32</v>
      </c>
      <c r="E875" s="3">
        <v>1005</v>
      </c>
      <c r="F875" s="3" t="s">
        <v>107</v>
      </c>
      <c r="G875" s="3" t="s">
        <v>103</v>
      </c>
      <c r="H875" s="3">
        <v>13</v>
      </c>
      <c r="I875" s="5">
        <f t="shared" si="13"/>
        <v>0.0129353233830846</v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" spans="1:26">
      <c r="A876" s="3" t="s">
        <v>90</v>
      </c>
      <c r="B876" s="3" t="s">
        <v>85</v>
      </c>
      <c r="C876" s="3" t="s">
        <v>89</v>
      </c>
      <c r="D876" s="3" t="s">
        <v>32</v>
      </c>
      <c r="E876" s="3">
        <v>982</v>
      </c>
      <c r="F876" s="3" t="s">
        <v>107</v>
      </c>
      <c r="G876" s="3" t="s">
        <v>103</v>
      </c>
      <c r="H876" s="3">
        <v>9</v>
      </c>
      <c r="I876" s="5">
        <f t="shared" si="13"/>
        <v>0.00916496945010183</v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" spans="1:26">
      <c r="A877" s="3" t="s">
        <v>91</v>
      </c>
      <c r="B877" s="3" t="s">
        <v>84</v>
      </c>
      <c r="C877" s="3" t="s">
        <v>88</v>
      </c>
      <c r="D877" s="3" t="s">
        <v>33</v>
      </c>
      <c r="E877" s="3">
        <v>976</v>
      </c>
      <c r="F877" s="3" t="s">
        <v>107</v>
      </c>
      <c r="G877" s="3" t="s">
        <v>103</v>
      </c>
      <c r="H877" s="3">
        <v>2</v>
      </c>
      <c r="I877" s="5">
        <f t="shared" si="13"/>
        <v>0.00204918032786885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" spans="1:26">
      <c r="A878" s="3" t="s">
        <v>90</v>
      </c>
      <c r="B878" s="3" t="s">
        <v>83</v>
      </c>
      <c r="C878" s="3" t="s">
        <v>86</v>
      </c>
      <c r="D878" s="3" t="s">
        <v>59</v>
      </c>
      <c r="E878" s="3">
        <v>993</v>
      </c>
      <c r="F878" s="3" t="s">
        <v>107</v>
      </c>
      <c r="G878" s="3" t="s">
        <v>103</v>
      </c>
      <c r="H878" s="3">
        <v>19</v>
      </c>
      <c r="I878" s="5">
        <f t="shared" si="13"/>
        <v>0.0191339375629406</v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" spans="1:26">
      <c r="A879" s="3" t="s">
        <v>90</v>
      </c>
      <c r="B879" s="3" t="s">
        <v>82</v>
      </c>
      <c r="C879" s="3" t="s">
        <v>87</v>
      </c>
      <c r="D879" s="3" t="s">
        <v>59</v>
      </c>
      <c r="E879" s="3">
        <v>991</v>
      </c>
      <c r="F879" s="3" t="s">
        <v>107</v>
      </c>
      <c r="G879" s="3" t="s">
        <v>103</v>
      </c>
      <c r="H879" s="3">
        <v>12</v>
      </c>
      <c r="I879" s="5">
        <f t="shared" si="13"/>
        <v>0.012108980827447</v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" spans="1:26">
      <c r="A880" s="3" t="s">
        <v>91</v>
      </c>
      <c r="B880" s="3" t="s">
        <v>83</v>
      </c>
      <c r="C880" s="3" t="s">
        <v>86</v>
      </c>
      <c r="D880" s="3" t="s">
        <v>34</v>
      </c>
      <c r="E880" s="3">
        <v>1002</v>
      </c>
      <c r="F880" s="3" t="s">
        <v>107</v>
      </c>
      <c r="G880" s="3" t="s">
        <v>103</v>
      </c>
      <c r="H880" s="3">
        <v>4</v>
      </c>
      <c r="I880" s="5">
        <f t="shared" si="13"/>
        <v>0.00399201596806387</v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" spans="1:26">
      <c r="A881" s="3" t="s">
        <v>90</v>
      </c>
      <c r="B881" s="3" t="s">
        <v>82</v>
      </c>
      <c r="C881" s="3" t="s">
        <v>89</v>
      </c>
      <c r="D881" s="3" t="s">
        <v>34</v>
      </c>
      <c r="E881" s="3">
        <v>996</v>
      </c>
      <c r="F881" s="3" t="s">
        <v>107</v>
      </c>
      <c r="G881" s="3" t="s">
        <v>103</v>
      </c>
      <c r="H881" s="3">
        <v>16</v>
      </c>
      <c r="I881" s="5">
        <f t="shared" si="13"/>
        <v>0.0160642570281124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" spans="1:26">
      <c r="A882" s="3" t="s">
        <v>90</v>
      </c>
      <c r="B882" s="3" t="s">
        <v>82</v>
      </c>
      <c r="C882" s="3" t="s">
        <v>86</v>
      </c>
      <c r="D882" s="3" t="s">
        <v>35</v>
      </c>
      <c r="E882" s="3">
        <v>1010</v>
      </c>
      <c r="F882" s="3" t="s">
        <v>107</v>
      </c>
      <c r="G882" s="3" t="s">
        <v>103</v>
      </c>
      <c r="H882" s="3">
        <v>17</v>
      </c>
      <c r="I882" s="5">
        <f t="shared" si="13"/>
        <v>0.0168316831683168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" spans="1:26">
      <c r="A883" s="3" t="s">
        <v>91</v>
      </c>
      <c r="B883" s="3" t="s">
        <v>84</v>
      </c>
      <c r="C883" s="3" t="s">
        <v>86</v>
      </c>
      <c r="D883" s="3" t="s">
        <v>36</v>
      </c>
      <c r="E883" s="3">
        <v>993</v>
      </c>
      <c r="F883" s="3" t="s">
        <v>107</v>
      </c>
      <c r="G883" s="3" t="s">
        <v>103</v>
      </c>
      <c r="H883" s="3">
        <v>3</v>
      </c>
      <c r="I883" s="5">
        <f t="shared" si="13"/>
        <v>0.00302114803625378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" spans="1:26">
      <c r="A884" s="3" t="s">
        <v>91</v>
      </c>
      <c r="B884" s="3" t="s">
        <v>85</v>
      </c>
      <c r="C884" s="3" t="s">
        <v>88</v>
      </c>
      <c r="D884" s="3" t="s">
        <v>36</v>
      </c>
      <c r="E884" s="3">
        <v>1003</v>
      </c>
      <c r="F884" s="3" t="s">
        <v>107</v>
      </c>
      <c r="G884" s="3" t="s">
        <v>103</v>
      </c>
      <c r="H884" s="3">
        <v>3</v>
      </c>
      <c r="I884" s="5">
        <f t="shared" si="13"/>
        <v>0.00299102691924227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" spans="1:26">
      <c r="A885" s="3" t="s">
        <v>91</v>
      </c>
      <c r="B885" s="3" t="s">
        <v>82</v>
      </c>
      <c r="C885" s="3" t="s">
        <v>89</v>
      </c>
      <c r="D885" s="3" t="s">
        <v>37</v>
      </c>
      <c r="E885" s="3">
        <v>1001</v>
      </c>
      <c r="F885" s="3" t="s">
        <v>107</v>
      </c>
      <c r="G885" s="3" t="s">
        <v>103</v>
      </c>
      <c r="H885" s="3">
        <v>4</v>
      </c>
      <c r="I885" s="5">
        <f t="shared" si="13"/>
        <v>0.003996003996004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" spans="1:26">
      <c r="A886" s="3" t="s">
        <v>91</v>
      </c>
      <c r="B886" s="3" t="s">
        <v>85</v>
      </c>
      <c r="C886" s="3" t="s">
        <v>88</v>
      </c>
      <c r="D886" s="3" t="s">
        <v>77</v>
      </c>
      <c r="E886" s="3">
        <v>1009</v>
      </c>
      <c r="F886" s="3" t="s">
        <v>107</v>
      </c>
      <c r="G886" s="3" t="s">
        <v>103</v>
      </c>
      <c r="H886" s="3">
        <v>4</v>
      </c>
      <c r="I886" s="5">
        <f t="shared" si="13"/>
        <v>0.00396432111000991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" spans="1:26">
      <c r="A887" s="3" t="s">
        <v>90</v>
      </c>
      <c r="B887" s="3" t="s">
        <v>82</v>
      </c>
      <c r="C887" s="3" t="s">
        <v>86</v>
      </c>
      <c r="D887" s="3" t="s">
        <v>60</v>
      </c>
      <c r="E887" s="3">
        <v>1004</v>
      </c>
      <c r="F887" s="3" t="s">
        <v>107</v>
      </c>
      <c r="G887" s="3" t="s">
        <v>103</v>
      </c>
      <c r="H887" s="3">
        <v>16</v>
      </c>
      <c r="I887" s="5">
        <f t="shared" si="13"/>
        <v>0.0159362549800797</v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" spans="1:26">
      <c r="A888" s="3" t="s">
        <v>90</v>
      </c>
      <c r="B888" s="3" t="s">
        <v>85</v>
      </c>
      <c r="C888" s="3" t="s">
        <v>87</v>
      </c>
      <c r="D888" s="3" t="s">
        <v>69</v>
      </c>
      <c r="E888" s="3">
        <v>1009</v>
      </c>
      <c r="F888" s="3" t="s">
        <v>107</v>
      </c>
      <c r="G888" s="3" t="s">
        <v>103</v>
      </c>
      <c r="H888" s="3">
        <v>15</v>
      </c>
      <c r="I888" s="5">
        <f t="shared" si="13"/>
        <v>0.0148662041625372</v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" spans="1:26">
      <c r="A889" s="3" t="s">
        <v>91</v>
      </c>
      <c r="B889" s="3" t="s">
        <v>84</v>
      </c>
      <c r="C889" s="3" t="s">
        <v>89</v>
      </c>
      <c r="D889" s="3" t="s">
        <v>69</v>
      </c>
      <c r="E889" s="3">
        <v>983</v>
      </c>
      <c r="F889" s="3" t="s">
        <v>107</v>
      </c>
      <c r="G889" s="3" t="s">
        <v>103</v>
      </c>
      <c r="H889" s="3">
        <v>2</v>
      </c>
      <c r="I889" s="5">
        <f t="shared" si="13"/>
        <v>0.00203458799593082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" spans="1:26">
      <c r="A890" s="3" t="s">
        <v>90</v>
      </c>
      <c r="B890" s="3" t="s">
        <v>82</v>
      </c>
      <c r="C890" s="3" t="s">
        <v>88</v>
      </c>
      <c r="D890" s="3" t="s">
        <v>62</v>
      </c>
      <c r="E890" s="3">
        <v>988</v>
      </c>
      <c r="F890" s="3" t="s">
        <v>107</v>
      </c>
      <c r="G890" s="3" t="s">
        <v>103</v>
      </c>
      <c r="H890" s="3">
        <v>16</v>
      </c>
      <c r="I890" s="5">
        <f t="shared" si="13"/>
        <v>0.0161943319838057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" spans="1:26">
      <c r="A891" s="3" t="s">
        <v>90</v>
      </c>
      <c r="B891" s="3" t="s">
        <v>83</v>
      </c>
      <c r="C891" s="3" t="s">
        <v>89</v>
      </c>
      <c r="D891" s="3" t="s">
        <v>39</v>
      </c>
      <c r="E891" s="3">
        <v>1006</v>
      </c>
      <c r="F891" s="3" t="s">
        <v>107</v>
      </c>
      <c r="G891" s="3" t="s">
        <v>103</v>
      </c>
      <c r="H891" s="3">
        <v>15</v>
      </c>
      <c r="I891" s="5">
        <f t="shared" si="13"/>
        <v>0.0149105367793241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" spans="1:26">
      <c r="A892" s="3" t="s">
        <v>90</v>
      </c>
      <c r="B892" s="3" t="s">
        <v>85</v>
      </c>
      <c r="C892" s="3" t="s">
        <v>86</v>
      </c>
      <c r="D892" s="3" t="s">
        <v>79</v>
      </c>
      <c r="E892" s="3">
        <v>1009</v>
      </c>
      <c r="F892" s="3" t="s">
        <v>107</v>
      </c>
      <c r="G892" s="3" t="s">
        <v>103</v>
      </c>
      <c r="H892" s="3">
        <v>19</v>
      </c>
      <c r="I892" s="5">
        <f t="shared" si="13"/>
        <v>0.0188305252725471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" spans="1:26">
      <c r="A893" s="3" t="s">
        <v>90</v>
      </c>
      <c r="B893" s="3" t="s">
        <v>83</v>
      </c>
      <c r="C893" s="3" t="s">
        <v>87</v>
      </c>
      <c r="D893" s="3" t="s">
        <v>79</v>
      </c>
      <c r="E893" s="3">
        <v>1009</v>
      </c>
      <c r="F893" s="3" t="s">
        <v>107</v>
      </c>
      <c r="G893" s="3" t="s">
        <v>103</v>
      </c>
      <c r="H893" s="3">
        <v>12</v>
      </c>
      <c r="I893" s="5">
        <f t="shared" si="13"/>
        <v>0.0118929633300297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" spans="1:26">
      <c r="A894" s="3" t="s">
        <v>91</v>
      </c>
      <c r="B894" s="3" t="s">
        <v>82</v>
      </c>
      <c r="C894" s="3" t="s">
        <v>88</v>
      </c>
      <c r="D894" s="3" t="s">
        <v>63</v>
      </c>
      <c r="E894" s="3">
        <v>993</v>
      </c>
      <c r="F894" s="3" t="s">
        <v>107</v>
      </c>
      <c r="G894" s="3" t="s">
        <v>103</v>
      </c>
      <c r="H894" s="3">
        <v>2</v>
      </c>
      <c r="I894" s="5">
        <f t="shared" si="13"/>
        <v>0.00201409869083585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" spans="1:26">
      <c r="A895" s="3" t="s">
        <v>90</v>
      </c>
      <c r="B895" s="3" t="s">
        <v>83</v>
      </c>
      <c r="C895" s="3" t="s">
        <v>88</v>
      </c>
      <c r="D895" s="3" t="s">
        <v>63</v>
      </c>
      <c r="E895" s="3">
        <v>1008</v>
      </c>
      <c r="F895" s="3" t="s">
        <v>107</v>
      </c>
      <c r="G895" s="3" t="s">
        <v>103</v>
      </c>
      <c r="H895" s="3">
        <v>20</v>
      </c>
      <c r="I895" s="5">
        <f t="shared" si="13"/>
        <v>0.0198412698412698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" spans="1:26">
      <c r="A896" s="3" t="s">
        <v>90</v>
      </c>
      <c r="B896" s="3" t="s">
        <v>85</v>
      </c>
      <c r="C896" s="3" t="s">
        <v>87</v>
      </c>
      <c r="D896" s="3" t="s">
        <v>43</v>
      </c>
      <c r="E896" s="3">
        <v>1001</v>
      </c>
      <c r="F896" s="3" t="s">
        <v>107</v>
      </c>
      <c r="G896" s="3" t="s">
        <v>103</v>
      </c>
      <c r="H896" s="3">
        <v>18</v>
      </c>
      <c r="I896" s="5">
        <f t="shared" si="13"/>
        <v>0.017982017982018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" spans="1:26">
      <c r="A897" s="3" t="s">
        <v>90</v>
      </c>
      <c r="B897" s="3" t="s">
        <v>84</v>
      </c>
      <c r="C897" s="3" t="s">
        <v>88</v>
      </c>
      <c r="D897" s="3" t="s">
        <v>43</v>
      </c>
      <c r="E897" s="3">
        <v>989</v>
      </c>
      <c r="F897" s="3" t="s">
        <v>107</v>
      </c>
      <c r="G897" s="3" t="s">
        <v>103</v>
      </c>
      <c r="H897" s="3">
        <v>11</v>
      </c>
      <c r="I897" s="5">
        <f t="shared" si="13"/>
        <v>0.0111223458038423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" spans="1:26">
      <c r="A898" s="3" t="s">
        <v>91</v>
      </c>
      <c r="B898" s="3" t="s">
        <v>82</v>
      </c>
      <c r="C898" s="3" t="s">
        <v>89</v>
      </c>
      <c r="D898" s="3" t="s">
        <v>43</v>
      </c>
      <c r="E898" s="3">
        <v>1005</v>
      </c>
      <c r="F898" s="3" t="s">
        <v>107</v>
      </c>
      <c r="G898" s="3" t="s">
        <v>103</v>
      </c>
      <c r="H898" s="3">
        <v>4</v>
      </c>
      <c r="I898" s="5">
        <f t="shared" ref="I898:I961" si="14">H898/E898</f>
        <v>0.00398009950248756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" spans="1:26">
      <c r="A899" s="3" t="s">
        <v>90</v>
      </c>
      <c r="B899" s="3" t="s">
        <v>85</v>
      </c>
      <c r="C899" s="3" t="s">
        <v>89</v>
      </c>
      <c r="D899" s="3" t="s">
        <v>43</v>
      </c>
      <c r="E899" s="3">
        <v>1009</v>
      </c>
      <c r="F899" s="3" t="s">
        <v>107</v>
      </c>
      <c r="G899" s="3" t="s">
        <v>103</v>
      </c>
      <c r="H899" s="3">
        <v>13</v>
      </c>
      <c r="I899" s="5">
        <f t="shared" si="14"/>
        <v>0.0128840436075322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" spans="1:26">
      <c r="A900" s="3" t="s">
        <v>90</v>
      </c>
      <c r="B900" s="3" t="s">
        <v>83</v>
      </c>
      <c r="C900" s="3" t="s">
        <v>86</v>
      </c>
      <c r="D900" s="3" t="s">
        <v>44</v>
      </c>
      <c r="E900" s="3">
        <v>1006</v>
      </c>
      <c r="F900" s="3" t="s">
        <v>107</v>
      </c>
      <c r="G900" s="3" t="s">
        <v>103</v>
      </c>
      <c r="H900" s="3">
        <v>18</v>
      </c>
      <c r="I900" s="5">
        <f t="shared" si="14"/>
        <v>0.0178926441351889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" spans="1:26">
      <c r="A901" s="3" t="s">
        <v>91</v>
      </c>
      <c r="B901" s="3" t="s">
        <v>85</v>
      </c>
      <c r="C901" s="3" t="s">
        <v>86</v>
      </c>
      <c r="D901" s="3" t="s">
        <v>44</v>
      </c>
      <c r="E901" s="3">
        <v>996</v>
      </c>
      <c r="F901" s="3" t="s">
        <v>107</v>
      </c>
      <c r="G901" s="3" t="s">
        <v>103</v>
      </c>
      <c r="H901" s="3">
        <v>2</v>
      </c>
      <c r="I901" s="5">
        <f t="shared" si="14"/>
        <v>0.00200803212851406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" spans="1:26">
      <c r="A902" s="3" t="s">
        <v>90</v>
      </c>
      <c r="B902" s="3" t="s">
        <v>82</v>
      </c>
      <c r="C902" s="3" t="s">
        <v>87</v>
      </c>
      <c r="D902" s="3" t="s">
        <v>44</v>
      </c>
      <c r="E902" s="3">
        <v>1008</v>
      </c>
      <c r="F902" s="3" t="s">
        <v>107</v>
      </c>
      <c r="G902" s="3" t="s">
        <v>103</v>
      </c>
      <c r="H902" s="3">
        <v>9</v>
      </c>
      <c r="I902" s="5">
        <f t="shared" si="14"/>
        <v>0.00892857142857143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" spans="1:26">
      <c r="A903" s="3" t="s">
        <v>91</v>
      </c>
      <c r="B903" s="3" t="s">
        <v>83</v>
      </c>
      <c r="C903" s="3" t="s">
        <v>88</v>
      </c>
      <c r="D903" s="3" t="s">
        <v>45</v>
      </c>
      <c r="E903" s="3">
        <v>1020</v>
      </c>
      <c r="F903" s="3" t="s">
        <v>107</v>
      </c>
      <c r="G903" s="3" t="s">
        <v>103</v>
      </c>
      <c r="H903" s="3">
        <v>4</v>
      </c>
      <c r="I903" s="5">
        <f t="shared" si="14"/>
        <v>0.00392156862745098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" spans="1:26">
      <c r="A904" s="3" t="s">
        <v>91</v>
      </c>
      <c r="B904" s="3" t="s">
        <v>82</v>
      </c>
      <c r="C904" s="3" t="s">
        <v>89</v>
      </c>
      <c r="D904" s="3" t="s">
        <v>45</v>
      </c>
      <c r="E904" s="3">
        <v>991</v>
      </c>
      <c r="F904" s="3" t="s">
        <v>107</v>
      </c>
      <c r="G904" s="3" t="s">
        <v>103</v>
      </c>
      <c r="H904" s="3">
        <v>3</v>
      </c>
      <c r="I904" s="5">
        <f t="shared" si="14"/>
        <v>0.00302724520686176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" spans="1:26">
      <c r="A905" s="3" t="s">
        <v>91</v>
      </c>
      <c r="B905" s="3" t="s">
        <v>85</v>
      </c>
      <c r="C905" s="3" t="s">
        <v>89</v>
      </c>
      <c r="D905" s="3" t="s">
        <v>46</v>
      </c>
      <c r="E905" s="3">
        <v>1002</v>
      </c>
      <c r="F905" s="3" t="s">
        <v>107</v>
      </c>
      <c r="G905" s="3" t="s">
        <v>103</v>
      </c>
      <c r="H905" s="3">
        <v>2</v>
      </c>
      <c r="I905" s="5">
        <f t="shared" si="14"/>
        <v>0.00199600798403194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" spans="1:26">
      <c r="A906" s="3" t="s">
        <v>90</v>
      </c>
      <c r="B906" s="3" t="s">
        <v>82</v>
      </c>
      <c r="C906" s="3" t="s">
        <v>88</v>
      </c>
      <c r="D906" s="3" t="s">
        <v>67</v>
      </c>
      <c r="E906" s="3">
        <v>996</v>
      </c>
      <c r="F906" s="3" t="s">
        <v>107</v>
      </c>
      <c r="G906" s="3" t="s">
        <v>103</v>
      </c>
      <c r="H906" s="3">
        <v>19</v>
      </c>
      <c r="I906" s="5">
        <f t="shared" si="14"/>
        <v>0.0190763052208835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" spans="1:26">
      <c r="A907" s="3" t="s">
        <v>91</v>
      </c>
      <c r="B907" s="3" t="s">
        <v>83</v>
      </c>
      <c r="C907" s="3" t="s">
        <v>89</v>
      </c>
      <c r="D907" s="3" t="s">
        <v>67</v>
      </c>
      <c r="E907" s="3">
        <v>993</v>
      </c>
      <c r="F907" s="3" t="s">
        <v>107</v>
      </c>
      <c r="G907" s="3" t="s">
        <v>103</v>
      </c>
      <c r="H907" s="3">
        <v>3</v>
      </c>
      <c r="I907" s="5">
        <f t="shared" si="14"/>
        <v>0.00302114803625378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" spans="1:26">
      <c r="A908" s="3" t="s">
        <v>90</v>
      </c>
      <c r="B908" s="3" t="s">
        <v>84</v>
      </c>
      <c r="C908" s="3" t="s">
        <v>87</v>
      </c>
      <c r="D908" s="3" t="s">
        <v>48</v>
      </c>
      <c r="E908" s="3">
        <v>1001</v>
      </c>
      <c r="F908" s="3" t="s">
        <v>107</v>
      </c>
      <c r="G908" s="3" t="s">
        <v>103</v>
      </c>
      <c r="H908" s="3">
        <v>13</v>
      </c>
      <c r="I908" s="5">
        <f t="shared" si="14"/>
        <v>0.012987012987013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" spans="1:26">
      <c r="A909" s="3" t="s">
        <v>91</v>
      </c>
      <c r="B909" s="3" t="s">
        <v>85</v>
      </c>
      <c r="C909" s="3" t="s">
        <v>87</v>
      </c>
      <c r="D909" s="3" t="s">
        <v>49</v>
      </c>
      <c r="E909" s="3">
        <v>995</v>
      </c>
      <c r="F909" s="3" t="s">
        <v>107</v>
      </c>
      <c r="G909" s="3" t="s">
        <v>103</v>
      </c>
      <c r="H909" s="3">
        <v>3</v>
      </c>
      <c r="I909" s="5">
        <f t="shared" si="14"/>
        <v>0.00301507537688442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" spans="1:26">
      <c r="A910" s="3" t="s">
        <v>90</v>
      </c>
      <c r="B910" s="3" t="s">
        <v>82</v>
      </c>
      <c r="C910" s="3" t="s">
        <v>86</v>
      </c>
      <c r="D910" s="3" t="s">
        <v>50</v>
      </c>
      <c r="E910" s="3">
        <v>1009</v>
      </c>
      <c r="F910" s="3" t="s">
        <v>107</v>
      </c>
      <c r="G910" s="3" t="s">
        <v>103</v>
      </c>
      <c r="H910" s="3">
        <v>24</v>
      </c>
      <c r="I910" s="5">
        <f t="shared" si="14"/>
        <v>0.0237859266600595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" spans="1:26">
      <c r="A911" s="3" t="s">
        <v>91</v>
      </c>
      <c r="B911" s="3" t="s">
        <v>84</v>
      </c>
      <c r="C911" s="3" t="s">
        <v>86</v>
      </c>
      <c r="D911" s="3" t="s">
        <v>50</v>
      </c>
      <c r="E911" s="3">
        <v>999</v>
      </c>
      <c r="F911" s="3" t="s">
        <v>107</v>
      </c>
      <c r="G911" s="3" t="s">
        <v>103</v>
      </c>
      <c r="H911" s="3">
        <v>2</v>
      </c>
      <c r="I911" s="5">
        <f t="shared" si="14"/>
        <v>0.002002002002002</v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" spans="1:26">
      <c r="A912" s="3" t="s">
        <v>90</v>
      </c>
      <c r="B912" s="3" t="s">
        <v>84</v>
      </c>
      <c r="C912" s="3" t="s">
        <v>86</v>
      </c>
      <c r="D912" s="3" t="s">
        <v>50</v>
      </c>
      <c r="E912" s="3">
        <v>991</v>
      </c>
      <c r="F912" s="3" t="s">
        <v>107</v>
      </c>
      <c r="G912" s="3" t="s">
        <v>103</v>
      </c>
      <c r="H912" s="3">
        <v>11</v>
      </c>
      <c r="I912" s="5">
        <f t="shared" si="14"/>
        <v>0.0110998990918264</v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" spans="1:26">
      <c r="A913" s="3" t="s">
        <v>90</v>
      </c>
      <c r="B913" s="3" t="s">
        <v>84</v>
      </c>
      <c r="C913" s="3" t="s">
        <v>86</v>
      </c>
      <c r="D913" s="3" t="s">
        <v>50</v>
      </c>
      <c r="E913" s="3">
        <v>997</v>
      </c>
      <c r="F913" s="3" t="s">
        <v>107</v>
      </c>
      <c r="G913" s="3" t="s">
        <v>103</v>
      </c>
      <c r="H913" s="3">
        <v>16</v>
      </c>
      <c r="I913" s="5">
        <f t="shared" si="14"/>
        <v>0.0160481444332999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" spans="1:26">
      <c r="A914" s="3" t="s">
        <v>91</v>
      </c>
      <c r="B914" s="3" t="s">
        <v>82</v>
      </c>
      <c r="C914" s="3" t="s">
        <v>88</v>
      </c>
      <c r="D914" s="3" t="s">
        <v>50</v>
      </c>
      <c r="E914" s="3">
        <v>1027</v>
      </c>
      <c r="F914" s="3" t="s">
        <v>107</v>
      </c>
      <c r="G914" s="3" t="s">
        <v>103</v>
      </c>
      <c r="H914" s="3">
        <v>3</v>
      </c>
      <c r="I914" s="5">
        <f t="shared" si="14"/>
        <v>0.00292112950340798</v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" spans="1:26">
      <c r="A915" s="3" t="s">
        <v>90</v>
      </c>
      <c r="B915" s="3" t="s">
        <v>82</v>
      </c>
      <c r="C915" s="3" t="s">
        <v>88</v>
      </c>
      <c r="D915" s="3" t="s">
        <v>50</v>
      </c>
      <c r="E915" s="3">
        <v>1004</v>
      </c>
      <c r="F915" s="3" t="s">
        <v>107</v>
      </c>
      <c r="G915" s="3" t="s">
        <v>103</v>
      </c>
      <c r="H915" s="3">
        <v>13</v>
      </c>
      <c r="I915" s="5">
        <f t="shared" si="14"/>
        <v>0.0129482071713147</v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" spans="1:26">
      <c r="A916" s="3" t="s">
        <v>90</v>
      </c>
      <c r="B916" s="3" t="s">
        <v>85</v>
      </c>
      <c r="C916" s="3" t="s">
        <v>88</v>
      </c>
      <c r="D916" s="3" t="s">
        <v>50</v>
      </c>
      <c r="E916" s="3">
        <v>1008</v>
      </c>
      <c r="F916" s="3" t="s">
        <v>107</v>
      </c>
      <c r="G916" s="3" t="s">
        <v>103</v>
      </c>
      <c r="H916" s="3">
        <v>17</v>
      </c>
      <c r="I916" s="5">
        <f t="shared" si="14"/>
        <v>0.0168650793650794</v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" spans="1:26">
      <c r="A917" s="3" t="s">
        <v>90</v>
      </c>
      <c r="B917" s="3" t="s">
        <v>84</v>
      </c>
      <c r="C917" s="3" t="s">
        <v>89</v>
      </c>
      <c r="D917" s="3" t="s">
        <v>50</v>
      </c>
      <c r="E917" s="3">
        <v>993</v>
      </c>
      <c r="F917" s="3" t="s">
        <v>107</v>
      </c>
      <c r="G917" s="3" t="s">
        <v>103</v>
      </c>
      <c r="H917" s="3">
        <v>16</v>
      </c>
      <c r="I917" s="5">
        <f t="shared" si="14"/>
        <v>0.0161127895266868</v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" spans="1:26">
      <c r="A918" s="3" t="s">
        <v>91</v>
      </c>
      <c r="B918" s="3" t="s">
        <v>85</v>
      </c>
      <c r="C918" s="3" t="s">
        <v>88</v>
      </c>
      <c r="D918" s="3" t="s">
        <v>51</v>
      </c>
      <c r="E918" s="3">
        <v>985</v>
      </c>
      <c r="F918" s="3" t="s">
        <v>107</v>
      </c>
      <c r="G918" s="3" t="s">
        <v>103</v>
      </c>
      <c r="H918" s="3">
        <v>3</v>
      </c>
      <c r="I918" s="5">
        <f t="shared" si="14"/>
        <v>0.00304568527918782</v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" spans="1:26">
      <c r="A919" s="3" t="s">
        <v>90</v>
      </c>
      <c r="B919" s="3" t="s">
        <v>82</v>
      </c>
      <c r="C919" s="3" t="s">
        <v>87</v>
      </c>
      <c r="D919" s="3" t="s">
        <v>52</v>
      </c>
      <c r="E919" s="3">
        <v>998</v>
      </c>
      <c r="F919" s="3" t="s">
        <v>107</v>
      </c>
      <c r="G919" s="3" t="s">
        <v>103</v>
      </c>
      <c r="H919" s="3">
        <v>17</v>
      </c>
      <c r="I919" s="5">
        <f t="shared" si="14"/>
        <v>0.0170340681362725</v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" spans="1:26">
      <c r="A920" s="3" t="s">
        <v>90</v>
      </c>
      <c r="B920" s="3" t="s">
        <v>82</v>
      </c>
      <c r="C920" s="3" t="s">
        <v>87</v>
      </c>
      <c r="D920" s="3" t="s">
        <v>52</v>
      </c>
      <c r="E920" s="3">
        <v>1015</v>
      </c>
      <c r="F920" s="3" t="s">
        <v>107</v>
      </c>
      <c r="G920" s="3" t="s">
        <v>103</v>
      </c>
      <c r="H920" s="3">
        <v>20</v>
      </c>
      <c r="I920" s="5">
        <f t="shared" si="14"/>
        <v>0.0197044334975369</v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" spans="1:26">
      <c r="A921" s="3" t="s">
        <v>91</v>
      </c>
      <c r="B921" s="3" t="s">
        <v>84</v>
      </c>
      <c r="C921" s="3" t="s">
        <v>87</v>
      </c>
      <c r="D921" s="3" t="s">
        <v>52</v>
      </c>
      <c r="E921" s="3">
        <v>1010</v>
      </c>
      <c r="F921" s="3" t="s">
        <v>107</v>
      </c>
      <c r="G921" s="3" t="s">
        <v>103</v>
      </c>
      <c r="H921" s="3">
        <v>4</v>
      </c>
      <c r="I921" s="5">
        <f t="shared" si="14"/>
        <v>0.00396039603960396</v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" spans="1:26">
      <c r="A922" s="3" t="s">
        <v>90</v>
      </c>
      <c r="B922" s="3" t="s">
        <v>84</v>
      </c>
      <c r="C922" s="3" t="s">
        <v>86</v>
      </c>
      <c r="D922" s="3" t="s">
        <v>56</v>
      </c>
      <c r="E922" s="3">
        <v>1012</v>
      </c>
      <c r="F922" s="3" t="s">
        <v>107</v>
      </c>
      <c r="G922" s="3" t="s">
        <v>103</v>
      </c>
      <c r="H922" s="3">
        <v>13</v>
      </c>
      <c r="I922" s="5">
        <f t="shared" si="14"/>
        <v>0.0128458498023715</v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" spans="1:26">
      <c r="A923" s="3" t="s">
        <v>91</v>
      </c>
      <c r="B923" s="3" t="s">
        <v>83</v>
      </c>
      <c r="C923" s="3" t="s">
        <v>87</v>
      </c>
      <c r="D923" s="3" t="s">
        <v>57</v>
      </c>
      <c r="E923" s="3">
        <v>972</v>
      </c>
      <c r="F923" s="3" t="s">
        <v>107</v>
      </c>
      <c r="G923" s="3" t="s">
        <v>104</v>
      </c>
      <c r="H923" s="3">
        <v>2</v>
      </c>
      <c r="I923" s="5">
        <f t="shared" si="14"/>
        <v>0.00205761316872428</v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" spans="1:26">
      <c r="A924" s="3" t="s">
        <v>91</v>
      </c>
      <c r="B924" s="3" t="s">
        <v>82</v>
      </c>
      <c r="C924" s="3" t="s">
        <v>86</v>
      </c>
      <c r="D924" s="3" t="s">
        <v>32</v>
      </c>
      <c r="E924" s="3">
        <v>1008</v>
      </c>
      <c r="F924" s="3" t="s">
        <v>107</v>
      </c>
      <c r="G924" s="3" t="s">
        <v>104</v>
      </c>
      <c r="H924" s="3">
        <v>4</v>
      </c>
      <c r="I924" s="5">
        <f t="shared" si="14"/>
        <v>0.00396825396825397</v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" spans="1:26">
      <c r="A925" s="3" t="s">
        <v>91</v>
      </c>
      <c r="B925" s="3" t="s">
        <v>84</v>
      </c>
      <c r="C925" s="3" t="s">
        <v>86</v>
      </c>
      <c r="D925" s="3" t="s">
        <v>32</v>
      </c>
      <c r="E925" s="3">
        <v>1002</v>
      </c>
      <c r="F925" s="3" t="s">
        <v>107</v>
      </c>
      <c r="G925" s="3" t="s">
        <v>104</v>
      </c>
      <c r="H925" s="3">
        <v>2</v>
      </c>
      <c r="I925" s="5">
        <f t="shared" si="14"/>
        <v>0.00199600798403194</v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" spans="1:26">
      <c r="A926" s="3" t="s">
        <v>90</v>
      </c>
      <c r="B926" s="3" t="s">
        <v>83</v>
      </c>
      <c r="C926" s="3" t="s">
        <v>87</v>
      </c>
      <c r="D926" s="3" t="s">
        <v>32</v>
      </c>
      <c r="E926" s="3">
        <v>1010</v>
      </c>
      <c r="F926" s="3" t="s">
        <v>107</v>
      </c>
      <c r="G926" s="3" t="s">
        <v>104</v>
      </c>
      <c r="H926" s="3">
        <v>15</v>
      </c>
      <c r="I926" s="5">
        <f t="shared" si="14"/>
        <v>0.0148514851485149</v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" spans="1:26">
      <c r="A927" s="3" t="s">
        <v>90</v>
      </c>
      <c r="B927" s="3" t="s">
        <v>83</v>
      </c>
      <c r="C927" s="3" t="s">
        <v>87</v>
      </c>
      <c r="D927" s="3" t="s">
        <v>32</v>
      </c>
      <c r="E927" s="3">
        <v>1000</v>
      </c>
      <c r="F927" s="3" t="s">
        <v>107</v>
      </c>
      <c r="G927" s="3" t="s">
        <v>104</v>
      </c>
      <c r="H927" s="3">
        <v>17</v>
      </c>
      <c r="I927" s="5">
        <f t="shared" si="14"/>
        <v>0.017</v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" spans="1:26">
      <c r="A928" s="3" t="s">
        <v>90</v>
      </c>
      <c r="B928" s="3" t="s">
        <v>85</v>
      </c>
      <c r="C928" s="3" t="s">
        <v>87</v>
      </c>
      <c r="D928" s="3" t="s">
        <v>32</v>
      </c>
      <c r="E928" s="3">
        <v>993</v>
      </c>
      <c r="F928" s="3" t="s">
        <v>107</v>
      </c>
      <c r="G928" s="3" t="s">
        <v>104</v>
      </c>
      <c r="H928" s="3">
        <v>18</v>
      </c>
      <c r="I928" s="5">
        <f t="shared" si="14"/>
        <v>0.0181268882175227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" spans="1:26">
      <c r="A929" s="3" t="s">
        <v>91</v>
      </c>
      <c r="B929" s="3" t="s">
        <v>85</v>
      </c>
      <c r="C929" s="3" t="s">
        <v>88</v>
      </c>
      <c r="D929" s="3" t="s">
        <v>32</v>
      </c>
      <c r="E929" s="3">
        <v>997</v>
      </c>
      <c r="F929" s="3" t="s">
        <v>107</v>
      </c>
      <c r="G929" s="3" t="s">
        <v>104</v>
      </c>
      <c r="H929" s="3">
        <v>1</v>
      </c>
      <c r="I929" s="5">
        <f t="shared" si="14"/>
        <v>0.00100300902708124</v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" spans="1:26">
      <c r="A930" s="3" t="s">
        <v>91</v>
      </c>
      <c r="B930" s="3" t="s">
        <v>85</v>
      </c>
      <c r="C930" s="3" t="s">
        <v>88</v>
      </c>
      <c r="D930" s="3" t="s">
        <v>32</v>
      </c>
      <c r="E930" s="3">
        <v>1014</v>
      </c>
      <c r="F930" s="3" t="s">
        <v>107</v>
      </c>
      <c r="G930" s="3" t="s">
        <v>104</v>
      </c>
      <c r="H930" s="3">
        <v>3</v>
      </c>
      <c r="I930" s="5">
        <f t="shared" si="14"/>
        <v>0.0029585798816568</v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" spans="1:26">
      <c r="A931" s="3" t="s">
        <v>90</v>
      </c>
      <c r="B931" s="3" t="s">
        <v>84</v>
      </c>
      <c r="C931" s="3" t="s">
        <v>89</v>
      </c>
      <c r="D931" s="3" t="s">
        <v>32</v>
      </c>
      <c r="E931" s="3">
        <v>1016</v>
      </c>
      <c r="F931" s="3" t="s">
        <v>107</v>
      </c>
      <c r="G931" s="3" t="s">
        <v>104</v>
      </c>
      <c r="H931" s="3">
        <v>14</v>
      </c>
      <c r="I931" s="5">
        <f t="shared" si="14"/>
        <v>0.0137795275590551</v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" spans="1:26">
      <c r="A932" s="3" t="s">
        <v>90</v>
      </c>
      <c r="B932" s="3" t="s">
        <v>84</v>
      </c>
      <c r="C932" s="3" t="s">
        <v>89</v>
      </c>
      <c r="D932" s="3" t="s">
        <v>32</v>
      </c>
      <c r="E932" s="3">
        <v>996</v>
      </c>
      <c r="F932" s="3" t="s">
        <v>107</v>
      </c>
      <c r="G932" s="3" t="s">
        <v>104</v>
      </c>
      <c r="H932" s="3">
        <v>17</v>
      </c>
      <c r="I932" s="5">
        <f t="shared" si="14"/>
        <v>0.0170682730923695</v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" spans="1:26">
      <c r="A933" s="3" t="s">
        <v>90</v>
      </c>
      <c r="B933" s="3" t="s">
        <v>84</v>
      </c>
      <c r="C933" s="3" t="s">
        <v>89</v>
      </c>
      <c r="D933" s="3" t="s">
        <v>32</v>
      </c>
      <c r="E933" s="3">
        <v>993</v>
      </c>
      <c r="F933" s="3" t="s">
        <v>107</v>
      </c>
      <c r="G933" s="3" t="s">
        <v>104</v>
      </c>
      <c r="H933" s="3">
        <v>18</v>
      </c>
      <c r="I933" s="5">
        <f t="shared" si="14"/>
        <v>0.0181268882175227</v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" spans="1:26">
      <c r="A934" s="3" t="s">
        <v>91</v>
      </c>
      <c r="B934" s="3" t="s">
        <v>83</v>
      </c>
      <c r="C934" s="3" t="s">
        <v>87</v>
      </c>
      <c r="D934" s="3" t="s">
        <v>33</v>
      </c>
      <c r="E934" s="3">
        <v>999</v>
      </c>
      <c r="F934" s="3" t="s">
        <v>107</v>
      </c>
      <c r="G934" s="3" t="s">
        <v>104</v>
      </c>
      <c r="H934" s="3">
        <v>3</v>
      </c>
      <c r="I934" s="5">
        <f t="shared" si="14"/>
        <v>0.003003003003003</v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" spans="1:26">
      <c r="A935" s="3" t="s">
        <v>90</v>
      </c>
      <c r="B935" s="3" t="s">
        <v>84</v>
      </c>
      <c r="C935" s="3" t="s">
        <v>86</v>
      </c>
      <c r="D935" s="3" t="s">
        <v>59</v>
      </c>
      <c r="E935" s="3">
        <v>1001</v>
      </c>
      <c r="F935" s="3" t="s">
        <v>107</v>
      </c>
      <c r="G935" s="3" t="s">
        <v>104</v>
      </c>
      <c r="H935" s="3">
        <v>20</v>
      </c>
      <c r="I935" s="5">
        <f t="shared" si="14"/>
        <v>0.01998001998002</v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" spans="1:26">
      <c r="A936" s="3" t="s">
        <v>90</v>
      </c>
      <c r="B936" s="3" t="s">
        <v>83</v>
      </c>
      <c r="C936" s="3" t="s">
        <v>89</v>
      </c>
      <c r="D936" s="3" t="s">
        <v>59</v>
      </c>
      <c r="E936" s="3">
        <v>975</v>
      </c>
      <c r="F936" s="3" t="s">
        <v>107</v>
      </c>
      <c r="G936" s="3" t="s">
        <v>104</v>
      </c>
      <c r="H936" s="3">
        <v>9</v>
      </c>
      <c r="I936" s="5">
        <f t="shared" si="14"/>
        <v>0.00923076923076923</v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" spans="1:26">
      <c r="A937" s="3" t="s">
        <v>91</v>
      </c>
      <c r="B937" s="3" t="s">
        <v>83</v>
      </c>
      <c r="C937" s="3" t="s">
        <v>86</v>
      </c>
      <c r="D937" s="3" t="s">
        <v>34</v>
      </c>
      <c r="E937" s="3">
        <v>1016</v>
      </c>
      <c r="F937" s="3" t="s">
        <v>107</v>
      </c>
      <c r="G937" s="3" t="s">
        <v>104</v>
      </c>
      <c r="H937" s="3">
        <v>2</v>
      </c>
      <c r="I937" s="5">
        <f t="shared" si="14"/>
        <v>0.00196850393700787</v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" spans="1:26">
      <c r="A938" s="3" t="s">
        <v>91</v>
      </c>
      <c r="B938" s="3" t="s">
        <v>83</v>
      </c>
      <c r="C938" s="3" t="s">
        <v>86</v>
      </c>
      <c r="D938" s="3" t="s">
        <v>34</v>
      </c>
      <c r="E938" s="3">
        <v>987</v>
      </c>
      <c r="F938" s="3" t="s">
        <v>107</v>
      </c>
      <c r="G938" s="3" t="s">
        <v>104</v>
      </c>
      <c r="H938" s="3">
        <v>3</v>
      </c>
      <c r="I938" s="5">
        <f t="shared" si="14"/>
        <v>0.00303951367781155</v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" spans="1:26">
      <c r="A939" s="3" t="s">
        <v>90</v>
      </c>
      <c r="B939" s="3" t="s">
        <v>85</v>
      </c>
      <c r="C939" s="3" t="s">
        <v>87</v>
      </c>
      <c r="D939" s="3" t="s">
        <v>34</v>
      </c>
      <c r="E939" s="3">
        <v>989</v>
      </c>
      <c r="F939" s="3" t="s">
        <v>107</v>
      </c>
      <c r="G939" s="3" t="s">
        <v>104</v>
      </c>
      <c r="H939" s="3">
        <v>10</v>
      </c>
      <c r="I939" s="5">
        <f t="shared" si="14"/>
        <v>0.0101112234580384</v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" spans="1:26">
      <c r="A940" s="3" t="s">
        <v>91</v>
      </c>
      <c r="B940" s="3" t="s">
        <v>84</v>
      </c>
      <c r="C940" s="3" t="s">
        <v>88</v>
      </c>
      <c r="D940" s="3" t="s">
        <v>34</v>
      </c>
      <c r="E940" s="3">
        <v>1014</v>
      </c>
      <c r="F940" s="3" t="s">
        <v>107</v>
      </c>
      <c r="G940" s="3" t="s">
        <v>104</v>
      </c>
      <c r="H940" s="3">
        <v>4</v>
      </c>
      <c r="I940" s="5">
        <f t="shared" si="14"/>
        <v>0.00394477317554241</v>
      </c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" spans="1:26">
      <c r="A941" s="3" t="s">
        <v>90</v>
      </c>
      <c r="B941" s="3" t="s">
        <v>84</v>
      </c>
      <c r="C941" s="3" t="s">
        <v>88</v>
      </c>
      <c r="D941" s="3" t="s">
        <v>34</v>
      </c>
      <c r="E941" s="3">
        <v>999</v>
      </c>
      <c r="F941" s="3" t="s">
        <v>107</v>
      </c>
      <c r="G941" s="3" t="s">
        <v>104</v>
      </c>
      <c r="H941" s="3">
        <v>13</v>
      </c>
      <c r="I941" s="5">
        <f t="shared" si="14"/>
        <v>0.013013013013013</v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" spans="1:26">
      <c r="A942" s="3" t="s">
        <v>90</v>
      </c>
      <c r="B942" s="3" t="s">
        <v>82</v>
      </c>
      <c r="C942" s="3" t="s">
        <v>89</v>
      </c>
      <c r="D942" s="3" t="s">
        <v>34</v>
      </c>
      <c r="E942" s="3">
        <v>1014</v>
      </c>
      <c r="F942" s="3" t="s">
        <v>107</v>
      </c>
      <c r="G942" s="3" t="s">
        <v>104</v>
      </c>
      <c r="H942" s="3">
        <v>13</v>
      </c>
      <c r="I942" s="5">
        <f t="shared" si="14"/>
        <v>0.0128205128205128</v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" spans="1:26">
      <c r="A943" s="3" t="s">
        <v>90</v>
      </c>
      <c r="B943" s="3" t="s">
        <v>82</v>
      </c>
      <c r="C943" s="3" t="s">
        <v>89</v>
      </c>
      <c r="D943" s="3" t="s">
        <v>34</v>
      </c>
      <c r="E943" s="3">
        <v>985</v>
      </c>
      <c r="F943" s="3" t="s">
        <v>107</v>
      </c>
      <c r="G943" s="3" t="s">
        <v>104</v>
      </c>
      <c r="H943" s="3">
        <v>14</v>
      </c>
      <c r="I943" s="5">
        <f t="shared" si="14"/>
        <v>0.0142131979695431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" spans="1:26">
      <c r="A944" s="3" t="s">
        <v>90</v>
      </c>
      <c r="B944" s="3" t="s">
        <v>83</v>
      </c>
      <c r="C944" s="3" t="s">
        <v>89</v>
      </c>
      <c r="D944" s="3" t="s">
        <v>34</v>
      </c>
      <c r="E944" s="3">
        <v>985</v>
      </c>
      <c r="F944" s="3" t="s">
        <v>107</v>
      </c>
      <c r="G944" s="3" t="s">
        <v>104</v>
      </c>
      <c r="H944" s="3">
        <v>8</v>
      </c>
      <c r="I944" s="5">
        <f t="shared" si="14"/>
        <v>0.00812182741116751</v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" spans="1:26">
      <c r="A945" s="3" t="s">
        <v>91</v>
      </c>
      <c r="B945" s="3" t="s">
        <v>84</v>
      </c>
      <c r="C945" s="3" t="s">
        <v>86</v>
      </c>
      <c r="D945" s="3" t="s">
        <v>35</v>
      </c>
      <c r="E945" s="3">
        <v>979</v>
      </c>
      <c r="F945" s="3" t="s">
        <v>107</v>
      </c>
      <c r="G945" s="3" t="s">
        <v>104</v>
      </c>
      <c r="H945" s="3">
        <v>3</v>
      </c>
      <c r="I945" s="5">
        <f t="shared" si="14"/>
        <v>0.00306435137895812</v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" spans="1:26">
      <c r="A946" s="3" t="s">
        <v>91</v>
      </c>
      <c r="B946" s="3" t="s">
        <v>85</v>
      </c>
      <c r="C946" s="3" t="s">
        <v>86</v>
      </c>
      <c r="D946" s="3" t="s">
        <v>36</v>
      </c>
      <c r="E946" s="3">
        <v>1008</v>
      </c>
      <c r="F946" s="3" t="s">
        <v>107</v>
      </c>
      <c r="G946" s="3" t="s">
        <v>104</v>
      </c>
      <c r="H946" s="3">
        <v>2</v>
      </c>
      <c r="I946" s="5">
        <f t="shared" si="14"/>
        <v>0.00198412698412698</v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" spans="1:26">
      <c r="A947" s="3" t="s">
        <v>91</v>
      </c>
      <c r="B947" s="3" t="s">
        <v>85</v>
      </c>
      <c r="C947" s="3" t="s">
        <v>87</v>
      </c>
      <c r="D947" s="3" t="s">
        <v>36</v>
      </c>
      <c r="E947" s="3">
        <v>1016</v>
      </c>
      <c r="F947" s="3" t="s">
        <v>107</v>
      </c>
      <c r="G947" s="3" t="s">
        <v>104</v>
      </c>
      <c r="H947" s="3">
        <v>4</v>
      </c>
      <c r="I947" s="5">
        <f t="shared" si="14"/>
        <v>0.00393700787401575</v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" spans="1:26">
      <c r="A948" s="3" t="s">
        <v>90</v>
      </c>
      <c r="B948" s="3" t="s">
        <v>85</v>
      </c>
      <c r="C948" s="3" t="s">
        <v>88</v>
      </c>
      <c r="D948" s="3" t="s">
        <v>36</v>
      </c>
      <c r="E948" s="3">
        <v>988</v>
      </c>
      <c r="F948" s="3" t="s">
        <v>107</v>
      </c>
      <c r="G948" s="3" t="s">
        <v>104</v>
      </c>
      <c r="H948" s="3">
        <v>15</v>
      </c>
      <c r="I948" s="5">
        <f t="shared" si="14"/>
        <v>0.0151821862348178</v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" spans="1:26">
      <c r="A949" s="3" t="s">
        <v>91</v>
      </c>
      <c r="B949" s="3" t="s">
        <v>85</v>
      </c>
      <c r="C949" s="3" t="s">
        <v>89</v>
      </c>
      <c r="D949" s="3" t="s">
        <v>36</v>
      </c>
      <c r="E949" s="3">
        <v>993</v>
      </c>
      <c r="F949" s="3" t="s">
        <v>107</v>
      </c>
      <c r="G949" s="3" t="s">
        <v>104</v>
      </c>
      <c r="H949" s="3">
        <v>4</v>
      </c>
      <c r="I949" s="5">
        <f t="shared" si="14"/>
        <v>0.0040281973816717</v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" spans="1:26">
      <c r="A950" s="3" t="s">
        <v>91</v>
      </c>
      <c r="B950" s="3" t="s">
        <v>85</v>
      </c>
      <c r="C950" s="3" t="s">
        <v>86</v>
      </c>
      <c r="D950" s="3" t="s">
        <v>77</v>
      </c>
      <c r="E950" s="3">
        <v>999</v>
      </c>
      <c r="F950" s="3" t="s">
        <v>107</v>
      </c>
      <c r="G950" s="3" t="s">
        <v>104</v>
      </c>
      <c r="H950" s="3">
        <v>3</v>
      </c>
      <c r="I950" s="5">
        <f t="shared" si="14"/>
        <v>0.003003003003003</v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" spans="1:26">
      <c r="A951" s="3" t="s">
        <v>91</v>
      </c>
      <c r="B951" s="3" t="s">
        <v>85</v>
      </c>
      <c r="C951" s="3" t="s">
        <v>88</v>
      </c>
      <c r="D951" s="3" t="s">
        <v>69</v>
      </c>
      <c r="E951" s="3">
        <v>1004</v>
      </c>
      <c r="F951" s="3" t="s">
        <v>107</v>
      </c>
      <c r="G951" s="3" t="s">
        <v>104</v>
      </c>
      <c r="H951" s="3">
        <v>4</v>
      </c>
      <c r="I951" s="5">
        <f t="shared" si="14"/>
        <v>0.00398406374501992</v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" spans="1:26">
      <c r="A952" s="3" t="s">
        <v>91</v>
      </c>
      <c r="B952" s="3" t="s">
        <v>83</v>
      </c>
      <c r="C952" s="3" t="s">
        <v>89</v>
      </c>
      <c r="D952" s="3" t="s">
        <v>69</v>
      </c>
      <c r="E952" s="3">
        <v>1013</v>
      </c>
      <c r="F952" s="3" t="s">
        <v>107</v>
      </c>
      <c r="G952" s="3" t="s">
        <v>104</v>
      </c>
      <c r="H952" s="3">
        <v>4</v>
      </c>
      <c r="I952" s="5">
        <f t="shared" si="14"/>
        <v>0.00394866732477789</v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" spans="1:26">
      <c r="A953" s="3" t="s">
        <v>91</v>
      </c>
      <c r="B953" s="3" t="s">
        <v>82</v>
      </c>
      <c r="C953" s="3" t="s">
        <v>87</v>
      </c>
      <c r="D953" s="3" t="s">
        <v>70</v>
      </c>
      <c r="E953" s="3">
        <v>994</v>
      </c>
      <c r="F953" s="3" t="s">
        <v>107</v>
      </c>
      <c r="G953" s="3" t="s">
        <v>104</v>
      </c>
      <c r="H953" s="3">
        <v>3</v>
      </c>
      <c r="I953" s="5">
        <f t="shared" si="14"/>
        <v>0.00301810865191147</v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" spans="1:26">
      <c r="A954" s="3" t="s">
        <v>91</v>
      </c>
      <c r="B954" s="3" t="s">
        <v>85</v>
      </c>
      <c r="C954" s="3" t="s">
        <v>88</v>
      </c>
      <c r="D954" s="3" t="s">
        <v>70</v>
      </c>
      <c r="E954" s="3">
        <v>1004</v>
      </c>
      <c r="F954" s="3" t="s">
        <v>107</v>
      </c>
      <c r="G954" s="3" t="s">
        <v>104</v>
      </c>
      <c r="H954" s="3">
        <v>2</v>
      </c>
      <c r="I954" s="5">
        <f t="shared" si="14"/>
        <v>0.00199203187250996</v>
      </c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" spans="1:26">
      <c r="A955" s="3" t="s">
        <v>91</v>
      </c>
      <c r="B955" s="3" t="s">
        <v>85</v>
      </c>
      <c r="C955" s="3" t="s">
        <v>88</v>
      </c>
      <c r="D955" s="3" t="s">
        <v>70</v>
      </c>
      <c r="E955" s="3">
        <v>998</v>
      </c>
      <c r="F955" s="3" t="s">
        <v>107</v>
      </c>
      <c r="G955" s="3" t="s">
        <v>104</v>
      </c>
      <c r="H955" s="3">
        <v>3</v>
      </c>
      <c r="I955" s="5">
        <f t="shared" si="14"/>
        <v>0.0030060120240481</v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" spans="1:26">
      <c r="A956" s="3" t="s">
        <v>90</v>
      </c>
      <c r="B956" s="3" t="s">
        <v>82</v>
      </c>
      <c r="C956" s="3" t="s">
        <v>89</v>
      </c>
      <c r="D956" s="3" t="s">
        <v>38</v>
      </c>
      <c r="E956" s="3">
        <v>1000</v>
      </c>
      <c r="F956" s="3" t="s">
        <v>107</v>
      </c>
      <c r="G956" s="3" t="s">
        <v>104</v>
      </c>
      <c r="H956" s="3">
        <v>19</v>
      </c>
      <c r="I956" s="5">
        <f t="shared" si="14"/>
        <v>0.019</v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" spans="1:26">
      <c r="A957" s="3" t="s">
        <v>90</v>
      </c>
      <c r="B957" s="3" t="s">
        <v>82</v>
      </c>
      <c r="C957" s="3" t="s">
        <v>87</v>
      </c>
      <c r="D957" s="3" t="s">
        <v>62</v>
      </c>
      <c r="E957" s="3">
        <v>1002</v>
      </c>
      <c r="F957" s="3" t="s">
        <v>107</v>
      </c>
      <c r="G957" s="3" t="s">
        <v>104</v>
      </c>
      <c r="H957" s="3">
        <v>12</v>
      </c>
      <c r="I957" s="5">
        <f t="shared" si="14"/>
        <v>0.0119760479041916</v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" spans="1:26">
      <c r="A958" s="3" t="s">
        <v>91</v>
      </c>
      <c r="B958" s="3" t="s">
        <v>84</v>
      </c>
      <c r="C958" s="3" t="s">
        <v>86</v>
      </c>
      <c r="D958" s="3" t="s">
        <v>40</v>
      </c>
      <c r="E958" s="3">
        <v>978</v>
      </c>
      <c r="F958" s="3" t="s">
        <v>107</v>
      </c>
      <c r="G958" s="3" t="s">
        <v>104</v>
      </c>
      <c r="H958" s="3">
        <v>2</v>
      </c>
      <c r="I958" s="5">
        <f t="shared" si="14"/>
        <v>0.00204498977505112</v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" spans="1:26">
      <c r="A959" s="3" t="s">
        <v>91</v>
      </c>
      <c r="B959" s="3" t="s">
        <v>84</v>
      </c>
      <c r="C959" s="3" t="s">
        <v>87</v>
      </c>
      <c r="D959" s="3" t="s">
        <v>40</v>
      </c>
      <c r="E959" s="3">
        <v>1013</v>
      </c>
      <c r="F959" s="3" t="s">
        <v>107</v>
      </c>
      <c r="G959" s="3" t="s">
        <v>104</v>
      </c>
      <c r="H959" s="3">
        <v>3</v>
      </c>
      <c r="I959" s="5">
        <f t="shared" si="14"/>
        <v>0.00296150049358342</v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" spans="1:26">
      <c r="A960" s="3" t="s">
        <v>91</v>
      </c>
      <c r="B960" s="3" t="s">
        <v>83</v>
      </c>
      <c r="C960" s="3" t="s">
        <v>88</v>
      </c>
      <c r="D960" s="3" t="s">
        <v>40</v>
      </c>
      <c r="E960" s="3">
        <v>1009</v>
      </c>
      <c r="F960" s="3" t="s">
        <v>107</v>
      </c>
      <c r="G960" s="3" t="s">
        <v>104</v>
      </c>
      <c r="H960" s="3">
        <v>3</v>
      </c>
      <c r="I960" s="5">
        <f t="shared" si="14"/>
        <v>0.00297324083250743</v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" spans="1:26">
      <c r="A961" s="3" t="s">
        <v>91</v>
      </c>
      <c r="B961" s="3" t="s">
        <v>83</v>
      </c>
      <c r="C961" s="3" t="s">
        <v>88</v>
      </c>
      <c r="D961" s="3" t="s">
        <v>63</v>
      </c>
      <c r="E961" s="3">
        <v>1006</v>
      </c>
      <c r="F961" s="3" t="s">
        <v>107</v>
      </c>
      <c r="G961" s="3" t="s">
        <v>104</v>
      </c>
      <c r="H961" s="3">
        <v>3</v>
      </c>
      <c r="I961" s="5">
        <f t="shared" si="14"/>
        <v>0.00298210735586481</v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" spans="1:26">
      <c r="A962" s="3" t="s">
        <v>90</v>
      </c>
      <c r="B962" s="3" t="s">
        <v>85</v>
      </c>
      <c r="C962" s="3" t="s">
        <v>88</v>
      </c>
      <c r="D962" s="3" t="s">
        <v>63</v>
      </c>
      <c r="E962" s="3">
        <v>988</v>
      </c>
      <c r="F962" s="3" t="s">
        <v>107</v>
      </c>
      <c r="G962" s="3" t="s">
        <v>104</v>
      </c>
      <c r="H962" s="3">
        <v>11</v>
      </c>
      <c r="I962" s="5">
        <f t="shared" ref="I962:I1025" si="15">H962/E962</f>
        <v>0.0111336032388664</v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" spans="1:26">
      <c r="A963" s="3" t="s">
        <v>91</v>
      </c>
      <c r="B963" s="3" t="s">
        <v>85</v>
      </c>
      <c r="C963" s="3" t="s">
        <v>89</v>
      </c>
      <c r="D963" s="3" t="s">
        <v>65</v>
      </c>
      <c r="E963" s="3">
        <v>1012</v>
      </c>
      <c r="F963" s="3" t="s">
        <v>107</v>
      </c>
      <c r="G963" s="3" t="s">
        <v>104</v>
      </c>
      <c r="H963" s="3">
        <v>3</v>
      </c>
      <c r="I963" s="5">
        <f t="shared" si="15"/>
        <v>0.00296442687747036</v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" spans="1:26">
      <c r="A964" s="3" t="s">
        <v>91</v>
      </c>
      <c r="B964" s="3" t="s">
        <v>83</v>
      </c>
      <c r="C964" s="3" t="s">
        <v>88</v>
      </c>
      <c r="D964" s="3" t="s">
        <v>42</v>
      </c>
      <c r="E964" s="3">
        <v>1004</v>
      </c>
      <c r="F964" s="3" t="s">
        <v>107</v>
      </c>
      <c r="G964" s="3" t="s">
        <v>104</v>
      </c>
      <c r="H964" s="3">
        <v>5</v>
      </c>
      <c r="I964" s="5">
        <f t="shared" si="15"/>
        <v>0.0049800796812749</v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" spans="1:26">
      <c r="A965" s="3" t="s">
        <v>90</v>
      </c>
      <c r="B965" s="3" t="s">
        <v>85</v>
      </c>
      <c r="C965" s="3" t="s">
        <v>88</v>
      </c>
      <c r="D965" s="3" t="s">
        <v>42</v>
      </c>
      <c r="E965" s="3">
        <v>998</v>
      </c>
      <c r="F965" s="3" t="s">
        <v>107</v>
      </c>
      <c r="G965" s="3" t="s">
        <v>104</v>
      </c>
      <c r="H965" s="3">
        <v>20</v>
      </c>
      <c r="I965" s="5">
        <f t="shared" si="15"/>
        <v>0.0200400801603206</v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" spans="1:26">
      <c r="A966" s="3" t="s">
        <v>91</v>
      </c>
      <c r="B966" s="3" t="s">
        <v>83</v>
      </c>
      <c r="C966" s="3" t="s">
        <v>86</v>
      </c>
      <c r="D966" s="3" t="s">
        <v>43</v>
      </c>
      <c r="E966" s="3">
        <v>998</v>
      </c>
      <c r="F966" s="3" t="s">
        <v>107</v>
      </c>
      <c r="G966" s="3" t="s">
        <v>104</v>
      </c>
      <c r="H966" s="3">
        <v>3</v>
      </c>
      <c r="I966" s="5">
        <f t="shared" si="15"/>
        <v>0.0030060120240481</v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" spans="1:26">
      <c r="A967" s="3" t="s">
        <v>90</v>
      </c>
      <c r="B967" s="3" t="s">
        <v>83</v>
      </c>
      <c r="C967" s="3" t="s">
        <v>86</v>
      </c>
      <c r="D967" s="3" t="s">
        <v>43</v>
      </c>
      <c r="E967" s="3">
        <v>995</v>
      </c>
      <c r="F967" s="3" t="s">
        <v>107</v>
      </c>
      <c r="G967" s="3" t="s">
        <v>104</v>
      </c>
      <c r="H967" s="3">
        <v>22</v>
      </c>
      <c r="I967" s="5">
        <f t="shared" si="15"/>
        <v>0.0221105527638191</v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" spans="1:26">
      <c r="A968" s="3" t="s">
        <v>90</v>
      </c>
      <c r="B968" s="3" t="s">
        <v>85</v>
      </c>
      <c r="C968" s="3" t="s">
        <v>86</v>
      </c>
      <c r="D968" s="3" t="s">
        <v>43</v>
      </c>
      <c r="E968" s="3">
        <v>1022</v>
      </c>
      <c r="F968" s="3" t="s">
        <v>107</v>
      </c>
      <c r="G968" s="3" t="s">
        <v>104</v>
      </c>
      <c r="H968" s="3">
        <v>15</v>
      </c>
      <c r="I968" s="5">
        <f t="shared" si="15"/>
        <v>0.0146771037181996</v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" spans="1:26">
      <c r="A969" s="3" t="s">
        <v>90</v>
      </c>
      <c r="B969" s="3" t="s">
        <v>85</v>
      </c>
      <c r="C969" s="3" t="s">
        <v>86</v>
      </c>
      <c r="D969" s="3" t="s">
        <v>43</v>
      </c>
      <c r="E969" s="3">
        <v>992</v>
      </c>
      <c r="F969" s="3" t="s">
        <v>107</v>
      </c>
      <c r="G969" s="3" t="s">
        <v>104</v>
      </c>
      <c r="H969" s="3">
        <v>15</v>
      </c>
      <c r="I969" s="5">
        <f t="shared" si="15"/>
        <v>0.0151209677419355</v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" spans="1:26">
      <c r="A970" s="3" t="s">
        <v>91</v>
      </c>
      <c r="B970" s="3" t="s">
        <v>83</v>
      </c>
      <c r="C970" s="3" t="s">
        <v>88</v>
      </c>
      <c r="D970" s="3" t="s">
        <v>43</v>
      </c>
      <c r="E970" s="3">
        <v>1005</v>
      </c>
      <c r="F970" s="3" t="s">
        <v>107</v>
      </c>
      <c r="G970" s="3" t="s">
        <v>104</v>
      </c>
      <c r="H970" s="3">
        <v>3</v>
      </c>
      <c r="I970" s="5">
        <f t="shared" si="15"/>
        <v>0.00298507462686567</v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" spans="1:26">
      <c r="A971" s="3" t="s">
        <v>91</v>
      </c>
      <c r="B971" s="3" t="s">
        <v>83</v>
      </c>
      <c r="C971" s="3" t="s">
        <v>88</v>
      </c>
      <c r="D971" s="3" t="s">
        <v>43</v>
      </c>
      <c r="E971" s="3">
        <v>996</v>
      </c>
      <c r="F971" s="3" t="s">
        <v>107</v>
      </c>
      <c r="G971" s="3" t="s">
        <v>104</v>
      </c>
      <c r="H971" s="3">
        <v>3</v>
      </c>
      <c r="I971" s="5">
        <f t="shared" si="15"/>
        <v>0.00301204819277108</v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" spans="1:26">
      <c r="A972" s="3" t="s">
        <v>90</v>
      </c>
      <c r="B972" s="3" t="s">
        <v>83</v>
      </c>
      <c r="C972" s="3" t="s">
        <v>89</v>
      </c>
      <c r="D972" s="3" t="s">
        <v>43</v>
      </c>
      <c r="E972" s="3">
        <v>1006</v>
      </c>
      <c r="F972" s="3" t="s">
        <v>107</v>
      </c>
      <c r="G972" s="3" t="s">
        <v>104</v>
      </c>
      <c r="H972" s="3">
        <v>15</v>
      </c>
      <c r="I972" s="5">
        <f t="shared" si="15"/>
        <v>0.0149105367793241</v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" spans="1:26">
      <c r="A973" s="3" t="s">
        <v>90</v>
      </c>
      <c r="B973" s="3" t="s">
        <v>85</v>
      </c>
      <c r="C973" s="3" t="s">
        <v>89</v>
      </c>
      <c r="D973" s="3" t="s">
        <v>43</v>
      </c>
      <c r="E973" s="3">
        <v>1001</v>
      </c>
      <c r="F973" s="3" t="s">
        <v>107</v>
      </c>
      <c r="G973" s="3" t="s">
        <v>104</v>
      </c>
      <c r="H973" s="3">
        <v>21</v>
      </c>
      <c r="I973" s="5">
        <f t="shared" si="15"/>
        <v>0.020979020979021</v>
      </c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" spans="1:26">
      <c r="A974" s="3" t="s">
        <v>91</v>
      </c>
      <c r="B974" s="3" t="s">
        <v>85</v>
      </c>
      <c r="C974" s="3" t="s">
        <v>86</v>
      </c>
      <c r="D974" s="3" t="s">
        <v>44</v>
      </c>
      <c r="E974" s="3">
        <v>992</v>
      </c>
      <c r="F974" s="3" t="s">
        <v>107</v>
      </c>
      <c r="G974" s="3" t="s">
        <v>104</v>
      </c>
      <c r="H974" s="3">
        <v>3</v>
      </c>
      <c r="I974" s="5">
        <f t="shared" si="15"/>
        <v>0.0030241935483871</v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" spans="1:26">
      <c r="A975" s="3" t="s">
        <v>90</v>
      </c>
      <c r="B975" s="3" t="s">
        <v>82</v>
      </c>
      <c r="C975" s="3" t="s">
        <v>88</v>
      </c>
      <c r="D975" s="3" t="s">
        <v>44</v>
      </c>
      <c r="E975" s="3">
        <v>1013</v>
      </c>
      <c r="F975" s="3" t="s">
        <v>107</v>
      </c>
      <c r="G975" s="3" t="s">
        <v>104</v>
      </c>
      <c r="H975" s="3">
        <v>14</v>
      </c>
      <c r="I975" s="5">
        <f t="shared" si="15"/>
        <v>0.0138203356367226</v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" spans="1:26">
      <c r="A976" s="3" t="s">
        <v>91</v>
      </c>
      <c r="B976" s="3" t="s">
        <v>82</v>
      </c>
      <c r="C976" s="3" t="s">
        <v>89</v>
      </c>
      <c r="D976" s="3" t="s">
        <v>44</v>
      </c>
      <c r="E976" s="3">
        <v>1004</v>
      </c>
      <c r="F976" s="3" t="s">
        <v>107</v>
      </c>
      <c r="G976" s="3" t="s">
        <v>104</v>
      </c>
      <c r="H976" s="3">
        <v>2</v>
      </c>
      <c r="I976" s="5">
        <f t="shared" si="15"/>
        <v>0.00199203187250996</v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" spans="1:26">
      <c r="A977" s="3" t="s">
        <v>90</v>
      </c>
      <c r="B977" s="3" t="s">
        <v>82</v>
      </c>
      <c r="C977" s="3" t="s">
        <v>86</v>
      </c>
      <c r="D977" s="3" t="s">
        <v>75</v>
      </c>
      <c r="E977" s="3">
        <v>982</v>
      </c>
      <c r="F977" s="3" t="s">
        <v>107</v>
      </c>
      <c r="G977" s="3" t="s">
        <v>104</v>
      </c>
      <c r="H977" s="3">
        <v>13</v>
      </c>
      <c r="I977" s="5">
        <f t="shared" si="15"/>
        <v>0.0132382892057026</v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" spans="1:26">
      <c r="A978" s="3" t="s">
        <v>91</v>
      </c>
      <c r="B978" s="3" t="s">
        <v>85</v>
      </c>
      <c r="C978" s="3" t="s">
        <v>86</v>
      </c>
      <c r="D978" s="3" t="s">
        <v>75</v>
      </c>
      <c r="E978" s="3">
        <v>1001</v>
      </c>
      <c r="F978" s="3" t="s">
        <v>107</v>
      </c>
      <c r="G978" s="3" t="s">
        <v>104</v>
      </c>
      <c r="H978" s="3">
        <v>2</v>
      </c>
      <c r="I978" s="5">
        <f t="shared" si="15"/>
        <v>0.001998001998002</v>
      </c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" spans="1:26">
      <c r="A979" s="3" t="s">
        <v>91</v>
      </c>
      <c r="B979" s="3" t="s">
        <v>82</v>
      </c>
      <c r="C979" s="3" t="s">
        <v>89</v>
      </c>
      <c r="D979" s="3" t="s">
        <v>45</v>
      </c>
      <c r="E979" s="3">
        <v>1000</v>
      </c>
      <c r="F979" s="3" t="s">
        <v>107</v>
      </c>
      <c r="G979" s="3" t="s">
        <v>104</v>
      </c>
      <c r="H979" s="3">
        <v>3</v>
      </c>
      <c r="I979" s="5">
        <f t="shared" si="15"/>
        <v>0.003</v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" spans="1:26">
      <c r="A980" s="3" t="s">
        <v>90</v>
      </c>
      <c r="B980" s="3" t="s">
        <v>84</v>
      </c>
      <c r="C980" s="3" t="s">
        <v>89</v>
      </c>
      <c r="D980" s="3" t="s">
        <v>45</v>
      </c>
      <c r="E980" s="3">
        <v>1002</v>
      </c>
      <c r="F980" s="3" t="s">
        <v>107</v>
      </c>
      <c r="G980" s="3" t="s">
        <v>104</v>
      </c>
      <c r="H980" s="3">
        <v>16</v>
      </c>
      <c r="I980" s="5">
        <f t="shared" si="15"/>
        <v>0.0159680638722555</v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" spans="1:26">
      <c r="A981" s="3" t="s">
        <v>90</v>
      </c>
      <c r="B981" s="3" t="s">
        <v>85</v>
      </c>
      <c r="C981" s="3" t="s">
        <v>89</v>
      </c>
      <c r="D981" s="3" t="s">
        <v>45</v>
      </c>
      <c r="E981" s="3">
        <v>1003</v>
      </c>
      <c r="F981" s="3" t="s">
        <v>107</v>
      </c>
      <c r="G981" s="3" t="s">
        <v>104</v>
      </c>
      <c r="H981" s="3">
        <v>14</v>
      </c>
      <c r="I981" s="5">
        <f t="shared" si="15"/>
        <v>0.0139581256231306</v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" spans="1:26">
      <c r="A982" s="3" t="s">
        <v>90</v>
      </c>
      <c r="B982" s="3" t="s">
        <v>85</v>
      </c>
      <c r="C982" s="3" t="s">
        <v>88</v>
      </c>
      <c r="D982" s="3" t="s">
        <v>46</v>
      </c>
      <c r="E982" s="3">
        <v>1000</v>
      </c>
      <c r="F982" s="3" t="s">
        <v>107</v>
      </c>
      <c r="G982" s="3" t="s">
        <v>104</v>
      </c>
      <c r="H982" s="3">
        <v>16</v>
      </c>
      <c r="I982" s="5">
        <f t="shared" si="15"/>
        <v>0.016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" spans="1:26">
      <c r="A983" s="3" t="s">
        <v>90</v>
      </c>
      <c r="B983" s="3" t="s">
        <v>83</v>
      </c>
      <c r="C983" s="3" t="s">
        <v>88</v>
      </c>
      <c r="D983" s="3" t="s">
        <v>67</v>
      </c>
      <c r="E983" s="3">
        <v>998</v>
      </c>
      <c r="F983" s="3" t="s">
        <v>107</v>
      </c>
      <c r="G983" s="3" t="s">
        <v>104</v>
      </c>
      <c r="H983" s="3">
        <v>14</v>
      </c>
      <c r="I983" s="5">
        <f t="shared" si="15"/>
        <v>0.0140280561122244</v>
      </c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" spans="1:26">
      <c r="A984" s="3" t="s">
        <v>90</v>
      </c>
      <c r="B984" s="3" t="s">
        <v>82</v>
      </c>
      <c r="C984" s="3" t="s">
        <v>89</v>
      </c>
      <c r="D984" s="3" t="s">
        <v>67</v>
      </c>
      <c r="E984" s="3">
        <v>1023</v>
      </c>
      <c r="F984" s="3" t="s">
        <v>107</v>
      </c>
      <c r="G984" s="3" t="s">
        <v>104</v>
      </c>
      <c r="H984" s="3">
        <v>15</v>
      </c>
      <c r="I984" s="5">
        <f t="shared" si="15"/>
        <v>0.0146627565982405</v>
      </c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" spans="1:26">
      <c r="A985" s="3" t="s">
        <v>91</v>
      </c>
      <c r="B985" s="3" t="s">
        <v>84</v>
      </c>
      <c r="C985" s="3" t="s">
        <v>89</v>
      </c>
      <c r="D985" s="3" t="s">
        <v>67</v>
      </c>
      <c r="E985" s="3">
        <v>1006</v>
      </c>
      <c r="F985" s="3" t="s">
        <v>107</v>
      </c>
      <c r="G985" s="3" t="s">
        <v>104</v>
      </c>
      <c r="H985" s="3">
        <v>3</v>
      </c>
      <c r="I985" s="5">
        <f t="shared" si="15"/>
        <v>0.00298210735586481</v>
      </c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" spans="1:26">
      <c r="A986" s="3" t="s">
        <v>90</v>
      </c>
      <c r="B986" s="3" t="s">
        <v>84</v>
      </c>
      <c r="C986" s="3" t="s">
        <v>89</v>
      </c>
      <c r="D986" s="3" t="s">
        <v>81</v>
      </c>
      <c r="E986" s="3">
        <v>989</v>
      </c>
      <c r="F986" s="3" t="s">
        <v>107</v>
      </c>
      <c r="G986" s="3" t="s">
        <v>104</v>
      </c>
      <c r="H986" s="3">
        <v>11</v>
      </c>
      <c r="I986" s="5">
        <f t="shared" si="15"/>
        <v>0.0111223458038423</v>
      </c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" spans="1:26">
      <c r="A987" s="3" t="s">
        <v>90</v>
      </c>
      <c r="B987" s="3" t="s">
        <v>84</v>
      </c>
      <c r="C987" s="3" t="s">
        <v>86</v>
      </c>
      <c r="D987" s="3" t="s">
        <v>48</v>
      </c>
      <c r="E987" s="3">
        <v>1003</v>
      </c>
      <c r="F987" s="3" t="s">
        <v>107</v>
      </c>
      <c r="G987" s="3" t="s">
        <v>104</v>
      </c>
      <c r="H987" s="3">
        <v>9</v>
      </c>
      <c r="I987" s="5">
        <f t="shared" si="15"/>
        <v>0.00897308075772682</v>
      </c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" spans="1:26">
      <c r="A988" s="3" t="s">
        <v>90</v>
      </c>
      <c r="B988" s="3" t="s">
        <v>82</v>
      </c>
      <c r="C988" s="3" t="s">
        <v>87</v>
      </c>
      <c r="D988" s="3" t="s">
        <v>48</v>
      </c>
      <c r="E988" s="3">
        <v>1013</v>
      </c>
      <c r="F988" s="3" t="s">
        <v>107</v>
      </c>
      <c r="G988" s="3" t="s">
        <v>104</v>
      </c>
      <c r="H988" s="3">
        <v>14</v>
      </c>
      <c r="I988" s="5">
        <f t="shared" si="15"/>
        <v>0.0138203356367226</v>
      </c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" spans="1:26">
      <c r="A989" s="3" t="s">
        <v>91</v>
      </c>
      <c r="B989" s="3" t="s">
        <v>84</v>
      </c>
      <c r="C989" s="3" t="s">
        <v>87</v>
      </c>
      <c r="D989" s="3" t="s">
        <v>72</v>
      </c>
      <c r="E989" s="3">
        <v>1004</v>
      </c>
      <c r="F989" s="3" t="s">
        <v>107</v>
      </c>
      <c r="G989" s="3" t="s">
        <v>104</v>
      </c>
      <c r="H989" s="3">
        <v>3</v>
      </c>
      <c r="I989" s="5">
        <f t="shared" si="15"/>
        <v>0.00298804780876494</v>
      </c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" spans="1:26">
      <c r="A990" s="3" t="s">
        <v>91</v>
      </c>
      <c r="B990" s="3" t="s">
        <v>84</v>
      </c>
      <c r="C990" s="3" t="s">
        <v>87</v>
      </c>
      <c r="D990" s="3" t="s">
        <v>49</v>
      </c>
      <c r="E990" s="3">
        <v>992</v>
      </c>
      <c r="F990" s="3" t="s">
        <v>107</v>
      </c>
      <c r="G990" s="3" t="s">
        <v>104</v>
      </c>
      <c r="H990" s="3">
        <v>2</v>
      </c>
      <c r="I990" s="5">
        <f t="shared" si="15"/>
        <v>0.00201612903225806</v>
      </c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" spans="1:26">
      <c r="A991" s="3" t="s">
        <v>90</v>
      </c>
      <c r="B991" s="3" t="s">
        <v>82</v>
      </c>
      <c r="C991" s="3" t="s">
        <v>88</v>
      </c>
      <c r="D991" s="3" t="s">
        <v>49</v>
      </c>
      <c r="E991" s="3">
        <v>988</v>
      </c>
      <c r="F991" s="3" t="s">
        <v>107</v>
      </c>
      <c r="G991" s="3" t="s">
        <v>104</v>
      </c>
      <c r="H991" s="3">
        <v>13</v>
      </c>
      <c r="I991" s="5">
        <f t="shared" si="15"/>
        <v>0.0131578947368421</v>
      </c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" spans="1:26">
      <c r="A992" s="3" t="s">
        <v>91</v>
      </c>
      <c r="B992" s="3" t="s">
        <v>82</v>
      </c>
      <c r="C992" s="3" t="s">
        <v>89</v>
      </c>
      <c r="D992" s="3" t="s">
        <v>49</v>
      </c>
      <c r="E992" s="3">
        <v>985</v>
      </c>
      <c r="F992" s="3" t="s">
        <v>107</v>
      </c>
      <c r="G992" s="3" t="s">
        <v>104</v>
      </c>
      <c r="H992" s="3">
        <v>3</v>
      </c>
      <c r="I992" s="5">
        <f t="shared" si="15"/>
        <v>0.00304568527918782</v>
      </c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" spans="1:26">
      <c r="A993" s="3" t="s">
        <v>90</v>
      </c>
      <c r="B993" s="3" t="s">
        <v>85</v>
      </c>
      <c r="C993" s="3" t="s">
        <v>87</v>
      </c>
      <c r="D993" s="3" t="s">
        <v>50</v>
      </c>
      <c r="E993" s="3">
        <v>1004</v>
      </c>
      <c r="F993" s="3" t="s">
        <v>107</v>
      </c>
      <c r="G993" s="3" t="s">
        <v>104</v>
      </c>
      <c r="H993" s="3">
        <v>15</v>
      </c>
      <c r="I993" s="5">
        <f t="shared" si="15"/>
        <v>0.0149402390438247</v>
      </c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" spans="1:26">
      <c r="A994" s="3" t="s">
        <v>90</v>
      </c>
      <c r="B994" s="3" t="s">
        <v>85</v>
      </c>
      <c r="C994" s="3" t="s">
        <v>88</v>
      </c>
      <c r="D994" s="3" t="s">
        <v>50</v>
      </c>
      <c r="E994" s="3">
        <v>1008</v>
      </c>
      <c r="F994" s="3" t="s">
        <v>107</v>
      </c>
      <c r="G994" s="3" t="s">
        <v>104</v>
      </c>
      <c r="H994" s="3">
        <v>10</v>
      </c>
      <c r="I994" s="5">
        <f t="shared" si="15"/>
        <v>0.00992063492063492</v>
      </c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" spans="1:26">
      <c r="A995" s="3" t="s">
        <v>91</v>
      </c>
      <c r="B995" s="3" t="s">
        <v>83</v>
      </c>
      <c r="C995" s="3" t="s">
        <v>89</v>
      </c>
      <c r="D995" s="3" t="s">
        <v>50</v>
      </c>
      <c r="E995" s="3">
        <v>1013</v>
      </c>
      <c r="F995" s="3" t="s">
        <v>107</v>
      </c>
      <c r="G995" s="3" t="s">
        <v>104</v>
      </c>
      <c r="H995" s="3">
        <v>5</v>
      </c>
      <c r="I995" s="5">
        <f t="shared" si="15"/>
        <v>0.00493583415597236</v>
      </c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" spans="1:26">
      <c r="A996" s="3" t="s">
        <v>90</v>
      </c>
      <c r="B996" s="3" t="s">
        <v>82</v>
      </c>
      <c r="C996" s="3" t="s">
        <v>87</v>
      </c>
      <c r="D996" s="3" t="s">
        <v>52</v>
      </c>
      <c r="E996" s="3">
        <v>1014</v>
      </c>
      <c r="F996" s="3" t="s">
        <v>107</v>
      </c>
      <c r="G996" s="3" t="s">
        <v>104</v>
      </c>
      <c r="H996" s="3">
        <v>11</v>
      </c>
      <c r="I996" s="5">
        <f t="shared" si="15"/>
        <v>0.0108481262327416</v>
      </c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" spans="1:26">
      <c r="A997" s="3" t="s">
        <v>91</v>
      </c>
      <c r="B997" s="3" t="s">
        <v>82</v>
      </c>
      <c r="C997" s="3" t="s">
        <v>88</v>
      </c>
      <c r="D997" s="3" t="s">
        <v>52</v>
      </c>
      <c r="E997" s="3">
        <v>987</v>
      </c>
      <c r="F997" s="3" t="s">
        <v>107</v>
      </c>
      <c r="G997" s="3" t="s">
        <v>104</v>
      </c>
      <c r="H997" s="3">
        <v>3</v>
      </c>
      <c r="I997" s="5">
        <f t="shared" si="15"/>
        <v>0.00303951367781155</v>
      </c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" spans="1:26">
      <c r="A998" s="3" t="s">
        <v>90</v>
      </c>
      <c r="B998" s="3" t="s">
        <v>85</v>
      </c>
      <c r="C998" s="3" t="s">
        <v>89</v>
      </c>
      <c r="D998" s="3" t="s">
        <v>52</v>
      </c>
      <c r="E998" s="3">
        <v>979</v>
      </c>
      <c r="F998" s="3" t="s">
        <v>107</v>
      </c>
      <c r="G998" s="3" t="s">
        <v>104</v>
      </c>
      <c r="H998" s="3">
        <v>16</v>
      </c>
      <c r="I998" s="5">
        <f t="shared" si="15"/>
        <v>0.0163432073544433</v>
      </c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" spans="1:26">
      <c r="A999" s="3" t="s">
        <v>91</v>
      </c>
      <c r="B999" s="3" t="s">
        <v>82</v>
      </c>
      <c r="C999" s="3" t="s">
        <v>89</v>
      </c>
      <c r="D999" s="3" t="s">
        <v>55</v>
      </c>
      <c r="E999" s="3">
        <v>991</v>
      </c>
      <c r="F999" s="3" t="s">
        <v>107</v>
      </c>
      <c r="G999" s="3" t="s">
        <v>104</v>
      </c>
      <c r="H999" s="3">
        <v>3</v>
      </c>
      <c r="I999" s="5">
        <f t="shared" si="15"/>
        <v>0.00302724520686176</v>
      </c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" spans="1:26">
      <c r="A1000" s="3" t="s">
        <v>91</v>
      </c>
      <c r="B1000" s="3" t="s">
        <v>83</v>
      </c>
      <c r="C1000" s="3" t="s">
        <v>88</v>
      </c>
      <c r="D1000" s="3" t="s">
        <v>56</v>
      </c>
      <c r="E1000" s="3">
        <v>1016</v>
      </c>
      <c r="F1000" s="3" t="s">
        <v>107</v>
      </c>
      <c r="G1000" s="3" t="s">
        <v>104</v>
      </c>
      <c r="H1000" s="3">
        <v>3</v>
      </c>
      <c r="I1000" s="5">
        <f t="shared" si="15"/>
        <v>0.00295275590551181</v>
      </c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" spans="1:26">
      <c r="A1001" s="3" t="s">
        <v>90</v>
      </c>
      <c r="B1001" s="3" t="s">
        <v>83</v>
      </c>
      <c r="C1001" s="3" t="s">
        <v>89</v>
      </c>
      <c r="D1001" s="3" t="s">
        <v>80</v>
      </c>
      <c r="E1001" s="3">
        <v>1007</v>
      </c>
      <c r="F1001" s="3" t="s">
        <v>107</v>
      </c>
      <c r="G1001" s="3" t="s">
        <v>104</v>
      </c>
      <c r="H1001" s="3">
        <v>16</v>
      </c>
      <c r="I1001" s="5">
        <f t="shared" si="15"/>
        <v>0.015888778550149</v>
      </c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4" spans="1:26">
      <c r="A1002" s="3" t="s">
        <v>90</v>
      </c>
      <c r="B1002" s="3" t="s">
        <v>85</v>
      </c>
      <c r="C1002" s="3" t="s">
        <v>88</v>
      </c>
      <c r="D1002" s="3" t="s">
        <v>57</v>
      </c>
      <c r="E1002" s="3">
        <v>974</v>
      </c>
      <c r="F1002" s="3" t="s">
        <v>108</v>
      </c>
      <c r="G1002" s="3" t="s">
        <v>101</v>
      </c>
      <c r="H1002" s="3">
        <v>10</v>
      </c>
      <c r="I1002" s="5">
        <f t="shared" si="15"/>
        <v>0.0102669404517454</v>
      </c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4" spans="1:26">
      <c r="A1003" s="3" t="s">
        <v>90</v>
      </c>
      <c r="B1003" s="3" t="s">
        <v>85</v>
      </c>
      <c r="C1003" s="3" t="s">
        <v>89</v>
      </c>
      <c r="D1003" s="3" t="s">
        <v>57</v>
      </c>
      <c r="E1003" s="3">
        <v>1001</v>
      </c>
      <c r="F1003" s="3" t="s">
        <v>108</v>
      </c>
      <c r="G1003" s="3" t="s">
        <v>101</v>
      </c>
      <c r="H1003" s="3">
        <v>14</v>
      </c>
      <c r="I1003" s="5">
        <f t="shared" si="15"/>
        <v>0.013986013986014</v>
      </c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4" spans="1:26">
      <c r="A1004" s="3" t="s">
        <v>90</v>
      </c>
      <c r="B1004" s="3" t="s">
        <v>84</v>
      </c>
      <c r="C1004" s="3" t="s">
        <v>89</v>
      </c>
      <c r="D1004" s="3" t="s">
        <v>58</v>
      </c>
      <c r="E1004" s="3">
        <v>994</v>
      </c>
      <c r="F1004" s="3" t="s">
        <v>108</v>
      </c>
      <c r="G1004" s="3" t="s">
        <v>101</v>
      </c>
      <c r="H1004" s="3">
        <v>14</v>
      </c>
      <c r="I1004" s="5">
        <f t="shared" si="15"/>
        <v>0.0140845070422535</v>
      </c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4" spans="1:26">
      <c r="A1005" s="3" t="s">
        <v>90</v>
      </c>
      <c r="B1005" s="3" t="s">
        <v>82</v>
      </c>
      <c r="C1005" s="3" t="s">
        <v>86</v>
      </c>
      <c r="D1005" s="3" t="s">
        <v>32</v>
      </c>
      <c r="E1005" s="3">
        <v>1010</v>
      </c>
      <c r="F1005" s="3" t="s">
        <v>108</v>
      </c>
      <c r="G1005" s="3" t="s">
        <v>101</v>
      </c>
      <c r="H1005" s="3">
        <v>14</v>
      </c>
      <c r="I1005" s="5">
        <f t="shared" si="15"/>
        <v>0.0138613861386139</v>
      </c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4" spans="1:26">
      <c r="A1006" s="3" t="s">
        <v>90</v>
      </c>
      <c r="B1006" s="3" t="s">
        <v>85</v>
      </c>
      <c r="C1006" s="3" t="s">
        <v>86</v>
      </c>
      <c r="D1006" s="3" t="s">
        <v>32</v>
      </c>
      <c r="E1006" s="3">
        <v>990</v>
      </c>
      <c r="F1006" s="3" t="s">
        <v>108</v>
      </c>
      <c r="G1006" s="3" t="s">
        <v>101</v>
      </c>
      <c r="H1006" s="3">
        <v>12</v>
      </c>
      <c r="I1006" s="5">
        <f t="shared" si="15"/>
        <v>0.0121212121212121</v>
      </c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4" spans="1:26">
      <c r="A1007" s="3" t="s">
        <v>90</v>
      </c>
      <c r="B1007" s="3" t="s">
        <v>82</v>
      </c>
      <c r="C1007" s="3" t="s">
        <v>87</v>
      </c>
      <c r="D1007" s="3" t="s">
        <v>32</v>
      </c>
      <c r="E1007" s="3">
        <v>1006</v>
      </c>
      <c r="F1007" s="3" t="s">
        <v>108</v>
      </c>
      <c r="G1007" s="3" t="s">
        <v>101</v>
      </c>
      <c r="H1007" s="3">
        <v>12</v>
      </c>
      <c r="I1007" s="5">
        <f t="shared" si="15"/>
        <v>0.0119284294234592</v>
      </c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4" spans="1:26">
      <c r="A1008" s="3" t="s">
        <v>90</v>
      </c>
      <c r="B1008" s="3" t="s">
        <v>84</v>
      </c>
      <c r="C1008" s="3" t="s">
        <v>87</v>
      </c>
      <c r="D1008" s="3" t="s">
        <v>32</v>
      </c>
      <c r="E1008" s="3">
        <v>1006</v>
      </c>
      <c r="F1008" s="3" t="s">
        <v>108</v>
      </c>
      <c r="G1008" s="3" t="s">
        <v>101</v>
      </c>
      <c r="H1008" s="3">
        <v>14</v>
      </c>
      <c r="I1008" s="5">
        <f t="shared" si="15"/>
        <v>0.0139165009940358</v>
      </c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4" spans="1:26">
      <c r="A1009" s="3" t="s">
        <v>90</v>
      </c>
      <c r="B1009" s="3" t="s">
        <v>85</v>
      </c>
      <c r="C1009" s="3" t="s">
        <v>87</v>
      </c>
      <c r="D1009" s="3" t="s">
        <v>32</v>
      </c>
      <c r="E1009" s="3">
        <v>1007</v>
      </c>
      <c r="F1009" s="3" t="s">
        <v>108</v>
      </c>
      <c r="G1009" s="3" t="s">
        <v>101</v>
      </c>
      <c r="H1009" s="3">
        <v>11</v>
      </c>
      <c r="I1009" s="5">
        <f t="shared" si="15"/>
        <v>0.0109235352532274</v>
      </c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4" spans="1:26">
      <c r="A1010" s="3" t="s">
        <v>90</v>
      </c>
      <c r="B1010" s="3" t="s">
        <v>85</v>
      </c>
      <c r="C1010" s="3" t="s">
        <v>87</v>
      </c>
      <c r="D1010" s="3" t="s">
        <v>32</v>
      </c>
      <c r="E1010" s="3">
        <v>989</v>
      </c>
      <c r="F1010" s="3" t="s">
        <v>108</v>
      </c>
      <c r="G1010" s="3" t="s">
        <v>101</v>
      </c>
      <c r="H1010" s="3">
        <v>11</v>
      </c>
      <c r="I1010" s="5">
        <f t="shared" si="15"/>
        <v>0.0111223458038423</v>
      </c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4" spans="1:26">
      <c r="A1011" s="3" t="s">
        <v>90</v>
      </c>
      <c r="B1011" s="3" t="s">
        <v>83</v>
      </c>
      <c r="C1011" s="3" t="s">
        <v>88</v>
      </c>
      <c r="D1011" s="3" t="s">
        <v>32</v>
      </c>
      <c r="E1011" s="3">
        <v>1005</v>
      </c>
      <c r="F1011" s="3" t="s">
        <v>108</v>
      </c>
      <c r="G1011" s="3" t="s">
        <v>101</v>
      </c>
      <c r="H1011" s="3">
        <v>10</v>
      </c>
      <c r="I1011" s="5">
        <f t="shared" si="15"/>
        <v>0.00995024875621891</v>
      </c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4" spans="1:26">
      <c r="A1012" s="3" t="s">
        <v>90</v>
      </c>
      <c r="B1012" s="3" t="s">
        <v>84</v>
      </c>
      <c r="C1012" s="3" t="s">
        <v>88</v>
      </c>
      <c r="D1012" s="3" t="s">
        <v>32</v>
      </c>
      <c r="E1012" s="3">
        <v>995</v>
      </c>
      <c r="F1012" s="3" t="s">
        <v>108</v>
      </c>
      <c r="G1012" s="3" t="s">
        <v>101</v>
      </c>
      <c r="H1012" s="3">
        <v>10</v>
      </c>
      <c r="I1012" s="5">
        <f t="shared" si="15"/>
        <v>0.0100502512562814</v>
      </c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4" spans="1:26">
      <c r="A1013" s="3" t="s">
        <v>90</v>
      </c>
      <c r="B1013" s="3" t="s">
        <v>85</v>
      </c>
      <c r="C1013" s="3" t="s">
        <v>88</v>
      </c>
      <c r="D1013" s="3" t="s">
        <v>32</v>
      </c>
      <c r="E1013" s="3">
        <v>996</v>
      </c>
      <c r="F1013" s="3" t="s">
        <v>108</v>
      </c>
      <c r="G1013" s="3" t="s">
        <v>101</v>
      </c>
      <c r="H1013" s="3">
        <v>11</v>
      </c>
      <c r="I1013" s="5">
        <f t="shared" si="15"/>
        <v>0.0110441767068273</v>
      </c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4" spans="1:26">
      <c r="A1014" s="3" t="s">
        <v>90</v>
      </c>
      <c r="B1014" s="3" t="s">
        <v>85</v>
      </c>
      <c r="C1014" s="3" t="s">
        <v>89</v>
      </c>
      <c r="D1014" s="3" t="s">
        <v>32</v>
      </c>
      <c r="E1014" s="3">
        <v>996</v>
      </c>
      <c r="F1014" s="3" t="s">
        <v>108</v>
      </c>
      <c r="G1014" s="3" t="s">
        <v>101</v>
      </c>
      <c r="H1014" s="3">
        <v>11</v>
      </c>
      <c r="I1014" s="5">
        <f t="shared" si="15"/>
        <v>0.0110441767068273</v>
      </c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4" spans="1:26">
      <c r="A1015" s="3" t="s">
        <v>90</v>
      </c>
      <c r="B1015" s="3" t="s">
        <v>85</v>
      </c>
      <c r="C1015" s="3" t="s">
        <v>86</v>
      </c>
      <c r="D1015" s="3" t="s">
        <v>59</v>
      </c>
      <c r="E1015" s="3">
        <v>1014</v>
      </c>
      <c r="F1015" s="3" t="s">
        <v>108</v>
      </c>
      <c r="G1015" s="3" t="s">
        <v>101</v>
      </c>
      <c r="H1015" s="3">
        <v>19</v>
      </c>
      <c r="I1015" s="5">
        <f t="shared" si="15"/>
        <v>0.0187376725838264</v>
      </c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4" spans="1:26">
      <c r="A1016" s="3" t="s">
        <v>90</v>
      </c>
      <c r="B1016" s="3" t="s">
        <v>84</v>
      </c>
      <c r="C1016" s="3" t="s">
        <v>87</v>
      </c>
      <c r="D1016" s="3" t="s">
        <v>34</v>
      </c>
      <c r="E1016" s="3">
        <v>990</v>
      </c>
      <c r="F1016" s="3" t="s">
        <v>108</v>
      </c>
      <c r="G1016" s="3" t="s">
        <v>101</v>
      </c>
      <c r="H1016" s="3">
        <v>6</v>
      </c>
      <c r="I1016" s="5">
        <f t="shared" si="15"/>
        <v>0.00606060606060606</v>
      </c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4" spans="1:26">
      <c r="A1017" s="3" t="s">
        <v>90</v>
      </c>
      <c r="B1017" s="3" t="s">
        <v>84</v>
      </c>
      <c r="C1017" s="3" t="s">
        <v>87</v>
      </c>
      <c r="D1017" s="3" t="s">
        <v>34</v>
      </c>
      <c r="E1017" s="3">
        <v>989</v>
      </c>
      <c r="F1017" s="3" t="s">
        <v>108</v>
      </c>
      <c r="G1017" s="3" t="s">
        <v>101</v>
      </c>
      <c r="H1017" s="3">
        <v>16</v>
      </c>
      <c r="I1017" s="5">
        <f t="shared" si="15"/>
        <v>0.0161779575328615</v>
      </c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4" spans="1:26">
      <c r="A1018" s="3" t="s">
        <v>90</v>
      </c>
      <c r="B1018" s="3" t="s">
        <v>85</v>
      </c>
      <c r="C1018" s="3" t="s">
        <v>87</v>
      </c>
      <c r="D1018" s="3" t="s">
        <v>34</v>
      </c>
      <c r="E1018" s="3">
        <v>1008</v>
      </c>
      <c r="F1018" s="3" t="s">
        <v>108</v>
      </c>
      <c r="G1018" s="3" t="s">
        <v>101</v>
      </c>
      <c r="H1018" s="3">
        <v>10</v>
      </c>
      <c r="I1018" s="5">
        <f t="shared" si="15"/>
        <v>0.00992063492063492</v>
      </c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4" spans="1:26">
      <c r="A1019" s="3" t="s">
        <v>90</v>
      </c>
      <c r="B1019" s="3" t="s">
        <v>82</v>
      </c>
      <c r="C1019" s="3" t="s">
        <v>88</v>
      </c>
      <c r="D1019" s="3" t="s">
        <v>34</v>
      </c>
      <c r="E1019" s="3">
        <v>988</v>
      </c>
      <c r="F1019" s="3" t="s">
        <v>108</v>
      </c>
      <c r="G1019" s="3" t="s">
        <v>101</v>
      </c>
      <c r="H1019" s="3">
        <v>10</v>
      </c>
      <c r="I1019" s="5">
        <f t="shared" si="15"/>
        <v>0.0101214574898785</v>
      </c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4" spans="1:26">
      <c r="A1020" s="3" t="s">
        <v>90</v>
      </c>
      <c r="B1020" s="3" t="s">
        <v>84</v>
      </c>
      <c r="C1020" s="3" t="s">
        <v>89</v>
      </c>
      <c r="D1020" s="3" t="s">
        <v>34</v>
      </c>
      <c r="E1020" s="3">
        <v>994</v>
      </c>
      <c r="F1020" s="3" t="s">
        <v>108</v>
      </c>
      <c r="G1020" s="3" t="s">
        <v>101</v>
      </c>
      <c r="H1020" s="3">
        <v>14</v>
      </c>
      <c r="I1020" s="5">
        <f t="shared" si="15"/>
        <v>0.0140845070422535</v>
      </c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4" spans="1:26">
      <c r="A1021" s="3" t="s">
        <v>90</v>
      </c>
      <c r="B1021" s="3" t="s">
        <v>82</v>
      </c>
      <c r="C1021" s="3" t="s">
        <v>87</v>
      </c>
      <c r="D1021" s="3" t="s">
        <v>35</v>
      </c>
      <c r="E1021" s="3">
        <v>994</v>
      </c>
      <c r="F1021" s="3" t="s">
        <v>108</v>
      </c>
      <c r="G1021" s="3" t="s">
        <v>101</v>
      </c>
      <c r="H1021" s="3">
        <v>10</v>
      </c>
      <c r="I1021" s="5">
        <f t="shared" si="15"/>
        <v>0.0100603621730382</v>
      </c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4" spans="1:26">
      <c r="A1022" s="3" t="s">
        <v>90</v>
      </c>
      <c r="B1022" s="3" t="s">
        <v>83</v>
      </c>
      <c r="C1022" s="3" t="s">
        <v>86</v>
      </c>
      <c r="D1022" s="3" t="s">
        <v>36</v>
      </c>
      <c r="E1022" s="3">
        <v>996</v>
      </c>
      <c r="F1022" s="3" t="s">
        <v>108</v>
      </c>
      <c r="G1022" s="3" t="s">
        <v>101</v>
      </c>
      <c r="H1022" s="3">
        <v>10</v>
      </c>
      <c r="I1022" s="5">
        <f t="shared" si="15"/>
        <v>0.0100401606425703</v>
      </c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4" spans="1:26">
      <c r="A1023" s="3" t="s">
        <v>90</v>
      </c>
      <c r="B1023" s="3" t="s">
        <v>83</v>
      </c>
      <c r="C1023" s="3" t="s">
        <v>86</v>
      </c>
      <c r="D1023" s="3" t="s">
        <v>36</v>
      </c>
      <c r="E1023" s="3">
        <v>980</v>
      </c>
      <c r="F1023" s="3" t="s">
        <v>108</v>
      </c>
      <c r="G1023" s="3" t="s">
        <v>101</v>
      </c>
      <c r="H1023" s="3">
        <v>12</v>
      </c>
      <c r="I1023" s="5">
        <f t="shared" si="15"/>
        <v>0.0122448979591837</v>
      </c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4" spans="1:26">
      <c r="A1024" s="3" t="s">
        <v>90</v>
      </c>
      <c r="B1024" s="3" t="s">
        <v>84</v>
      </c>
      <c r="C1024" s="3" t="s">
        <v>86</v>
      </c>
      <c r="D1024" s="3" t="s">
        <v>36</v>
      </c>
      <c r="E1024" s="3">
        <v>999</v>
      </c>
      <c r="F1024" s="3" t="s">
        <v>108</v>
      </c>
      <c r="G1024" s="3" t="s">
        <v>101</v>
      </c>
      <c r="H1024" s="3">
        <v>10</v>
      </c>
      <c r="I1024" s="5">
        <f t="shared" si="15"/>
        <v>0.01001001001001</v>
      </c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4" spans="1:26">
      <c r="A1025" s="3" t="s">
        <v>90</v>
      </c>
      <c r="B1025" s="3" t="s">
        <v>85</v>
      </c>
      <c r="C1025" s="3" t="s">
        <v>87</v>
      </c>
      <c r="D1025" s="3" t="s">
        <v>36</v>
      </c>
      <c r="E1025" s="3">
        <v>991</v>
      </c>
      <c r="F1025" s="3" t="s">
        <v>108</v>
      </c>
      <c r="G1025" s="3" t="s">
        <v>101</v>
      </c>
      <c r="H1025" s="3">
        <v>24</v>
      </c>
      <c r="I1025" s="5">
        <f t="shared" si="15"/>
        <v>0.024217961654894</v>
      </c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4" spans="1:26">
      <c r="A1026" s="3" t="s">
        <v>90</v>
      </c>
      <c r="B1026" s="3" t="s">
        <v>82</v>
      </c>
      <c r="C1026" s="3" t="s">
        <v>88</v>
      </c>
      <c r="D1026" s="3" t="s">
        <v>36</v>
      </c>
      <c r="E1026" s="3">
        <v>1004</v>
      </c>
      <c r="F1026" s="3" t="s">
        <v>108</v>
      </c>
      <c r="G1026" s="3" t="s">
        <v>101</v>
      </c>
      <c r="H1026" s="3">
        <v>24</v>
      </c>
      <c r="I1026" s="5">
        <f t="shared" ref="I1026:I1089" si="16">H1026/E1026</f>
        <v>0.0239043824701195</v>
      </c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4" spans="1:26">
      <c r="A1027" s="3" t="s">
        <v>90</v>
      </c>
      <c r="B1027" s="3" t="s">
        <v>84</v>
      </c>
      <c r="C1027" s="3" t="s">
        <v>89</v>
      </c>
      <c r="D1027" s="3" t="s">
        <v>36</v>
      </c>
      <c r="E1027" s="3">
        <v>989</v>
      </c>
      <c r="F1027" s="3" t="s">
        <v>108</v>
      </c>
      <c r="G1027" s="3" t="s">
        <v>101</v>
      </c>
      <c r="H1027" s="3">
        <v>10</v>
      </c>
      <c r="I1027" s="5">
        <f t="shared" si="16"/>
        <v>0.0101112234580384</v>
      </c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4" spans="1:26">
      <c r="A1028" s="3" t="s">
        <v>90</v>
      </c>
      <c r="B1028" s="3" t="s">
        <v>83</v>
      </c>
      <c r="C1028" s="3" t="s">
        <v>86</v>
      </c>
      <c r="D1028" s="3" t="s">
        <v>37</v>
      </c>
      <c r="E1028" s="3">
        <v>991</v>
      </c>
      <c r="F1028" s="3" t="s">
        <v>108</v>
      </c>
      <c r="G1028" s="3" t="s">
        <v>101</v>
      </c>
      <c r="H1028" s="3">
        <v>11</v>
      </c>
      <c r="I1028" s="5">
        <f t="shared" si="16"/>
        <v>0.0110998990918264</v>
      </c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4" spans="1:26">
      <c r="A1029" s="3" t="s">
        <v>90</v>
      </c>
      <c r="B1029" s="3" t="s">
        <v>83</v>
      </c>
      <c r="C1029" s="3" t="s">
        <v>89</v>
      </c>
      <c r="D1029" s="3" t="s">
        <v>60</v>
      </c>
      <c r="E1029" s="3">
        <v>1014</v>
      </c>
      <c r="F1029" s="3" t="s">
        <v>108</v>
      </c>
      <c r="G1029" s="3" t="s">
        <v>101</v>
      </c>
      <c r="H1029" s="3">
        <v>11</v>
      </c>
      <c r="I1029" s="5">
        <f t="shared" si="16"/>
        <v>0.0108481262327416</v>
      </c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4" spans="1:26">
      <c r="A1030" s="3" t="s">
        <v>90</v>
      </c>
      <c r="B1030" s="3" t="s">
        <v>83</v>
      </c>
      <c r="C1030" s="3" t="s">
        <v>88</v>
      </c>
      <c r="D1030" s="3" t="s">
        <v>61</v>
      </c>
      <c r="E1030" s="3">
        <v>989</v>
      </c>
      <c r="F1030" s="3" t="s">
        <v>108</v>
      </c>
      <c r="G1030" s="3" t="s">
        <v>101</v>
      </c>
      <c r="H1030" s="3">
        <v>14</v>
      </c>
      <c r="I1030" s="5">
        <f t="shared" si="16"/>
        <v>0.0141557128412538</v>
      </c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4" spans="1:26">
      <c r="A1031" s="3" t="s">
        <v>90</v>
      </c>
      <c r="B1031" s="3" t="s">
        <v>83</v>
      </c>
      <c r="C1031" s="3" t="s">
        <v>87</v>
      </c>
      <c r="D1031" s="3" t="s">
        <v>38</v>
      </c>
      <c r="E1031" s="3">
        <v>1006</v>
      </c>
      <c r="F1031" s="3" t="s">
        <v>108</v>
      </c>
      <c r="G1031" s="3" t="s">
        <v>101</v>
      </c>
      <c r="H1031" s="3">
        <v>17</v>
      </c>
      <c r="I1031" s="5">
        <f t="shared" si="16"/>
        <v>0.0168986083499006</v>
      </c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4" spans="1:26">
      <c r="A1032" s="3" t="s">
        <v>90</v>
      </c>
      <c r="B1032" s="3" t="s">
        <v>84</v>
      </c>
      <c r="C1032" s="3" t="s">
        <v>87</v>
      </c>
      <c r="D1032" s="3" t="s">
        <v>62</v>
      </c>
      <c r="E1032" s="3">
        <v>980</v>
      </c>
      <c r="F1032" s="3" t="s">
        <v>108</v>
      </c>
      <c r="G1032" s="3" t="s">
        <v>101</v>
      </c>
      <c r="H1032" s="3">
        <v>11</v>
      </c>
      <c r="I1032" s="5">
        <f t="shared" si="16"/>
        <v>0.0112244897959184</v>
      </c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4" spans="1:26">
      <c r="A1033" s="3" t="s">
        <v>90</v>
      </c>
      <c r="B1033" s="3" t="s">
        <v>84</v>
      </c>
      <c r="C1033" s="3" t="s">
        <v>87</v>
      </c>
      <c r="D1033" s="3" t="s">
        <v>39</v>
      </c>
      <c r="E1033" s="3">
        <v>992</v>
      </c>
      <c r="F1033" s="3" t="s">
        <v>108</v>
      </c>
      <c r="G1033" s="3" t="s">
        <v>101</v>
      </c>
      <c r="H1033" s="3">
        <v>14</v>
      </c>
      <c r="I1033" s="5">
        <f t="shared" si="16"/>
        <v>0.0141129032258065</v>
      </c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4" spans="1:26">
      <c r="A1034" s="3" t="s">
        <v>90</v>
      </c>
      <c r="B1034" s="3" t="s">
        <v>84</v>
      </c>
      <c r="C1034" s="3" t="s">
        <v>86</v>
      </c>
      <c r="D1034" s="3" t="s">
        <v>63</v>
      </c>
      <c r="E1034" s="3">
        <v>1011</v>
      </c>
      <c r="F1034" s="3" t="s">
        <v>108</v>
      </c>
      <c r="G1034" s="3" t="s">
        <v>101</v>
      </c>
      <c r="H1034" s="3">
        <v>12</v>
      </c>
      <c r="I1034" s="5">
        <f t="shared" si="16"/>
        <v>0.0118694362017804</v>
      </c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4" spans="1:26">
      <c r="A1035" s="3" t="s">
        <v>90</v>
      </c>
      <c r="B1035" s="3" t="s">
        <v>83</v>
      </c>
      <c r="C1035" s="3" t="s">
        <v>87</v>
      </c>
      <c r="D1035" s="3" t="s">
        <v>63</v>
      </c>
      <c r="E1035" s="3">
        <v>997</v>
      </c>
      <c r="F1035" s="3" t="s">
        <v>108</v>
      </c>
      <c r="G1035" s="3" t="s">
        <v>101</v>
      </c>
      <c r="H1035" s="3">
        <v>10</v>
      </c>
      <c r="I1035" s="5">
        <f t="shared" si="16"/>
        <v>0.0100300902708124</v>
      </c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4" spans="1:26">
      <c r="A1036" s="3" t="s">
        <v>90</v>
      </c>
      <c r="B1036" s="3" t="s">
        <v>84</v>
      </c>
      <c r="C1036" s="3" t="s">
        <v>86</v>
      </c>
      <c r="D1036" s="3" t="s">
        <v>64</v>
      </c>
      <c r="E1036" s="3">
        <v>1001</v>
      </c>
      <c r="F1036" s="3" t="s">
        <v>108</v>
      </c>
      <c r="G1036" s="3" t="s">
        <v>101</v>
      </c>
      <c r="H1036" s="3">
        <v>17</v>
      </c>
      <c r="I1036" s="5">
        <f t="shared" si="16"/>
        <v>0.016983016983017</v>
      </c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4" spans="1:26">
      <c r="A1037" s="3" t="s">
        <v>90</v>
      </c>
      <c r="B1037" s="3" t="s">
        <v>82</v>
      </c>
      <c r="C1037" s="3" t="s">
        <v>88</v>
      </c>
      <c r="D1037" s="3" t="s">
        <v>65</v>
      </c>
      <c r="E1037" s="3">
        <v>1006</v>
      </c>
      <c r="F1037" s="3" t="s">
        <v>108</v>
      </c>
      <c r="G1037" s="3" t="s">
        <v>101</v>
      </c>
      <c r="H1037" s="3">
        <v>16</v>
      </c>
      <c r="I1037" s="5">
        <f t="shared" si="16"/>
        <v>0.0159045725646123</v>
      </c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4" spans="1:26">
      <c r="A1038" s="3" t="s">
        <v>90</v>
      </c>
      <c r="B1038" s="3" t="s">
        <v>85</v>
      </c>
      <c r="C1038" s="3" t="s">
        <v>87</v>
      </c>
      <c r="D1038" s="3" t="s">
        <v>66</v>
      </c>
      <c r="E1038" s="3">
        <v>1013</v>
      </c>
      <c r="F1038" s="3" t="s">
        <v>108</v>
      </c>
      <c r="G1038" s="3" t="s">
        <v>101</v>
      </c>
      <c r="H1038" s="3">
        <v>9</v>
      </c>
      <c r="I1038" s="5">
        <f t="shared" si="16"/>
        <v>0.00888450148075025</v>
      </c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4" spans="1:26">
      <c r="A1039" s="3" t="s">
        <v>90</v>
      </c>
      <c r="B1039" s="3" t="s">
        <v>85</v>
      </c>
      <c r="C1039" s="3" t="s">
        <v>87</v>
      </c>
      <c r="D1039" s="3" t="s">
        <v>66</v>
      </c>
      <c r="E1039" s="3">
        <v>1006</v>
      </c>
      <c r="F1039" s="3" t="s">
        <v>108</v>
      </c>
      <c r="G1039" s="3" t="s">
        <v>101</v>
      </c>
      <c r="H1039" s="3">
        <v>9</v>
      </c>
      <c r="I1039" s="5">
        <f t="shared" si="16"/>
        <v>0.00894632206759443</v>
      </c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4" spans="1:26">
      <c r="A1040" s="3" t="s">
        <v>90</v>
      </c>
      <c r="B1040" s="3" t="s">
        <v>83</v>
      </c>
      <c r="C1040" s="3" t="s">
        <v>86</v>
      </c>
      <c r="D1040" s="3" t="s">
        <v>43</v>
      </c>
      <c r="E1040" s="3">
        <v>1007</v>
      </c>
      <c r="F1040" s="3" t="s">
        <v>108</v>
      </c>
      <c r="G1040" s="3" t="s">
        <v>101</v>
      </c>
      <c r="H1040" s="3">
        <v>11</v>
      </c>
      <c r="I1040" s="5">
        <f t="shared" si="16"/>
        <v>0.0109235352532274</v>
      </c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4" spans="1:26">
      <c r="A1041" s="3" t="s">
        <v>90</v>
      </c>
      <c r="B1041" s="3" t="s">
        <v>84</v>
      </c>
      <c r="C1041" s="3" t="s">
        <v>86</v>
      </c>
      <c r="D1041" s="3" t="s">
        <v>43</v>
      </c>
      <c r="E1041" s="3">
        <v>984</v>
      </c>
      <c r="F1041" s="3" t="s">
        <v>108</v>
      </c>
      <c r="G1041" s="3" t="s">
        <v>101</v>
      </c>
      <c r="H1041" s="3">
        <v>6</v>
      </c>
      <c r="I1041" s="5">
        <f t="shared" si="16"/>
        <v>0.00609756097560976</v>
      </c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4" spans="1:26">
      <c r="A1042" s="3" t="s">
        <v>90</v>
      </c>
      <c r="B1042" s="3" t="s">
        <v>84</v>
      </c>
      <c r="C1042" s="3" t="s">
        <v>89</v>
      </c>
      <c r="D1042" s="3" t="s">
        <v>43</v>
      </c>
      <c r="E1042" s="3">
        <v>993</v>
      </c>
      <c r="F1042" s="3" t="s">
        <v>108</v>
      </c>
      <c r="G1042" s="3" t="s">
        <v>101</v>
      </c>
      <c r="H1042" s="3">
        <v>12</v>
      </c>
      <c r="I1042" s="5">
        <f t="shared" si="16"/>
        <v>0.0120845921450151</v>
      </c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4" spans="1:26">
      <c r="A1043" s="3" t="s">
        <v>90</v>
      </c>
      <c r="B1043" s="3" t="s">
        <v>85</v>
      </c>
      <c r="C1043" s="3" t="s">
        <v>86</v>
      </c>
      <c r="D1043" s="3" t="s">
        <v>44</v>
      </c>
      <c r="E1043" s="3">
        <v>1001</v>
      </c>
      <c r="F1043" s="3" t="s">
        <v>108</v>
      </c>
      <c r="G1043" s="3" t="s">
        <v>101</v>
      </c>
      <c r="H1043" s="3">
        <v>12</v>
      </c>
      <c r="I1043" s="5">
        <f t="shared" si="16"/>
        <v>0.011988011988012</v>
      </c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4" spans="1:26">
      <c r="A1044" s="3" t="s">
        <v>90</v>
      </c>
      <c r="B1044" s="3" t="s">
        <v>85</v>
      </c>
      <c r="C1044" s="3" t="s">
        <v>89</v>
      </c>
      <c r="D1044" s="3" t="s">
        <v>44</v>
      </c>
      <c r="E1044" s="3">
        <v>1009</v>
      </c>
      <c r="F1044" s="3" t="s">
        <v>108</v>
      </c>
      <c r="G1044" s="3" t="s">
        <v>101</v>
      </c>
      <c r="H1044" s="3">
        <v>11</v>
      </c>
      <c r="I1044" s="5">
        <f t="shared" si="16"/>
        <v>0.0109018830525273</v>
      </c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4" spans="1:26">
      <c r="A1045" s="3" t="s">
        <v>90</v>
      </c>
      <c r="B1045" s="3" t="s">
        <v>85</v>
      </c>
      <c r="C1045" s="3" t="s">
        <v>89</v>
      </c>
      <c r="D1045" s="3" t="s">
        <v>44</v>
      </c>
      <c r="E1045" s="3">
        <v>1006</v>
      </c>
      <c r="F1045" s="3" t="s">
        <v>108</v>
      </c>
      <c r="G1045" s="3" t="s">
        <v>101</v>
      </c>
      <c r="H1045" s="3">
        <v>12</v>
      </c>
      <c r="I1045" s="5">
        <f t="shared" si="16"/>
        <v>0.0119284294234592</v>
      </c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4" spans="1:26">
      <c r="A1046" s="3" t="s">
        <v>90</v>
      </c>
      <c r="B1046" s="3" t="s">
        <v>85</v>
      </c>
      <c r="C1046" s="3" t="s">
        <v>87</v>
      </c>
      <c r="D1046" s="3" t="s">
        <v>45</v>
      </c>
      <c r="E1046" s="3">
        <v>996</v>
      </c>
      <c r="F1046" s="3" t="s">
        <v>108</v>
      </c>
      <c r="G1046" s="3" t="s">
        <v>101</v>
      </c>
      <c r="H1046" s="3">
        <v>10</v>
      </c>
      <c r="I1046" s="5">
        <f t="shared" si="16"/>
        <v>0.0100401606425703</v>
      </c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4" spans="1:26">
      <c r="A1047" s="3" t="s">
        <v>90</v>
      </c>
      <c r="B1047" s="3" t="s">
        <v>84</v>
      </c>
      <c r="C1047" s="3" t="s">
        <v>88</v>
      </c>
      <c r="D1047" s="3" t="s">
        <v>45</v>
      </c>
      <c r="E1047" s="3">
        <v>996</v>
      </c>
      <c r="F1047" s="3" t="s">
        <v>108</v>
      </c>
      <c r="G1047" s="3" t="s">
        <v>101</v>
      </c>
      <c r="H1047" s="3">
        <v>11</v>
      </c>
      <c r="I1047" s="5">
        <f t="shared" si="16"/>
        <v>0.0110441767068273</v>
      </c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4" spans="1:26">
      <c r="A1048" s="3" t="s">
        <v>90</v>
      </c>
      <c r="B1048" s="3" t="s">
        <v>82</v>
      </c>
      <c r="C1048" s="3" t="s">
        <v>86</v>
      </c>
      <c r="D1048" s="3" t="s">
        <v>47</v>
      </c>
      <c r="E1048" s="3">
        <v>999</v>
      </c>
      <c r="F1048" s="3" t="s">
        <v>108</v>
      </c>
      <c r="G1048" s="3" t="s">
        <v>101</v>
      </c>
      <c r="H1048" s="3">
        <v>6</v>
      </c>
      <c r="I1048" s="5">
        <f t="shared" si="16"/>
        <v>0.00600600600600601</v>
      </c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4" spans="1:26">
      <c r="A1049" s="3" t="s">
        <v>90</v>
      </c>
      <c r="B1049" s="3" t="s">
        <v>82</v>
      </c>
      <c r="C1049" s="3" t="s">
        <v>86</v>
      </c>
      <c r="D1049" s="3" t="s">
        <v>47</v>
      </c>
      <c r="E1049" s="3">
        <v>1014</v>
      </c>
      <c r="F1049" s="3" t="s">
        <v>108</v>
      </c>
      <c r="G1049" s="3" t="s">
        <v>101</v>
      </c>
      <c r="H1049" s="3">
        <v>17</v>
      </c>
      <c r="I1049" s="5">
        <f t="shared" si="16"/>
        <v>0.0167652859960552</v>
      </c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4" spans="1:26">
      <c r="A1050" s="3" t="s">
        <v>90</v>
      </c>
      <c r="B1050" s="3" t="s">
        <v>83</v>
      </c>
      <c r="C1050" s="3" t="s">
        <v>87</v>
      </c>
      <c r="D1050" s="3" t="s">
        <v>67</v>
      </c>
      <c r="E1050" s="3">
        <v>995</v>
      </c>
      <c r="F1050" s="3" t="s">
        <v>108</v>
      </c>
      <c r="G1050" s="3" t="s">
        <v>101</v>
      </c>
      <c r="H1050" s="3">
        <v>10</v>
      </c>
      <c r="I1050" s="5">
        <f t="shared" si="16"/>
        <v>0.0100502512562814</v>
      </c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4" spans="1:26">
      <c r="A1051" s="3" t="s">
        <v>90</v>
      </c>
      <c r="B1051" s="3" t="s">
        <v>84</v>
      </c>
      <c r="C1051" s="3" t="s">
        <v>87</v>
      </c>
      <c r="D1051" s="3" t="s">
        <v>67</v>
      </c>
      <c r="E1051" s="3">
        <v>1032</v>
      </c>
      <c r="F1051" s="3" t="s">
        <v>108</v>
      </c>
      <c r="G1051" s="3" t="s">
        <v>101</v>
      </c>
      <c r="H1051" s="3">
        <v>9</v>
      </c>
      <c r="I1051" s="5">
        <f t="shared" si="16"/>
        <v>0.00872093023255814</v>
      </c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4" spans="1:26">
      <c r="A1052" s="3" t="s">
        <v>90</v>
      </c>
      <c r="B1052" s="3" t="s">
        <v>85</v>
      </c>
      <c r="C1052" s="3" t="s">
        <v>87</v>
      </c>
      <c r="D1052" s="3" t="s">
        <v>67</v>
      </c>
      <c r="E1052" s="3">
        <v>1006</v>
      </c>
      <c r="F1052" s="3" t="s">
        <v>108</v>
      </c>
      <c r="G1052" s="3" t="s">
        <v>101</v>
      </c>
      <c r="H1052" s="3">
        <v>11</v>
      </c>
      <c r="I1052" s="5">
        <f t="shared" si="16"/>
        <v>0.010934393638171</v>
      </c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4" spans="1:26">
      <c r="A1053" s="3" t="s">
        <v>90</v>
      </c>
      <c r="B1053" s="3" t="s">
        <v>83</v>
      </c>
      <c r="C1053" s="3" t="s">
        <v>88</v>
      </c>
      <c r="D1053" s="3" t="s">
        <v>67</v>
      </c>
      <c r="E1053" s="3">
        <v>987</v>
      </c>
      <c r="F1053" s="3" t="s">
        <v>108</v>
      </c>
      <c r="G1053" s="3" t="s">
        <v>101</v>
      </c>
      <c r="H1053" s="3">
        <v>10</v>
      </c>
      <c r="I1053" s="5">
        <f t="shared" si="16"/>
        <v>0.0101317122593718</v>
      </c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4" spans="1:26">
      <c r="A1054" s="3" t="s">
        <v>90</v>
      </c>
      <c r="B1054" s="3" t="s">
        <v>82</v>
      </c>
      <c r="C1054" s="3" t="s">
        <v>86</v>
      </c>
      <c r="D1054" s="3" t="s">
        <v>49</v>
      </c>
      <c r="E1054" s="3">
        <v>1011</v>
      </c>
      <c r="F1054" s="3" t="s">
        <v>108</v>
      </c>
      <c r="G1054" s="3" t="s">
        <v>101</v>
      </c>
      <c r="H1054" s="3">
        <v>16</v>
      </c>
      <c r="I1054" s="5">
        <f t="shared" si="16"/>
        <v>0.0158259149357072</v>
      </c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4" spans="1:26">
      <c r="A1055" s="3" t="s">
        <v>90</v>
      </c>
      <c r="B1055" s="3" t="s">
        <v>82</v>
      </c>
      <c r="C1055" s="3" t="s">
        <v>87</v>
      </c>
      <c r="D1055" s="3" t="s">
        <v>50</v>
      </c>
      <c r="E1055" s="3">
        <v>989</v>
      </c>
      <c r="F1055" s="3" t="s">
        <v>108</v>
      </c>
      <c r="G1055" s="3" t="s">
        <v>101</v>
      </c>
      <c r="H1055" s="3">
        <v>17</v>
      </c>
      <c r="I1055" s="5">
        <f t="shared" si="16"/>
        <v>0.0171890798786653</v>
      </c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4" spans="1:26">
      <c r="A1056" s="3" t="s">
        <v>90</v>
      </c>
      <c r="B1056" s="3" t="s">
        <v>84</v>
      </c>
      <c r="C1056" s="3" t="s">
        <v>88</v>
      </c>
      <c r="D1056" s="3" t="s">
        <v>50</v>
      </c>
      <c r="E1056" s="3">
        <v>1013</v>
      </c>
      <c r="F1056" s="3" t="s">
        <v>108</v>
      </c>
      <c r="G1056" s="3" t="s">
        <v>101</v>
      </c>
      <c r="H1056" s="3">
        <v>14</v>
      </c>
      <c r="I1056" s="5">
        <f t="shared" si="16"/>
        <v>0.0138203356367226</v>
      </c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4" spans="1:26">
      <c r="A1057" s="3" t="s">
        <v>90</v>
      </c>
      <c r="B1057" s="3" t="s">
        <v>83</v>
      </c>
      <c r="C1057" s="3" t="s">
        <v>89</v>
      </c>
      <c r="D1057" s="3" t="s">
        <v>50</v>
      </c>
      <c r="E1057" s="3">
        <v>1007</v>
      </c>
      <c r="F1057" s="3" t="s">
        <v>108</v>
      </c>
      <c r="G1057" s="3" t="s">
        <v>101</v>
      </c>
      <c r="H1057" s="3">
        <v>6</v>
      </c>
      <c r="I1057" s="5">
        <f t="shared" si="16"/>
        <v>0.00595829195630586</v>
      </c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4" spans="1:26">
      <c r="A1058" s="3" t="s">
        <v>90</v>
      </c>
      <c r="B1058" s="3" t="s">
        <v>85</v>
      </c>
      <c r="C1058" s="3" t="s">
        <v>89</v>
      </c>
      <c r="D1058" s="3" t="s">
        <v>50</v>
      </c>
      <c r="E1058" s="3">
        <v>998</v>
      </c>
      <c r="F1058" s="3" t="s">
        <v>108</v>
      </c>
      <c r="G1058" s="3" t="s">
        <v>101</v>
      </c>
      <c r="H1058" s="3">
        <v>11</v>
      </c>
      <c r="I1058" s="5">
        <f t="shared" si="16"/>
        <v>0.0110220440881764</v>
      </c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4" spans="1:26">
      <c r="A1059" s="3" t="s">
        <v>90</v>
      </c>
      <c r="B1059" s="3" t="s">
        <v>85</v>
      </c>
      <c r="C1059" s="3" t="s">
        <v>89</v>
      </c>
      <c r="D1059" s="3" t="s">
        <v>50</v>
      </c>
      <c r="E1059" s="3">
        <v>984</v>
      </c>
      <c r="F1059" s="3" t="s">
        <v>108</v>
      </c>
      <c r="G1059" s="3" t="s">
        <v>101</v>
      </c>
      <c r="H1059" s="3">
        <v>16</v>
      </c>
      <c r="I1059" s="5">
        <f t="shared" si="16"/>
        <v>0.016260162601626</v>
      </c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4" spans="1:26">
      <c r="A1060" s="3" t="s">
        <v>90</v>
      </c>
      <c r="B1060" s="3" t="s">
        <v>82</v>
      </c>
      <c r="C1060" s="3" t="s">
        <v>89</v>
      </c>
      <c r="D1060" s="3" t="s">
        <v>52</v>
      </c>
      <c r="E1060" s="3">
        <v>1000</v>
      </c>
      <c r="F1060" s="3" t="s">
        <v>108</v>
      </c>
      <c r="G1060" s="3" t="s">
        <v>101</v>
      </c>
      <c r="H1060" s="3">
        <v>10</v>
      </c>
      <c r="I1060" s="5">
        <f t="shared" si="16"/>
        <v>0.01</v>
      </c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4" spans="1:26">
      <c r="A1061" s="3" t="s">
        <v>90</v>
      </c>
      <c r="B1061" s="3" t="s">
        <v>82</v>
      </c>
      <c r="C1061" s="3" t="s">
        <v>86</v>
      </c>
      <c r="D1061" s="3" t="s">
        <v>53</v>
      </c>
      <c r="E1061" s="3">
        <v>1014</v>
      </c>
      <c r="F1061" s="3" t="s">
        <v>108</v>
      </c>
      <c r="G1061" s="3" t="s">
        <v>101</v>
      </c>
      <c r="H1061" s="3">
        <v>6</v>
      </c>
      <c r="I1061" s="5">
        <f t="shared" si="16"/>
        <v>0.00591715976331361</v>
      </c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4" spans="1:26">
      <c r="A1062" s="3" t="s">
        <v>90</v>
      </c>
      <c r="B1062" s="3" t="s">
        <v>82</v>
      </c>
      <c r="C1062" s="3" t="s">
        <v>88</v>
      </c>
      <c r="D1062" s="3" t="s">
        <v>53</v>
      </c>
      <c r="E1062" s="3">
        <v>1011</v>
      </c>
      <c r="F1062" s="3" t="s">
        <v>108</v>
      </c>
      <c r="G1062" s="3" t="s">
        <v>101</v>
      </c>
      <c r="H1062" s="3">
        <v>14</v>
      </c>
      <c r="I1062" s="5">
        <f t="shared" si="16"/>
        <v>0.0138476755687438</v>
      </c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4" spans="1:26">
      <c r="A1063" s="3" t="s">
        <v>90</v>
      </c>
      <c r="B1063" s="3" t="s">
        <v>82</v>
      </c>
      <c r="C1063" s="3" t="s">
        <v>87</v>
      </c>
      <c r="D1063" s="3" t="s">
        <v>31</v>
      </c>
      <c r="E1063" s="3">
        <v>1010</v>
      </c>
      <c r="F1063" s="3" t="s">
        <v>108</v>
      </c>
      <c r="G1063" s="3" t="s">
        <v>102</v>
      </c>
      <c r="H1063" s="3">
        <v>10</v>
      </c>
      <c r="I1063" s="5">
        <f t="shared" si="16"/>
        <v>0.0099009900990099</v>
      </c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4" spans="1:26">
      <c r="A1064" s="3" t="s">
        <v>90</v>
      </c>
      <c r="B1064" s="3" t="s">
        <v>84</v>
      </c>
      <c r="C1064" s="3" t="s">
        <v>87</v>
      </c>
      <c r="D1064" s="3" t="s">
        <v>32</v>
      </c>
      <c r="E1064" s="3">
        <v>994</v>
      </c>
      <c r="F1064" s="3" t="s">
        <v>108</v>
      </c>
      <c r="G1064" s="3" t="s">
        <v>102</v>
      </c>
      <c r="H1064" s="3">
        <v>11</v>
      </c>
      <c r="I1064" s="5">
        <f t="shared" si="16"/>
        <v>0.0110663983903421</v>
      </c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ht="14" spans="1:26">
      <c r="A1065" s="3" t="s">
        <v>90</v>
      </c>
      <c r="B1065" s="3" t="s">
        <v>85</v>
      </c>
      <c r="C1065" s="3" t="s">
        <v>87</v>
      </c>
      <c r="D1065" s="3" t="s">
        <v>32</v>
      </c>
      <c r="E1065" s="3">
        <v>992</v>
      </c>
      <c r="F1065" s="3" t="s">
        <v>108</v>
      </c>
      <c r="G1065" s="3" t="s">
        <v>102</v>
      </c>
      <c r="H1065" s="3">
        <v>12</v>
      </c>
      <c r="I1065" s="5">
        <f t="shared" si="16"/>
        <v>0.0120967741935484</v>
      </c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ht="14" spans="1:26">
      <c r="A1066" s="3" t="s">
        <v>90</v>
      </c>
      <c r="B1066" s="3" t="s">
        <v>82</v>
      </c>
      <c r="C1066" s="3" t="s">
        <v>88</v>
      </c>
      <c r="D1066" s="3" t="s">
        <v>32</v>
      </c>
      <c r="E1066" s="3">
        <v>983</v>
      </c>
      <c r="F1066" s="3" t="s">
        <v>108</v>
      </c>
      <c r="G1066" s="3" t="s">
        <v>102</v>
      </c>
      <c r="H1066" s="3">
        <v>11</v>
      </c>
      <c r="I1066" s="5">
        <f t="shared" si="16"/>
        <v>0.0111902339776195</v>
      </c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ht="14" spans="1:26">
      <c r="A1067" s="3" t="s">
        <v>90</v>
      </c>
      <c r="B1067" s="3" t="s">
        <v>84</v>
      </c>
      <c r="C1067" s="3" t="s">
        <v>88</v>
      </c>
      <c r="D1067" s="3" t="s">
        <v>32</v>
      </c>
      <c r="E1067" s="3">
        <v>987</v>
      </c>
      <c r="F1067" s="3" t="s">
        <v>108</v>
      </c>
      <c r="G1067" s="3" t="s">
        <v>102</v>
      </c>
      <c r="H1067" s="3">
        <v>11</v>
      </c>
      <c r="I1067" s="5">
        <f t="shared" si="16"/>
        <v>0.011144883485309</v>
      </c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ht="14" spans="1:26">
      <c r="A1068" s="3" t="s">
        <v>90</v>
      </c>
      <c r="B1068" s="3" t="s">
        <v>85</v>
      </c>
      <c r="C1068" s="3" t="s">
        <v>89</v>
      </c>
      <c r="D1068" s="3" t="s">
        <v>32</v>
      </c>
      <c r="E1068" s="3">
        <v>1008</v>
      </c>
      <c r="F1068" s="3" t="s">
        <v>108</v>
      </c>
      <c r="G1068" s="3" t="s">
        <v>102</v>
      </c>
      <c r="H1068" s="3">
        <v>11</v>
      </c>
      <c r="I1068" s="5">
        <f t="shared" si="16"/>
        <v>0.0109126984126984</v>
      </c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ht="14" spans="1:26">
      <c r="A1069" s="3" t="s">
        <v>90</v>
      </c>
      <c r="B1069" s="3" t="s">
        <v>85</v>
      </c>
      <c r="C1069" s="3" t="s">
        <v>86</v>
      </c>
      <c r="D1069" s="3" t="s">
        <v>33</v>
      </c>
      <c r="E1069" s="3">
        <v>981</v>
      </c>
      <c r="F1069" s="3" t="s">
        <v>108</v>
      </c>
      <c r="G1069" s="3" t="s">
        <v>102</v>
      </c>
      <c r="H1069" s="3">
        <v>14</v>
      </c>
      <c r="I1069" s="5">
        <f t="shared" si="16"/>
        <v>0.0142711518858308</v>
      </c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ht="14" spans="1:26">
      <c r="A1070" s="3" t="s">
        <v>90</v>
      </c>
      <c r="B1070" s="3" t="s">
        <v>83</v>
      </c>
      <c r="C1070" s="3" t="s">
        <v>86</v>
      </c>
      <c r="D1070" s="3" t="s">
        <v>34</v>
      </c>
      <c r="E1070" s="3">
        <v>995</v>
      </c>
      <c r="F1070" s="3" t="s">
        <v>108</v>
      </c>
      <c r="G1070" s="3" t="s">
        <v>102</v>
      </c>
      <c r="H1070" s="3">
        <v>9</v>
      </c>
      <c r="I1070" s="5">
        <f t="shared" si="16"/>
        <v>0.00904522613065327</v>
      </c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4" spans="1:26">
      <c r="A1071" s="3" t="s">
        <v>90</v>
      </c>
      <c r="B1071" s="3" t="s">
        <v>82</v>
      </c>
      <c r="C1071" s="3" t="s">
        <v>89</v>
      </c>
      <c r="D1071" s="3" t="s">
        <v>34</v>
      </c>
      <c r="E1071" s="3">
        <v>1006</v>
      </c>
      <c r="F1071" s="3" t="s">
        <v>108</v>
      </c>
      <c r="G1071" s="3" t="s">
        <v>102</v>
      </c>
      <c r="H1071" s="3">
        <v>9</v>
      </c>
      <c r="I1071" s="5">
        <f t="shared" si="16"/>
        <v>0.00894632206759443</v>
      </c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ht="14" spans="1:26">
      <c r="A1072" s="3" t="s">
        <v>90</v>
      </c>
      <c r="B1072" s="3" t="s">
        <v>83</v>
      </c>
      <c r="C1072" s="3" t="s">
        <v>87</v>
      </c>
      <c r="D1072" s="3" t="s">
        <v>36</v>
      </c>
      <c r="E1072" s="3">
        <v>987</v>
      </c>
      <c r="F1072" s="3" t="s">
        <v>108</v>
      </c>
      <c r="G1072" s="3" t="s">
        <v>102</v>
      </c>
      <c r="H1072" s="3">
        <v>11</v>
      </c>
      <c r="I1072" s="5">
        <f t="shared" si="16"/>
        <v>0.011144883485309</v>
      </c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ht="14" spans="1:26">
      <c r="A1073" s="3" t="s">
        <v>90</v>
      </c>
      <c r="B1073" s="3" t="s">
        <v>84</v>
      </c>
      <c r="C1073" s="3" t="s">
        <v>89</v>
      </c>
      <c r="D1073" s="3" t="s">
        <v>36</v>
      </c>
      <c r="E1073" s="3">
        <v>987</v>
      </c>
      <c r="F1073" s="3" t="s">
        <v>108</v>
      </c>
      <c r="G1073" s="3" t="s">
        <v>102</v>
      </c>
      <c r="H1073" s="3">
        <v>24</v>
      </c>
      <c r="I1073" s="5">
        <f t="shared" si="16"/>
        <v>0.0243161094224924</v>
      </c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ht="14" spans="1:26">
      <c r="A1074" s="3" t="s">
        <v>90</v>
      </c>
      <c r="B1074" s="3" t="s">
        <v>85</v>
      </c>
      <c r="C1074" s="3" t="s">
        <v>88</v>
      </c>
      <c r="D1074" s="3" t="s">
        <v>37</v>
      </c>
      <c r="E1074" s="3">
        <v>996</v>
      </c>
      <c r="F1074" s="3" t="s">
        <v>108</v>
      </c>
      <c r="G1074" s="3" t="s">
        <v>102</v>
      </c>
      <c r="H1074" s="3">
        <v>6</v>
      </c>
      <c r="I1074" s="5">
        <f t="shared" si="16"/>
        <v>0.00602409638554217</v>
      </c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ht="14" spans="1:26">
      <c r="A1075" s="3" t="s">
        <v>90</v>
      </c>
      <c r="B1075" s="3" t="s">
        <v>84</v>
      </c>
      <c r="C1075" s="3" t="s">
        <v>87</v>
      </c>
      <c r="D1075" s="3" t="s">
        <v>38</v>
      </c>
      <c r="E1075" s="3">
        <v>997</v>
      </c>
      <c r="F1075" s="3" t="s">
        <v>108</v>
      </c>
      <c r="G1075" s="3" t="s">
        <v>102</v>
      </c>
      <c r="H1075" s="3">
        <v>6</v>
      </c>
      <c r="I1075" s="5">
        <f t="shared" si="16"/>
        <v>0.00601805416248746</v>
      </c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ht="14" spans="1:26">
      <c r="A1076" s="3" t="s">
        <v>90</v>
      </c>
      <c r="B1076" s="3" t="s">
        <v>85</v>
      </c>
      <c r="C1076" s="3" t="s">
        <v>88</v>
      </c>
      <c r="D1076" s="3" t="s">
        <v>38</v>
      </c>
      <c r="E1076" s="3">
        <v>996</v>
      </c>
      <c r="F1076" s="3" t="s">
        <v>108</v>
      </c>
      <c r="G1076" s="3" t="s">
        <v>102</v>
      </c>
      <c r="H1076" s="3">
        <v>10</v>
      </c>
      <c r="I1076" s="5">
        <f t="shared" si="16"/>
        <v>0.0100401606425703</v>
      </c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ht="14" spans="1:26">
      <c r="A1077" s="3" t="s">
        <v>90</v>
      </c>
      <c r="B1077" s="3" t="s">
        <v>82</v>
      </c>
      <c r="C1077" s="3" t="s">
        <v>88</v>
      </c>
      <c r="D1077" s="3" t="s">
        <v>39</v>
      </c>
      <c r="E1077" s="3">
        <v>990</v>
      </c>
      <c r="F1077" s="3" t="s">
        <v>108</v>
      </c>
      <c r="G1077" s="3" t="s">
        <v>102</v>
      </c>
      <c r="H1077" s="3">
        <v>6</v>
      </c>
      <c r="I1077" s="5">
        <f t="shared" si="16"/>
        <v>0.00606060606060606</v>
      </c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ht="14" spans="1:26">
      <c r="A1078" s="3" t="s">
        <v>90</v>
      </c>
      <c r="B1078" s="3" t="s">
        <v>82</v>
      </c>
      <c r="C1078" s="3" t="s">
        <v>88</v>
      </c>
      <c r="D1078" s="3" t="s">
        <v>39</v>
      </c>
      <c r="E1078" s="3">
        <v>994</v>
      </c>
      <c r="F1078" s="3" t="s">
        <v>108</v>
      </c>
      <c r="G1078" s="3" t="s">
        <v>102</v>
      </c>
      <c r="H1078" s="3">
        <v>11</v>
      </c>
      <c r="I1078" s="5">
        <f t="shared" si="16"/>
        <v>0.0110663983903421</v>
      </c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ht="14" spans="1:26">
      <c r="A1079" s="3" t="s">
        <v>90</v>
      </c>
      <c r="B1079" s="3" t="s">
        <v>85</v>
      </c>
      <c r="C1079" s="3" t="s">
        <v>89</v>
      </c>
      <c r="D1079" s="3" t="s">
        <v>39</v>
      </c>
      <c r="E1079" s="3">
        <v>1016</v>
      </c>
      <c r="F1079" s="3" t="s">
        <v>108</v>
      </c>
      <c r="G1079" s="3" t="s">
        <v>102</v>
      </c>
      <c r="H1079" s="3">
        <v>11</v>
      </c>
      <c r="I1079" s="5">
        <f t="shared" si="16"/>
        <v>0.0108267716535433</v>
      </c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ht="14" spans="1:26">
      <c r="A1080" s="3" t="s">
        <v>90</v>
      </c>
      <c r="B1080" s="3" t="s">
        <v>83</v>
      </c>
      <c r="C1080" s="3" t="s">
        <v>89</v>
      </c>
      <c r="D1080" s="3" t="s">
        <v>40</v>
      </c>
      <c r="E1080" s="3">
        <v>1001</v>
      </c>
      <c r="F1080" s="3" t="s">
        <v>108</v>
      </c>
      <c r="G1080" s="3" t="s">
        <v>102</v>
      </c>
      <c r="H1080" s="3">
        <v>12</v>
      </c>
      <c r="I1080" s="5">
        <f t="shared" si="16"/>
        <v>0.011988011988012</v>
      </c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ht="14" spans="1:26">
      <c r="A1081" s="3" t="s">
        <v>90</v>
      </c>
      <c r="B1081" s="3" t="s">
        <v>82</v>
      </c>
      <c r="C1081" s="3" t="s">
        <v>88</v>
      </c>
      <c r="D1081" s="3" t="s">
        <v>41</v>
      </c>
      <c r="E1081" s="3">
        <v>995</v>
      </c>
      <c r="F1081" s="3" t="s">
        <v>108</v>
      </c>
      <c r="G1081" s="3" t="s">
        <v>102</v>
      </c>
      <c r="H1081" s="3">
        <v>17</v>
      </c>
      <c r="I1081" s="5">
        <f t="shared" si="16"/>
        <v>0.0170854271356784</v>
      </c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ht="14" spans="1:26">
      <c r="A1082" s="3" t="s">
        <v>90</v>
      </c>
      <c r="B1082" s="3" t="s">
        <v>84</v>
      </c>
      <c r="C1082" s="3" t="s">
        <v>87</v>
      </c>
      <c r="D1082" s="3" t="s">
        <v>42</v>
      </c>
      <c r="E1082" s="3">
        <v>981</v>
      </c>
      <c r="F1082" s="3" t="s">
        <v>108</v>
      </c>
      <c r="G1082" s="3" t="s">
        <v>102</v>
      </c>
      <c r="H1082" s="3">
        <v>6</v>
      </c>
      <c r="I1082" s="5">
        <f t="shared" si="16"/>
        <v>0.00611620795107034</v>
      </c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ht="14" spans="1:26">
      <c r="A1083" s="3" t="s">
        <v>90</v>
      </c>
      <c r="B1083" s="3" t="s">
        <v>84</v>
      </c>
      <c r="C1083" s="3" t="s">
        <v>87</v>
      </c>
      <c r="D1083" s="3" t="s">
        <v>42</v>
      </c>
      <c r="E1083" s="3">
        <v>1020</v>
      </c>
      <c r="F1083" s="3" t="s">
        <v>108</v>
      </c>
      <c r="G1083" s="3" t="s">
        <v>102</v>
      </c>
      <c r="H1083" s="3">
        <v>18</v>
      </c>
      <c r="I1083" s="5">
        <f t="shared" si="16"/>
        <v>0.0176470588235294</v>
      </c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ht="14" spans="1:26">
      <c r="A1084" s="3" t="s">
        <v>90</v>
      </c>
      <c r="B1084" s="3" t="s">
        <v>82</v>
      </c>
      <c r="C1084" s="3" t="s">
        <v>86</v>
      </c>
      <c r="D1084" s="3" t="s">
        <v>43</v>
      </c>
      <c r="E1084" s="3">
        <v>995</v>
      </c>
      <c r="F1084" s="3" t="s">
        <v>108</v>
      </c>
      <c r="G1084" s="3" t="s">
        <v>102</v>
      </c>
      <c r="H1084" s="3">
        <v>20</v>
      </c>
      <c r="I1084" s="5">
        <f t="shared" si="16"/>
        <v>0.0201005025125628</v>
      </c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ht="14" spans="1:26">
      <c r="A1085" s="3" t="s">
        <v>90</v>
      </c>
      <c r="B1085" s="3" t="s">
        <v>83</v>
      </c>
      <c r="C1085" s="3" t="s">
        <v>87</v>
      </c>
      <c r="D1085" s="3" t="s">
        <v>44</v>
      </c>
      <c r="E1085" s="3">
        <v>1003</v>
      </c>
      <c r="F1085" s="3" t="s">
        <v>108</v>
      </c>
      <c r="G1085" s="3" t="s">
        <v>102</v>
      </c>
      <c r="H1085" s="3">
        <v>10</v>
      </c>
      <c r="I1085" s="5">
        <f t="shared" si="16"/>
        <v>0.00997008973080758</v>
      </c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ht="14" spans="1:26">
      <c r="A1086" s="3" t="s">
        <v>90</v>
      </c>
      <c r="B1086" s="3" t="s">
        <v>82</v>
      </c>
      <c r="C1086" s="3" t="s">
        <v>89</v>
      </c>
      <c r="D1086" s="3" t="s">
        <v>44</v>
      </c>
      <c r="E1086" s="3">
        <v>999</v>
      </c>
      <c r="F1086" s="3" t="s">
        <v>108</v>
      </c>
      <c r="G1086" s="3" t="s">
        <v>102</v>
      </c>
      <c r="H1086" s="3">
        <v>6</v>
      </c>
      <c r="I1086" s="5">
        <f t="shared" si="16"/>
        <v>0.00600600600600601</v>
      </c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ht="14" spans="1:26">
      <c r="A1087" s="3" t="s">
        <v>90</v>
      </c>
      <c r="B1087" s="3" t="s">
        <v>83</v>
      </c>
      <c r="C1087" s="3" t="s">
        <v>88</v>
      </c>
      <c r="D1087" s="3" t="s">
        <v>47</v>
      </c>
      <c r="E1087" s="3">
        <v>998</v>
      </c>
      <c r="F1087" s="3" t="s">
        <v>108</v>
      </c>
      <c r="G1087" s="3" t="s">
        <v>102</v>
      </c>
      <c r="H1087" s="3">
        <v>18</v>
      </c>
      <c r="I1087" s="5">
        <f t="shared" si="16"/>
        <v>0.0180360721442886</v>
      </c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4" spans="1:26">
      <c r="A1088" s="3" t="s">
        <v>90</v>
      </c>
      <c r="B1088" s="3" t="s">
        <v>85</v>
      </c>
      <c r="C1088" s="3" t="s">
        <v>88</v>
      </c>
      <c r="D1088" s="3" t="s">
        <v>47</v>
      </c>
      <c r="E1088" s="3">
        <v>991</v>
      </c>
      <c r="F1088" s="3" t="s">
        <v>108</v>
      </c>
      <c r="G1088" s="3" t="s">
        <v>102</v>
      </c>
      <c r="H1088" s="3">
        <v>11</v>
      </c>
      <c r="I1088" s="5">
        <f t="shared" si="16"/>
        <v>0.0110998990918264</v>
      </c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ht="14" spans="1:26">
      <c r="A1089" s="3" t="s">
        <v>90</v>
      </c>
      <c r="B1089" s="3" t="s">
        <v>82</v>
      </c>
      <c r="C1089" s="3" t="s">
        <v>89</v>
      </c>
      <c r="D1089" s="3" t="s">
        <v>48</v>
      </c>
      <c r="E1089" s="3">
        <v>985</v>
      </c>
      <c r="F1089" s="3" t="s">
        <v>108</v>
      </c>
      <c r="G1089" s="3" t="s">
        <v>102</v>
      </c>
      <c r="H1089" s="3">
        <v>12</v>
      </c>
      <c r="I1089" s="5">
        <f t="shared" si="16"/>
        <v>0.0121827411167513</v>
      </c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ht="14" spans="1:26">
      <c r="A1090" s="3" t="s">
        <v>90</v>
      </c>
      <c r="B1090" s="3" t="s">
        <v>83</v>
      </c>
      <c r="C1090" s="3" t="s">
        <v>86</v>
      </c>
      <c r="D1090" s="3" t="s">
        <v>49</v>
      </c>
      <c r="E1090" s="3">
        <v>995</v>
      </c>
      <c r="F1090" s="3" t="s">
        <v>108</v>
      </c>
      <c r="G1090" s="3" t="s">
        <v>102</v>
      </c>
      <c r="H1090" s="3">
        <v>16</v>
      </c>
      <c r="I1090" s="5">
        <f t="shared" ref="I1090:I1153" si="17">H1090/E1090</f>
        <v>0.0160804020100503</v>
      </c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ht="14" spans="1:26">
      <c r="A1091" s="3" t="s">
        <v>90</v>
      </c>
      <c r="B1091" s="3" t="s">
        <v>85</v>
      </c>
      <c r="C1091" s="3" t="s">
        <v>86</v>
      </c>
      <c r="D1091" s="3" t="s">
        <v>49</v>
      </c>
      <c r="E1091" s="3">
        <v>988</v>
      </c>
      <c r="F1091" s="3" t="s">
        <v>108</v>
      </c>
      <c r="G1091" s="3" t="s">
        <v>102</v>
      </c>
      <c r="H1091" s="3">
        <v>11</v>
      </c>
      <c r="I1091" s="5">
        <f t="shared" si="17"/>
        <v>0.0111336032388664</v>
      </c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ht="14" spans="1:26">
      <c r="A1092" s="3" t="s">
        <v>90</v>
      </c>
      <c r="B1092" s="3" t="s">
        <v>83</v>
      </c>
      <c r="C1092" s="3" t="s">
        <v>86</v>
      </c>
      <c r="D1092" s="3" t="s">
        <v>50</v>
      </c>
      <c r="E1092" s="3">
        <v>1010</v>
      </c>
      <c r="F1092" s="3" t="s">
        <v>108</v>
      </c>
      <c r="G1092" s="3" t="s">
        <v>102</v>
      </c>
      <c r="H1092" s="3">
        <v>16</v>
      </c>
      <c r="I1092" s="5">
        <f t="shared" si="17"/>
        <v>0.0158415841584158</v>
      </c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ht="14" spans="1:26">
      <c r="A1093" s="3" t="s">
        <v>90</v>
      </c>
      <c r="B1093" s="3" t="s">
        <v>82</v>
      </c>
      <c r="C1093" s="3" t="s">
        <v>87</v>
      </c>
      <c r="D1093" s="3" t="s">
        <v>50</v>
      </c>
      <c r="E1093" s="3">
        <v>1001</v>
      </c>
      <c r="F1093" s="3" t="s">
        <v>108</v>
      </c>
      <c r="G1093" s="3" t="s">
        <v>102</v>
      </c>
      <c r="H1093" s="3">
        <v>6</v>
      </c>
      <c r="I1093" s="5">
        <f t="shared" si="17"/>
        <v>0.00599400599400599</v>
      </c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ht="14" spans="1:26">
      <c r="A1094" s="3" t="s">
        <v>90</v>
      </c>
      <c r="B1094" s="3" t="s">
        <v>83</v>
      </c>
      <c r="C1094" s="3" t="s">
        <v>87</v>
      </c>
      <c r="D1094" s="3" t="s">
        <v>50</v>
      </c>
      <c r="E1094" s="3">
        <v>1011</v>
      </c>
      <c r="F1094" s="3" t="s">
        <v>108</v>
      </c>
      <c r="G1094" s="3" t="s">
        <v>102</v>
      </c>
      <c r="H1094" s="3">
        <v>12</v>
      </c>
      <c r="I1094" s="5">
        <f t="shared" si="17"/>
        <v>0.0118694362017804</v>
      </c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ht="14" spans="1:26">
      <c r="A1095" s="3" t="s">
        <v>90</v>
      </c>
      <c r="B1095" s="3" t="s">
        <v>83</v>
      </c>
      <c r="C1095" s="3" t="s">
        <v>87</v>
      </c>
      <c r="D1095" s="3" t="s">
        <v>50</v>
      </c>
      <c r="E1095" s="3">
        <v>1004</v>
      </c>
      <c r="F1095" s="3" t="s">
        <v>108</v>
      </c>
      <c r="G1095" s="3" t="s">
        <v>102</v>
      </c>
      <c r="H1095" s="3">
        <v>14</v>
      </c>
      <c r="I1095" s="5">
        <f t="shared" si="17"/>
        <v>0.0139442231075697</v>
      </c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ht="14" spans="1:26">
      <c r="A1096" s="3" t="s">
        <v>90</v>
      </c>
      <c r="B1096" s="3" t="s">
        <v>83</v>
      </c>
      <c r="C1096" s="3" t="s">
        <v>87</v>
      </c>
      <c r="D1096" s="3" t="s">
        <v>50</v>
      </c>
      <c r="E1096" s="3">
        <v>998</v>
      </c>
      <c r="F1096" s="3" t="s">
        <v>108</v>
      </c>
      <c r="G1096" s="3" t="s">
        <v>102</v>
      </c>
      <c r="H1096" s="3">
        <v>16</v>
      </c>
      <c r="I1096" s="5">
        <f t="shared" si="17"/>
        <v>0.0160320641282565</v>
      </c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ht="14" spans="1:26">
      <c r="A1097" s="3" t="s">
        <v>90</v>
      </c>
      <c r="B1097" s="3" t="s">
        <v>84</v>
      </c>
      <c r="C1097" s="3" t="s">
        <v>88</v>
      </c>
      <c r="D1097" s="3" t="s">
        <v>50</v>
      </c>
      <c r="E1097" s="3">
        <v>997</v>
      </c>
      <c r="F1097" s="3" t="s">
        <v>108</v>
      </c>
      <c r="G1097" s="3" t="s">
        <v>102</v>
      </c>
      <c r="H1097" s="3">
        <v>14</v>
      </c>
      <c r="I1097" s="5">
        <f t="shared" si="17"/>
        <v>0.0140421263791374</v>
      </c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ht="14" spans="1:26">
      <c r="A1098" s="3" t="s">
        <v>90</v>
      </c>
      <c r="B1098" s="3" t="s">
        <v>82</v>
      </c>
      <c r="C1098" s="3" t="s">
        <v>89</v>
      </c>
      <c r="D1098" s="3" t="s">
        <v>50</v>
      </c>
      <c r="E1098" s="3">
        <v>988</v>
      </c>
      <c r="F1098" s="3" t="s">
        <v>108</v>
      </c>
      <c r="G1098" s="3" t="s">
        <v>102</v>
      </c>
      <c r="H1098" s="3">
        <v>17</v>
      </c>
      <c r="I1098" s="5">
        <f t="shared" si="17"/>
        <v>0.0172064777327935</v>
      </c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ht="14" spans="1:26">
      <c r="A1099" s="3" t="s">
        <v>90</v>
      </c>
      <c r="B1099" s="3" t="s">
        <v>82</v>
      </c>
      <c r="C1099" s="3" t="s">
        <v>89</v>
      </c>
      <c r="D1099" s="3" t="s">
        <v>50</v>
      </c>
      <c r="E1099" s="3">
        <v>999</v>
      </c>
      <c r="F1099" s="3" t="s">
        <v>108</v>
      </c>
      <c r="G1099" s="3" t="s">
        <v>102</v>
      </c>
      <c r="H1099" s="3">
        <v>23</v>
      </c>
      <c r="I1099" s="5">
        <f t="shared" si="17"/>
        <v>0.023023023023023</v>
      </c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ht="14" spans="1:26">
      <c r="A1100" s="3" t="s">
        <v>90</v>
      </c>
      <c r="B1100" s="3" t="s">
        <v>85</v>
      </c>
      <c r="C1100" s="3" t="s">
        <v>89</v>
      </c>
      <c r="D1100" s="3" t="s">
        <v>51</v>
      </c>
      <c r="E1100" s="3">
        <v>1009</v>
      </c>
      <c r="F1100" s="3" t="s">
        <v>108</v>
      </c>
      <c r="G1100" s="3" t="s">
        <v>102</v>
      </c>
      <c r="H1100" s="3">
        <v>11</v>
      </c>
      <c r="I1100" s="5">
        <f t="shared" si="17"/>
        <v>0.0109018830525273</v>
      </c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ht="14" spans="1:26">
      <c r="A1101" s="3" t="s">
        <v>90</v>
      </c>
      <c r="B1101" s="3" t="s">
        <v>83</v>
      </c>
      <c r="C1101" s="3" t="s">
        <v>86</v>
      </c>
      <c r="D1101" s="3" t="s">
        <v>52</v>
      </c>
      <c r="E1101" s="3">
        <v>986</v>
      </c>
      <c r="F1101" s="3" t="s">
        <v>108</v>
      </c>
      <c r="G1101" s="3" t="s">
        <v>102</v>
      </c>
      <c r="H1101" s="3">
        <v>6</v>
      </c>
      <c r="I1101" s="5">
        <f t="shared" si="17"/>
        <v>0.00608519269776876</v>
      </c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ht="14" spans="1:26">
      <c r="A1102" s="3" t="s">
        <v>90</v>
      </c>
      <c r="B1102" s="3" t="s">
        <v>83</v>
      </c>
      <c r="C1102" s="3" t="s">
        <v>87</v>
      </c>
      <c r="D1102" s="3" t="s">
        <v>52</v>
      </c>
      <c r="E1102" s="3">
        <v>990</v>
      </c>
      <c r="F1102" s="3" t="s">
        <v>108</v>
      </c>
      <c r="G1102" s="3" t="s">
        <v>102</v>
      </c>
      <c r="H1102" s="3">
        <v>14</v>
      </c>
      <c r="I1102" s="5">
        <f t="shared" si="17"/>
        <v>0.0141414141414141</v>
      </c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ht="14" spans="1:26">
      <c r="A1103" s="3" t="s">
        <v>90</v>
      </c>
      <c r="B1103" s="3" t="s">
        <v>85</v>
      </c>
      <c r="C1103" s="3" t="s">
        <v>87</v>
      </c>
      <c r="D1103" s="3" t="s">
        <v>52</v>
      </c>
      <c r="E1103" s="3">
        <v>980</v>
      </c>
      <c r="F1103" s="3" t="s">
        <v>108</v>
      </c>
      <c r="G1103" s="3" t="s">
        <v>102</v>
      </c>
      <c r="H1103" s="3">
        <v>11</v>
      </c>
      <c r="I1103" s="5">
        <f t="shared" si="17"/>
        <v>0.0112244897959184</v>
      </c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ht="14" spans="1:26">
      <c r="A1104" s="3" t="s">
        <v>90</v>
      </c>
      <c r="B1104" s="3" t="s">
        <v>84</v>
      </c>
      <c r="C1104" s="3" t="s">
        <v>88</v>
      </c>
      <c r="D1104" s="3" t="s">
        <v>53</v>
      </c>
      <c r="E1104" s="3">
        <v>1007</v>
      </c>
      <c r="F1104" s="3" t="s">
        <v>108</v>
      </c>
      <c r="G1104" s="3" t="s">
        <v>102</v>
      </c>
      <c r="H1104" s="3">
        <v>10</v>
      </c>
      <c r="I1104" s="5">
        <f t="shared" si="17"/>
        <v>0.0099304865938431</v>
      </c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ht="14" spans="1:26">
      <c r="A1105" s="3" t="s">
        <v>90</v>
      </c>
      <c r="B1105" s="3" t="s">
        <v>84</v>
      </c>
      <c r="C1105" s="3" t="s">
        <v>86</v>
      </c>
      <c r="D1105" s="3" t="s">
        <v>54</v>
      </c>
      <c r="E1105" s="3">
        <v>999</v>
      </c>
      <c r="F1105" s="3" t="s">
        <v>108</v>
      </c>
      <c r="G1105" s="3" t="s">
        <v>102</v>
      </c>
      <c r="H1105" s="3">
        <v>10</v>
      </c>
      <c r="I1105" s="5">
        <f t="shared" si="17"/>
        <v>0.01001001001001</v>
      </c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ht="14" spans="1:26">
      <c r="A1106" s="3" t="s">
        <v>90</v>
      </c>
      <c r="B1106" s="3" t="s">
        <v>85</v>
      </c>
      <c r="C1106" s="3" t="s">
        <v>87</v>
      </c>
      <c r="D1106" s="3" t="s">
        <v>55</v>
      </c>
      <c r="E1106" s="3">
        <v>1012</v>
      </c>
      <c r="F1106" s="3" t="s">
        <v>108</v>
      </c>
      <c r="G1106" s="3" t="s">
        <v>102</v>
      </c>
      <c r="H1106" s="3">
        <v>16</v>
      </c>
      <c r="I1106" s="5">
        <f t="shared" si="17"/>
        <v>0.0158102766798419</v>
      </c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ht="14" spans="1:26">
      <c r="A1107" s="3" t="s">
        <v>90</v>
      </c>
      <c r="B1107" s="3" t="s">
        <v>82</v>
      </c>
      <c r="C1107" s="3" t="s">
        <v>87</v>
      </c>
      <c r="D1107" s="3" t="s">
        <v>56</v>
      </c>
      <c r="E1107" s="3">
        <v>995</v>
      </c>
      <c r="F1107" s="3" t="s">
        <v>108</v>
      </c>
      <c r="G1107" s="3" t="s">
        <v>102</v>
      </c>
      <c r="H1107" s="3">
        <v>11</v>
      </c>
      <c r="I1107" s="5">
        <f t="shared" si="17"/>
        <v>0.0110552763819095</v>
      </c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ht="14" spans="1:26">
      <c r="A1108" s="3" t="s">
        <v>90</v>
      </c>
      <c r="B1108" s="3" t="s">
        <v>82</v>
      </c>
      <c r="C1108" s="3" t="s">
        <v>88</v>
      </c>
      <c r="D1108" s="3" t="s">
        <v>57</v>
      </c>
      <c r="E1108" s="3">
        <v>1006</v>
      </c>
      <c r="F1108" s="3" t="s">
        <v>108</v>
      </c>
      <c r="G1108" s="3" t="s">
        <v>103</v>
      </c>
      <c r="H1108" s="3">
        <v>19</v>
      </c>
      <c r="I1108" s="5">
        <f t="shared" si="17"/>
        <v>0.0188866799204771</v>
      </c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ht="14" spans="1:26">
      <c r="A1109" s="3" t="s">
        <v>90</v>
      </c>
      <c r="B1109" s="3" t="s">
        <v>85</v>
      </c>
      <c r="C1109" s="3" t="s">
        <v>88</v>
      </c>
      <c r="D1109" s="3" t="s">
        <v>57</v>
      </c>
      <c r="E1109" s="3">
        <v>993</v>
      </c>
      <c r="F1109" s="3" t="s">
        <v>108</v>
      </c>
      <c r="G1109" s="3" t="s">
        <v>103</v>
      </c>
      <c r="H1109" s="3">
        <v>15</v>
      </c>
      <c r="I1109" s="5">
        <f t="shared" si="17"/>
        <v>0.0151057401812689</v>
      </c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ht="14" spans="1:26">
      <c r="A1110" s="3" t="s">
        <v>90</v>
      </c>
      <c r="B1110" s="3" t="s">
        <v>85</v>
      </c>
      <c r="C1110" s="3" t="s">
        <v>88</v>
      </c>
      <c r="D1110" s="3" t="s">
        <v>31</v>
      </c>
      <c r="E1110" s="3">
        <v>1005</v>
      </c>
      <c r="F1110" s="3" t="s">
        <v>108</v>
      </c>
      <c r="G1110" s="3" t="s">
        <v>103</v>
      </c>
      <c r="H1110" s="3">
        <v>18</v>
      </c>
      <c r="I1110" s="5">
        <f t="shared" si="17"/>
        <v>0.017910447761194</v>
      </c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ht="14" spans="1:26">
      <c r="A1111" s="3" t="s">
        <v>90</v>
      </c>
      <c r="B1111" s="3" t="s">
        <v>82</v>
      </c>
      <c r="C1111" s="3" t="s">
        <v>86</v>
      </c>
      <c r="D1111" s="3" t="s">
        <v>32</v>
      </c>
      <c r="E1111" s="3">
        <v>988</v>
      </c>
      <c r="F1111" s="3" t="s">
        <v>108</v>
      </c>
      <c r="G1111" s="3" t="s">
        <v>103</v>
      </c>
      <c r="H1111" s="3">
        <v>17</v>
      </c>
      <c r="I1111" s="5">
        <f t="shared" si="17"/>
        <v>0.0172064777327935</v>
      </c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ht="14" spans="1:26">
      <c r="A1112" s="3" t="s">
        <v>90</v>
      </c>
      <c r="B1112" s="3" t="s">
        <v>85</v>
      </c>
      <c r="C1112" s="3" t="s">
        <v>87</v>
      </c>
      <c r="D1112" s="3" t="s">
        <v>32</v>
      </c>
      <c r="E1112" s="3">
        <v>997</v>
      </c>
      <c r="F1112" s="3" t="s">
        <v>108</v>
      </c>
      <c r="G1112" s="3" t="s">
        <v>103</v>
      </c>
      <c r="H1112" s="3">
        <v>16</v>
      </c>
      <c r="I1112" s="5">
        <f t="shared" si="17"/>
        <v>0.0160481444332999</v>
      </c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ht="14" spans="1:26">
      <c r="A1113" s="3" t="s">
        <v>90</v>
      </c>
      <c r="B1113" s="3" t="s">
        <v>82</v>
      </c>
      <c r="C1113" s="3" t="s">
        <v>88</v>
      </c>
      <c r="D1113" s="3" t="s">
        <v>32</v>
      </c>
      <c r="E1113" s="3">
        <v>996</v>
      </c>
      <c r="F1113" s="3" t="s">
        <v>108</v>
      </c>
      <c r="G1113" s="3" t="s">
        <v>103</v>
      </c>
      <c r="H1113" s="3">
        <v>14</v>
      </c>
      <c r="I1113" s="5">
        <f t="shared" si="17"/>
        <v>0.0140562248995984</v>
      </c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ht="14" spans="1:26">
      <c r="A1114" s="3" t="s">
        <v>90</v>
      </c>
      <c r="B1114" s="3" t="s">
        <v>85</v>
      </c>
      <c r="C1114" s="3" t="s">
        <v>88</v>
      </c>
      <c r="D1114" s="3" t="s">
        <v>32</v>
      </c>
      <c r="E1114" s="3">
        <v>992</v>
      </c>
      <c r="F1114" s="3" t="s">
        <v>108</v>
      </c>
      <c r="G1114" s="3" t="s">
        <v>103</v>
      </c>
      <c r="H1114" s="3">
        <v>10</v>
      </c>
      <c r="I1114" s="5">
        <f t="shared" si="17"/>
        <v>0.0100806451612903</v>
      </c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ht="14" spans="1:26">
      <c r="A1115" s="3" t="s">
        <v>90</v>
      </c>
      <c r="B1115" s="3" t="s">
        <v>84</v>
      </c>
      <c r="C1115" s="3" t="s">
        <v>89</v>
      </c>
      <c r="D1115" s="3" t="s">
        <v>32</v>
      </c>
      <c r="E1115" s="3">
        <v>1000</v>
      </c>
      <c r="F1115" s="3" t="s">
        <v>108</v>
      </c>
      <c r="G1115" s="3" t="s">
        <v>103</v>
      </c>
      <c r="H1115" s="3">
        <v>11</v>
      </c>
      <c r="I1115" s="5">
        <f t="shared" si="17"/>
        <v>0.011</v>
      </c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ht="14" spans="1:26">
      <c r="A1116" s="3" t="s">
        <v>90</v>
      </c>
      <c r="B1116" s="3" t="s">
        <v>82</v>
      </c>
      <c r="C1116" s="3" t="s">
        <v>87</v>
      </c>
      <c r="D1116" s="3" t="s">
        <v>59</v>
      </c>
      <c r="E1116" s="3">
        <v>1015</v>
      </c>
      <c r="F1116" s="3" t="s">
        <v>108</v>
      </c>
      <c r="G1116" s="3" t="s">
        <v>103</v>
      </c>
      <c r="H1116" s="3">
        <v>15</v>
      </c>
      <c r="I1116" s="5">
        <f t="shared" si="17"/>
        <v>0.0147783251231527</v>
      </c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ht="14" spans="1:26">
      <c r="A1117" s="3" t="s">
        <v>90</v>
      </c>
      <c r="B1117" s="3" t="s">
        <v>83</v>
      </c>
      <c r="C1117" s="3" t="s">
        <v>89</v>
      </c>
      <c r="D1117" s="3" t="s">
        <v>59</v>
      </c>
      <c r="E1117" s="3">
        <v>987</v>
      </c>
      <c r="F1117" s="3" t="s">
        <v>108</v>
      </c>
      <c r="G1117" s="3" t="s">
        <v>103</v>
      </c>
      <c r="H1117" s="3">
        <v>19</v>
      </c>
      <c r="I1117" s="5">
        <f t="shared" si="17"/>
        <v>0.0192502532928065</v>
      </c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ht="14" spans="1:26">
      <c r="A1118" s="3" t="s">
        <v>90</v>
      </c>
      <c r="B1118" s="3" t="s">
        <v>83</v>
      </c>
      <c r="C1118" s="3" t="s">
        <v>87</v>
      </c>
      <c r="D1118" s="3" t="s">
        <v>34</v>
      </c>
      <c r="E1118" s="3">
        <v>982</v>
      </c>
      <c r="F1118" s="3" t="s">
        <v>108</v>
      </c>
      <c r="G1118" s="3" t="s">
        <v>103</v>
      </c>
      <c r="H1118" s="3">
        <v>16</v>
      </c>
      <c r="I1118" s="5">
        <f t="shared" si="17"/>
        <v>0.0162932790224033</v>
      </c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ht="14" spans="1:26">
      <c r="A1119" s="3" t="s">
        <v>90</v>
      </c>
      <c r="B1119" s="3" t="s">
        <v>85</v>
      </c>
      <c r="C1119" s="3" t="s">
        <v>87</v>
      </c>
      <c r="D1119" s="3" t="s">
        <v>34</v>
      </c>
      <c r="E1119" s="3">
        <v>1000</v>
      </c>
      <c r="F1119" s="3" t="s">
        <v>108</v>
      </c>
      <c r="G1119" s="3" t="s">
        <v>103</v>
      </c>
      <c r="H1119" s="3">
        <v>16</v>
      </c>
      <c r="I1119" s="5">
        <f t="shared" si="17"/>
        <v>0.016</v>
      </c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ht="14" spans="1:26">
      <c r="A1120" s="3" t="s">
        <v>90</v>
      </c>
      <c r="B1120" s="3" t="s">
        <v>84</v>
      </c>
      <c r="C1120" s="3" t="s">
        <v>87</v>
      </c>
      <c r="D1120" s="3" t="s">
        <v>36</v>
      </c>
      <c r="E1120" s="3">
        <v>992</v>
      </c>
      <c r="F1120" s="3" t="s">
        <v>108</v>
      </c>
      <c r="G1120" s="3" t="s">
        <v>103</v>
      </c>
      <c r="H1120" s="3">
        <v>16</v>
      </c>
      <c r="I1120" s="5">
        <f t="shared" si="17"/>
        <v>0.0161290322580645</v>
      </c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ht="14" spans="1:26">
      <c r="A1121" s="3" t="s">
        <v>90</v>
      </c>
      <c r="B1121" s="3" t="s">
        <v>83</v>
      </c>
      <c r="C1121" s="3" t="s">
        <v>88</v>
      </c>
      <c r="D1121" s="3" t="s">
        <v>69</v>
      </c>
      <c r="E1121" s="3">
        <v>999</v>
      </c>
      <c r="F1121" s="3" t="s">
        <v>108</v>
      </c>
      <c r="G1121" s="3" t="s">
        <v>103</v>
      </c>
      <c r="H1121" s="3">
        <v>14</v>
      </c>
      <c r="I1121" s="5">
        <f t="shared" si="17"/>
        <v>0.014014014014014</v>
      </c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ht="14" spans="1:26">
      <c r="A1122" s="3" t="s">
        <v>90</v>
      </c>
      <c r="B1122" s="3" t="s">
        <v>83</v>
      </c>
      <c r="C1122" s="3" t="s">
        <v>89</v>
      </c>
      <c r="D1122" s="3" t="s">
        <v>38</v>
      </c>
      <c r="E1122" s="3">
        <v>1007</v>
      </c>
      <c r="F1122" s="3" t="s">
        <v>108</v>
      </c>
      <c r="G1122" s="3" t="s">
        <v>103</v>
      </c>
      <c r="H1122" s="3">
        <v>12</v>
      </c>
      <c r="I1122" s="5">
        <f t="shared" si="17"/>
        <v>0.0119165839126117</v>
      </c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ht="14" spans="1:26">
      <c r="A1123" s="3" t="s">
        <v>90</v>
      </c>
      <c r="B1123" s="3" t="s">
        <v>83</v>
      </c>
      <c r="C1123" s="3" t="s">
        <v>89</v>
      </c>
      <c r="D1123" s="3" t="s">
        <v>42</v>
      </c>
      <c r="E1123" s="3">
        <v>1007</v>
      </c>
      <c r="F1123" s="3" t="s">
        <v>108</v>
      </c>
      <c r="G1123" s="3" t="s">
        <v>103</v>
      </c>
      <c r="H1123" s="3">
        <v>10</v>
      </c>
      <c r="I1123" s="5">
        <f t="shared" si="17"/>
        <v>0.0099304865938431</v>
      </c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ht="14" spans="1:26">
      <c r="A1124" s="3" t="s">
        <v>90</v>
      </c>
      <c r="B1124" s="3" t="s">
        <v>83</v>
      </c>
      <c r="C1124" s="3" t="s">
        <v>89</v>
      </c>
      <c r="D1124" s="3" t="s">
        <v>44</v>
      </c>
      <c r="E1124" s="3">
        <v>996</v>
      </c>
      <c r="F1124" s="3" t="s">
        <v>108</v>
      </c>
      <c r="G1124" s="3" t="s">
        <v>103</v>
      </c>
      <c r="H1124" s="3">
        <v>18</v>
      </c>
      <c r="I1124" s="5">
        <f t="shared" si="17"/>
        <v>0.0180722891566265</v>
      </c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ht="14" spans="1:26">
      <c r="A1125" s="3" t="s">
        <v>90</v>
      </c>
      <c r="B1125" s="3" t="s">
        <v>83</v>
      </c>
      <c r="C1125" s="3" t="s">
        <v>88</v>
      </c>
      <c r="D1125" s="3" t="s">
        <v>45</v>
      </c>
      <c r="E1125" s="3">
        <v>1008</v>
      </c>
      <c r="F1125" s="3" t="s">
        <v>108</v>
      </c>
      <c r="G1125" s="3" t="s">
        <v>103</v>
      </c>
      <c r="H1125" s="3">
        <v>11</v>
      </c>
      <c r="I1125" s="5">
        <f t="shared" si="17"/>
        <v>0.0109126984126984</v>
      </c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ht="14" spans="1:26">
      <c r="A1126" s="3" t="s">
        <v>90</v>
      </c>
      <c r="B1126" s="3" t="s">
        <v>82</v>
      </c>
      <c r="C1126" s="3" t="s">
        <v>89</v>
      </c>
      <c r="D1126" s="3" t="s">
        <v>45</v>
      </c>
      <c r="E1126" s="3">
        <v>992</v>
      </c>
      <c r="F1126" s="3" t="s">
        <v>108</v>
      </c>
      <c r="G1126" s="3" t="s">
        <v>103</v>
      </c>
      <c r="H1126" s="3">
        <v>10</v>
      </c>
      <c r="I1126" s="5">
        <f t="shared" si="17"/>
        <v>0.0100806451612903</v>
      </c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ht="14" spans="1:26">
      <c r="A1127" s="3" t="s">
        <v>90</v>
      </c>
      <c r="B1127" s="3" t="s">
        <v>84</v>
      </c>
      <c r="C1127" s="3" t="s">
        <v>89</v>
      </c>
      <c r="D1127" s="3" t="s">
        <v>45</v>
      </c>
      <c r="E1127" s="3">
        <v>1010</v>
      </c>
      <c r="F1127" s="3" t="s">
        <v>108</v>
      </c>
      <c r="G1127" s="3" t="s">
        <v>103</v>
      </c>
      <c r="H1127" s="3">
        <v>10</v>
      </c>
      <c r="I1127" s="5">
        <f t="shared" si="17"/>
        <v>0.0099009900990099</v>
      </c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ht="14" spans="1:26">
      <c r="A1128" s="3" t="s">
        <v>90</v>
      </c>
      <c r="B1128" s="3" t="s">
        <v>83</v>
      </c>
      <c r="C1128" s="3" t="s">
        <v>89</v>
      </c>
      <c r="D1128" s="3" t="s">
        <v>67</v>
      </c>
      <c r="E1128" s="3">
        <v>990</v>
      </c>
      <c r="F1128" s="3" t="s">
        <v>108</v>
      </c>
      <c r="G1128" s="3" t="s">
        <v>103</v>
      </c>
      <c r="H1128" s="3">
        <v>15</v>
      </c>
      <c r="I1128" s="5">
        <f t="shared" si="17"/>
        <v>0.0151515151515152</v>
      </c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ht="14" spans="1:26">
      <c r="A1129" s="3" t="s">
        <v>90</v>
      </c>
      <c r="B1129" s="3" t="s">
        <v>82</v>
      </c>
      <c r="C1129" s="3" t="s">
        <v>86</v>
      </c>
      <c r="D1129" s="3" t="s">
        <v>50</v>
      </c>
      <c r="E1129" s="3">
        <v>979</v>
      </c>
      <c r="F1129" s="3" t="s">
        <v>108</v>
      </c>
      <c r="G1129" s="3" t="s">
        <v>103</v>
      </c>
      <c r="H1129" s="3">
        <v>18</v>
      </c>
      <c r="I1129" s="5">
        <f t="shared" si="17"/>
        <v>0.0183861082737487</v>
      </c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ht="14" spans="1:26">
      <c r="A1130" s="3" t="s">
        <v>90</v>
      </c>
      <c r="B1130" s="3" t="s">
        <v>83</v>
      </c>
      <c r="C1130" s="3" t="s">
        <v>87</v>
      </c>
      <c r="D1130" s="3" t="s">
        <v>50</v>
      </c>
      <c r="E1130" s="3">
        <v>1005</v>
      </c>
      <c r="F1130" s="3" t="s">
        <v>108</v>
      </c>
      <c r="G1130" s="3" t="s">
        <v>103</v>
      </c>
      <c r="H1130" s="3">
        <v>17</v>
      </c>
      <c r="I1130" s="5">
        <f t="shared" si="17"/>
        <v>0.0169154228855721</v>
      </c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ht="14" spans="1:26">
      <c r="A1131" s="3" t="s">
        <v>90</v>
      </c>
      <c r="B1131" s="3" t="s">
        <v>84</v>
      </c>
      <c r="C1131" s="3" t="s">
        <v>89</v>
      </c>
      <c r="D1131" s="3" t="s">
        <v>50</v>
      </c>
      <c r="E1131" s="3">
        <v>997</v>
      </c>
      <c r="F1131" s="3" t="s">
        <v>108</v>
      </c>
      <c r="G1131" s="3" t="s">
        <v>103</v>
      </c>
      <c r="H1131" s="3">
        <v>21</v>
      </c>
      <c r="I1131" s="5">
        <f t="shared" si="17"/>
        <v>0.0210631895687061</v>
      </c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ht="14" spans="1:26">
      <c r="A1132" s="3" t="s">
        <v>90</v>
      </c>
      <c r="B1132" s="3" t="s">
        <v>83</v>
      </c>
      <c r="C1132" s="3" t="s">
        <v>86</v>
      </c>
      <c r="D1132" s="3" t="s">
        <v>57</v>
      </c>
      <c r="E1132" s="3">
        <v>1010</v>
      </c>
      <c r="F1132" s="3" t="s">
        <v>108</v>
      </c>
      <c r="G1132" s="3" t="s">
        <v>104</v>
      </c>
      <c r="H1132" s="3">
        <v>15</v>
      </c>
      <c r="I1132" s="5">
        <f t="shared" si="17"/>
        <v>0.0148514851485149</v>
      </c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ht="14" spans="1:26">
      <c r="A1133" s="3" t="s">
        <v>90</v>
      </c>
      <c r="B1133" s="3" t="s">
        <v>82</v>
      </c>
      <c r="C1133" s="3" t="s">
        <v>89</v>
      </c>
      <c r="D1133" s="3" t="s">
        <v>32</v>
      </c>
      <c r="E1133" s="3">
        <v>1001</v>
      </c>
      <c r="F1133" s="3" t="s">
        <v>108</v>
      </c>
      <c r="G1133" s="3" t="s">
        <v>104</v>
      </c>
      <c r="H1133" s="3">
        <v>11</v>
      </c>
      <c r="I1133" s="5">
        <f t="shared" si="17"/>
        <v>0.010989010989011</v>
      </c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ht="14" spans="1:26">
      <c r="A1134" s="3" t="s">
        <v>90</v>
      </c>
      <c r="B1134" s="3" t="s">
        <v>83</v>
      </c>
      <c r="C1134" s="3" t="s">
        <v>89</v>
      </c>
      <c r="D1134" s="3" t="s">
        <v>33</v>
      </c>
      <c r="E1134" s="3">
        <v>1018</v>
      </c>
      <c r="F1134" s="3" t="s">
        <v>108</v>
      </c>
      <c r="G1134" s="3" t="s">
        <v>104</v>
      </c>
      <c r="H1134" s="3">
        <v>11</v>
      </c>
      <c r="I1134" s="5">
        <f t="shared" si="17"/>
        <v>0.0108055009823183</v>
      </c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ht="14" spans="1:26">
      <c r="A1135" s="3" t="s">
        <v>90</v>
      </c>
      <c r="B1135" s="3" t="s">
        <v>82</v>
      </c>
      <c r="C1135" s="3" t="s">
        <v>86</v>
      </c>
      <c r="D1135" s="3" t="s">
        <v>59</v>
      </c>
      <c r="E1135" s="3">
        <v>991</v>
      </c>
      <c r="F1135" s="3" t="s">
        <v>108</v>
      </c>
      <c r="G1135" s="3" t="s">
        <v>104</v>
      </c>
      <c r="H1135" s="3">
        <v>14</v>
      </c>
      <c r="I1135" s="5">
        <f t="shared" si="17"/>
        <v>0.0141271442986882</v>
      </c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ht="14" spans="1:26">
      <c r="A1136" s="3" t="s">
        <v>90</v>
      </c>
      <c r="B1136" s="3" t="s">
        <v>85</v>
      </c>
      <c r="C1136" s="3" t="s">
        <v>87</v>
      </c>
      <c r="D1136" s="3" t="s">
        <v>35</v>
      </c>
      <c r="E1136" s="3">
        <v>1007</v>
      </c>
      <c r="F1136" s="3" t="s">
        <v>108</v>
      </c>
      <c r="G1136" s="3" t="s">
        <v>104</v>
      </c>
      <c r="H1136" s="3">
        <v>15</v>
      </c>
      <c r="I1136" s="5">
        <f t="shared" si="17"/>
        <v>0.0148957298907646</v>
      </c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ht="14" spans="1:26">
      <c r="A1137" s="3" t="s">
        <v>90</v>
      </c>
      <c r="B1137" s="3" t="s">
        <v>84</v>
      </c>
      <c r="C1137" s="3" t="s">
        <v>87</v>
      </c>
      <c r="D1137" s="3" t="s">
        <v>36</v>
      </c>
      <c r="E1137" s="3">
        <v>992</v>
      </c>
      <c r="F1137" s="3" t="s">
        <v>108</v>
      </c>
      <c r="G1137" s="3" t="s">
        <v>104</v>
      </c>
      <c r="H1137" s="3">
        <v>10</v>
      </c>
      <c r="I1137" s="5">
        <f t="shared" si="17"/>
        <v>0.0100806451612903</v>
      </c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ht="14" spans="1:26">
      <c r="A1138" s="3" t="s">
        <v>90</v>
      </c>
      <c r="B1138" s="3" t="s">
        <v>83</v>
      </c>
      <c r="C1138" s="3" t="s">
        <v>89</v>
      </c>
      <c r="D1138" s="3" t="s">
        <v>36</v>
      </c>
      <c r="E1138" s="3">
        <v>994</v>
      </c>
      <c r="F1138" s="3" t="s">
        <v>108</v>
      </c>
      <c r="G1138" s="3" t="s">
        <v>104</v>
      </c>
      <c r="H1138" s="3">
        <v>16</v>
      </c>
      <c r="I1138" s="5">
        <f t="shared" si="17"/>
        <v>0.0160965794768612</v>
      </c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ht="14" spans="1:26">
      <c r="A1139" s="3" t="s">
        <v>90</v>
      </c>
      <c r="B1139" s="3" t="s">
        <v>85</v>
      </c>
      <c r="C1139" s="3" t="s">
        <v>86</v>
      </c>
      <c r="D1139" s="3" t="s">
        <v>69</v>
      </c>
      <c r="E1139" s="3">
        <v>980</v>
      </c>
      <c r="F1139" s="3" t="s">
        <v>108</v>
      </c>
      <c r="G1139" s="3" t="s">
        <v>104</v>
      </c>
      <c r="H1139" s="3">
        <v>14</v>
      </c>
      <c r="I1139" s="5">
        <f t="shared" si="17"/>
        <v>0.0142857142857143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ht="14" spans="1:26">
      <c r="A1140" s="3" t="s">
        <v>90</v>
      </c>
      <c r="B1140" s="3" t="s">
        <v>83</v>
      </c>
      <c r="C1140" s="3" t="s">
        <v>88</v>
      </c>
      <c r="D1140" s="3" t="s">
        <v>38</v>
      </c>
      <c r="E1140" s="3">
        <v>1009</v>
      </c>
      <c r="F1140" s="3" t="s">
        <v>108</v>
      </c>
      <c r="G1140" s="3" t="s">
        <v>104</v>
      </c>
      <c r="H1140" s="3">
        <v>12</v>
      </c>
      <c r="I1140" s="5">
        <f t="shared" si="17"/>
        <v>0.0118929633300297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ht="14" spans="1:26">
      <c r="A1141" s="3" t="s">
        <v>90</v>
      </c>
      <c r="B1141" s="3" t="s">
        <v>84</v>
      </c>
      <c r="C1141" s="3" t="s">
        <v>87</v>
      </c>
      <c r="D1141" s="3" t="s">
        <v>62</v>
      </c>
      <c r="E1141" s="3">
        <v>999</v>
      </c>
      <c r="F1141" s="3" t="s">
        <v>108</v>
      </c>
      <c r="G1141" s="3" t="s">
        <v>104</v>
      </c>
      <c r="H1141" s="3">
        <v>14</v>
      </c>
      <c r="I1141" s="5">
        <f t="shared" si="17"/>
        <v>0.014014014014014</v>
      </c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ht="14" spans="1:26">
      <c r="A1142" s="3" t="s">
        <v>90</v>
      </c>
      <c r="B1142" s="3" t="s">
        <v>85</v>
      </c>
      <c r="C1142" s="3" t="s">
        <v>87</v>
      </c>
      <c r="D1142" s="3" t="s">
        <v>39</v>
      </c>
      <c r="E1142" s="3">
        <v>990</v>
      </c>
      <c r="F1142" s="3" t="s">
        <v>108</v>
      </c>
      <c r="G1142" s="3" t="s">
        <v>104</v>
      </c>
      <c r="H1142" s="3">
        <v>17</v>
      </c>
      <c r="I1142" s="5">
        <f t="shared" si="17"/>
        <v>0.0171717171717172</v>
      </c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ht="14" spans="1:26">
      <c r="A1143" s="3" t="s">
        <v>90</v>
      </c>
      <c r="B1143" s="3" t="s">
        <v>85</v>
      </c>
      <c r="C1143" s="3" t="s">
        <v>87</v>
      </c>
      <c r="D1143" s="3" t="s">
        <v>40</v>
      </c>
      <c r="E1143" s="3">
        <v>995</v>
      </c>
      <c r="F1143" s="3" t="s">
        <v>108</v>
      </c>
      <c r="G1143" s="3" t="s">
        <v>104</v>
      </c>
      <c r="H1143" s="3">
        <v>12</v>
      </c>
      <c r="I1143" s="5">
        <f t="shared" si="17"/>
        <v>0.0120603015075377</v>
      </c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ht="14" spans="1:26">
      <c r="A1144" s="3" t="s">
        <v>90</v>
      </c>
      <c r="B1144" s="3" t="s">
        <v>82</v>
      </c>
      <c r="C1144" s="3" t="s">
        <v>88</v>
      </c>
      <c r="D1144" s="3" t="s">
        <v>40</v>
      </c>
      <c r="E1144" s="3">
        <v>1009</v>
      </c>
      <c r="F1144" s="3" t="s">
        <v>108</v>
      </c>
      <c r="G1144" s="3" t="s">
        <v>104</v>
      </c>
      <c r="H1144" s="3">
        <v>18</v>
      </c>
      <c r="I1144" s="5">
        <f t="shared" si="17"/>
        <v>0.0178394449950446</v>
      </c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ht="14" spans="1:26">
      <c r="A1145" s="3" t="s">
        <v>90</v>
      </c>
      <c r="B1145" s="3" t="s">
        <v>83</v>
      </c>
      <c r="C1145" s="3" t="s">
        <v>87</v>
      </c>
      <c r="D1145" s="3" t="s">
        <v>71</v>
      </c>
      <c r="E1145" s="3">
        <v>1000</v>
      </c>
      <c r="F1145" s="3" t="s">
        <v>108</v>
      </c>
      <c r="G1145" s="3" t="s">
        <v>104</v>
      </c>
      <c r="H1145" s="3">
        <v>12</v>
      </c>
      <c r="I1145" s="5">
        <f t="shared" si="17"/>
        <v>0.012</v>
      </c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ht="14" spans="1:26">
      <c r="A1146" s="3" t="s">
        <v>90</v>
      </c>
      <c r="B1146" s="3" t="s">
        <v>84</v>
      </c>
      <c r="C1146" s="3" t="s">
        <v>88</v>
      </c>
      <c r="D1146" s="3" t="s">
        <v>42</v>
      </c>
      <c r="E1146" s="3">
        <v>997</v>
      </c>
      <c r="F1146" s="3" t="s">
        <v>108</v>
      </c>
      <c r="G1146" s="3" t="s">
        <v>104</v>
      </c>
      <c r="H1146" s="3">
        <v>17</v>
      </c>
      <c r="I1146" s="5">
        <f t="shared" si="17"/>
        <v>0.0170511534603811</v>
      </c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ht="14" spans="1:26">
      <c r="A1147" s="3" t="s">
        <v>90</v>
      </c>
      <c r="B1147" s="3" t="s">
        <v>85</v>
      </c>
      <c r="C1147" s="3" t="s">
        <v>89</v>
      </c>
      <c r="D1147" s="3" t="s">
        <v>42</v>
      </c>
      <c r="E1147" s="3">
        <v>1003</v>
      </c>
      <c r="F1147" s="3" t="s">
        <v>108</v>
      </c>
      <c r="G1147" s="3" t="s">
        <v>104</v>
      </c>
      <c r="H1147" s="3">
        <v>24</v>
      </c>
      <c r="I1147" s="5">
        <f t="shared" si="17"/>
        <v>0.0239282153539382</v>
      </c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ht="14" spans="1:26">
      <c r="A1148" s="3" t="s">
        <v>90</v>
      </c>
      <c r="B1148" s="3" t="s">
        <v>83</v>
      </c>
      <c r="C1148" s="3" t="s">
        <v>86</v>
      </c>
      <c r="D1148" s="3" t="s">
        <v>43</v>
      </c>
      <c r="E1148" s="3">
        <v>993</v>
      </c>
      <c r="F1148" s="3" t="s">
        <v>108</v>
      </c>
      <c r="G1148" s="3" t="s">
        <v>104</v>
      </c>
      <c r="H1148" s="3">
        <v>16</v>
      </c>
      <c r="I1148" s="5">
        <f t="shared" si="17"/>
        <v>0.0161127895266868</v>
      </c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ht="14" spans="1:26">
      <c r="A1149" s="3" t="s">
        <v>90</v>
      </c>
      <c r="B1149" s="3" t="s">
        <v>85</v>
      </c>
      <c r="C1149" s="3" t="s">
        <v>87</v>
      </c>
      <c r="D1149" s="3" t="s">
        <v>43</v>
      </c>
      <c r="E1149" s="3">
        <v>1005</v>
      </c>
      <c r="F1149" s="3" t="s">
        <v>108</v>
      </c>
      <c r="G1149" s="3" t="s">
        <v>104</v>
      </c>
      <c r="H1149" s="3">
        <v>14</v>
      </c>
      <c r="I1149" s="5">
        <f t="shared" si="17"/>
        <v>0.0139303482587065</v>
      </c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ht="14" spans="1:26">
      <c r="A1150" s="3" t="s">
        <v>90</v>
      </c>
      <c r="B1150" s="3" t="s">
        <v>84</v>
      </c>
      <c r="C1150" s="3" t="s">
        <v>86</v>
      </c>
      <c r="D1150" s="3" t="s">
        <v>44</v>
      </c>
      <c r="E1150" s="3">
        <v>1004</v>
      </c>
      <c r="F1150" s="3" t="s">
        <v>108</v>
      </c>
      <c r="G1150" s="3" t="s">
        <v>104</v>
      </c>
      <c r="H1150" s="3">
        <v>15</v>
      </c>
      <c r="I1150" s="5">
        <f t="shared" si="17"/>
        <v>0.0149402390438247</v>
      </c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ht="14" spans="1:26">
      <c r="A1151" s="3" t="s">
        <v>90</v>
      </c>
      <c r="B1151" s="3" t="s">
        <v>82</v>
      </c>
      <c r="C1151" s="3" t="s">
        <v>89</v>
      </c>
      <c r="D1151" s="3" t="s">
        <v>45</v>
      </c>
      <c r="E1151" s="3">
        <v>990</v>
      </c>
      <c r="F1151" s="3" t="s">
        <v>108</v>
      </c>
      <c r="G1151" s="3" t="s">
        <v>104</v>
      </c>
      <c r="H1151" s="3">
        <v>14</v>
      </c>
      <c r="I1151" s="5">
        <f t="shared" si="17"/>
        <v>0.0141414141414141</v>
      </c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ht="14" spans="1:26">
      <c r="A1152" s="3" t="s">
        <v>90</v>
      </c>
      <c r="B1152" s="3" t="s">
        <v>84</v>
      </c>
      <c r="C1152" s="3" t="s">
        <v>89</v>
      </c>
      <c r="D1152" s="3" t="s">
        <v>45</v>
      </c>
      <c r="E1152" s="3">
        <v>1012</v>
      </c>
      <c r="F1152" s="3" t="s">
        <v>108</v>
      </c>
      <c r="G1152" s="3" t="s">
        <v>104</v>
      </c>
      <c r="H1152" s="3">
        <v>6</v>
      </c>
      <c r="I1152" s="5">
        <f t="shared" si="17"/>
        <v>0.00592885375494071</v>
      </c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ht="14" spans="1:26">
      <c r="A1153" s="3" t="s">
        <v>90</v>
      </c>
      <c r="B1153" s="3" t="s">
        <v>85</v>
      </c>
      <c r="C1153" s="3" t="s">
        <v>89</v>
      </c>
      <c r="D1153" s="3" t="s">
        <v>45</v>
      </c>
      <c r="E1153" s="3">
        <v>1017</v>
      </c>
      <c r="F1153" s="3" t="s">
        <v>108</v>
      </c>
      <c r="G1153" s="3" t="s">
        <v>104</v>
      </c>
      <c r="H1153" s="3">
        <v>19</v>
      </c>
      <c r="I1153" s="5">
        <f t="shared" si="17"/>
        <v>0.0186823992133727</v>
      </c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ht="14" spans="1:26">
      <c r="A1154" s="3" t="s">
        <v>90</v>
      </c>
      <c r="B1154" s="3" t="s">
        <v>83</v>
      </c>
      <c r="C1154" s="3" t="s">
        <v>87</v>
      </c>
      <c r="D1154" s="3" t="s">
        <v>46</v>
      </c>
      <c r="E1154" s="3">
        <v>994</v>
      </c>
      <c r="F1154" s="3" t="s">
        <v>108</v>
      </c>
      <c r="G1154" s="3" t="s">
        <v>104</v>
      </c>
      <c r="H1154" s="3">
        <v>17</v>
      </c>
      <c r="I1154" s="5">
        <f t="shared" ref="I1154:I1160" si="18">H1154/E1154</f>
        <v>0.017102615694165</v>
      </c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ht="14" spans="1:26">
      <c r="A1155" s="3" t="s">
        <v>90</v>
      </c>
      <c r="B1155" s="3" t="s">
        <v>85</v>
      </c>
      <c r="C1155" s="3" t="s">
        <v>88</v>
      </c>
      <c r="D1155" s="3" t="s">
        <v>48</v>
      </c>
      <c r="E1155" s="3">
        <v>1014</v>
      </c>
      <c r="F1155" s="3" t="s">
        <v>108</v>
      </c>
      <c r="G1155" s="3" t="s">
        <v>104</v>
      </c>
      <c r="H1155" s="3">
        <v>10</v>
      </c>
      <c r="I1155" s="5">
        <f t="shared" si="18"/>
        <v>0.00986193293885602</v>
      </c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ht="14" spans="1:26">
      <c r="A1156" s="3" t="s">
        <v>90</v>
      </c>
      <c r="B1156" s="3" t="s">
        <v>84</v>
      </c>
      <c r="C1156" s="3" t="s">
        <v>86</v>
      </c>
      <c r="D1156" s="3" t="s">
        <v>72</v>
      </c>
      <c r="E1156" s="3">
        <v>993</v>
      </c>
      <c r="F1156" s="3" t="s">
        <v>108</v>
      </c>
      <c r="G1156" s="3" t="s">
        <v>104</v>
      </c>
      <c r="H1156" s="3">
        <v>12</v>
      </c>
      <c r="I1156" s="5">
        <f t="shared" si="18"/>
        <v>0.0120845921450151</v>
      </c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ht="14" spans="1:26">
      <c r="A1157" s="3" t="s">
        <v>90</v>
      </c>
      <c r="B1157" s="3" t="s">
        <v>84</v>
      </c>
      <c r="C1157" s="3" t="s">
        <v>86</v>
      </c>
      <c r="D1157" s="3" t="s">
        <v>49</v>
      </c>
      <c r="E1157" s="3">
        <v>1011</v>
      </c>
      <c r="F1157" s="3" t="s">
        <v>108</v>
      </c>
      <c r="G1157" s="3" t="s">
        <v>104</v>
      </c>
      <c r="H1157" s="3">
        <v>23</v>
      </c>
      <c r="I1157" s="5">
        <f t="shared" si="18"/>
        <v>0.0227497527200791</v>
      </c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ht="14" spans="1:26">
      <c r="A1158" s="3" t="s">
        <v>90</v>
      </c>
      <c r="B1158" s="3" t="s">
        <v>83</v>
      </c>
      <c r="C1158" s="3" t="s">
        <v>87</v>
      </c>
      <c r="D1158" s="3" t="s">
        <v>52</v>
      </c>
      <c r="E1158" s="3">
        <v>995</v>
      </c>
      <c r="F1158" s="3" t="s">
        <v>108</v>
      </c>
      <c r="G1158" s="3" t="s">
        <v>104</v>
      </c>
      <c r="H1158" s="3">
        <v>17</v>
      </c>
      <c r="I1158" s="5">
        <f t="shared" si="18"/>
        <v>0.0170854271356784</v>
      </c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ht="14" spans="1:26">
      <c r="A1159" s="3" t="s">
        <v>90</v>
      </c>
      <c r="B1159" s="3" t="s">
        <v>84</v>
      </c>
      <c r="C1159" s="3" t="s">
        <v>86</v>
      </c>
      <c r="D1159" s="3" t="s">
        <v>53</v>
      </c>
      <c r="E1159" s="3">
        <v>1002</v>
      </c>
      <c r="F1159" s="3" t="s">
        <v>108</v>
      </c>
      <c r="G1159" s="3" t="s">
        <v>104</v>
      </c>
      <c r="H1159" s="3">
        <v>10</v>
      </c>
      <c r="I1159" s="5">
        <f t="shared" si="18"/>
        <v>0.00998003992015968</v>
      </c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ht="14" spans="1:26">
      <c r="A1160" s="3" t="s">
        <v>90</v>
      </c>
      <c r="B1160" s="3" t="s">
        <v>85</v>
      </c>
      <c r="C1160" s="3" t="s">
        <v>86</v>
      </c>
      <c r="D1160" s="3" t="s">
        <v>53</v>
      </c>
      <c r="E1160" s="3">
        <v>990</v>
      </c>
      <c r="F1160" s="3" t="s">
        <v>108</v>
      </c>
      <c r="G1160" s="3" t="s">
        <v>104</v>
      </c>
      <c r="H1160" s="3">
        <v>12</v>
      </c>
      <c r="I1160" s="5">
        <f t="shared" si="18"/>
        <v>0.0121212121212121</v>
      </c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</sheetData>
  <sortState ref="A2:I1160">
    <sortCondition ref="F2:F1160"/>
    <sortCondition ref="G2:G1160"/>
    <sortCondition ref="D2:D1160"/>
    <sortCondition ref="C2:C1160"/>
    <sortCondition ref="B2:B1160"/>
    <sortCondition ref="H2:H1160"/>
    <sortCondition ref="I2:I1160"/>
  </sortState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A1" sqref="A1:F1"/>
    </sheetView>
  </sheetViews>
  <sheetFormatPr defaultColWidth="9" defaultRowHeight="12" outlineLevelCol="5"/>
  <cols>
    <col min="1" max="1" width="5.14285714285714" customWidth="1"/>
    <col min="2" max="2" width="7.85714285714286" customWidth="1"/>
    <col min="3" max="3" width="5.71428571428571" customWidth="1"/>
    <col min="4" max="4" width="14" customWidth="1"/>
    <col min="5" max="5" width="14.4285714285714" customWidth="1"/>
    <col min="6" max="6" width="16.2857142857143" customWidth="1"/>
  </cols>
  <sheetData>
    <row r="1" ht="14" spans="1:6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99</v>
      </c>
    </row>
    <row r="2" ht="14" spans="1:6">
      <c r="A2" s="3" t="s">
        <v>90</v>
      </c>
      <c r="B2" s="3" t="s">
        <v>82</v>
      </c>
      <c r="C2" s="3" t="s">
        <v>88</v>
      </c>
      <c r="D2" s="3" t="s">
        <v>57</v>
      </c>
      <c r="E2" s="3">
        <v>1006</v>
      </c>
      <c r="F2" s="3">
        <v>19</v>
      </c>
    </row>
    <row r="3" ht="14" spans="1:6">
      <c r="A3" s="3" t="s">
        <v>90</v>
      </c>
      <c r="B3" s="3" t="s">
        <v>85</v>
      </c>
      <c r="C3" s="3" t="s">
        <v>88</v>
      </c>
      <c r="D3" s="3" t="s">
        <v>57</v>
      </c>
      <c r="E3" s="3">
        <v>993</v>
      </c>
      <c r="F3" s="3">
        <v>15</v>
      </c>
    </row>
    <row r="4" ht="14" spans="1:6">
      <c r="A4" s="3" t="s">
        <v>90</v>
      </c>
      <c r="B4" s="3" t="s">
        <v>85</v>
      </c>
      <c r="C4" s="3" t="s">
        <v>88</v>
      </c>
      <c r="D4" s="3" t="s">
        <v>31</v>
      </c>
      <c r="E4" s="3">
        <v>1005</v>
      </c>
      <c r="F4" s="3">
        <v>18</v>
      </c>
    </row>
    <row r="5" ht="14" spans="1:6">
      <c r="A5" s="3" t="s">
        <v>90</v>
      </c>
      <c r="B5" s="3" t="s">
        <v>82</v>
      </c>
      <c r="C5" s="3" t="s">
        <v>86</v>
      </c>
      <c r="D5" s="3" t="s">
        <v>32</v>
      </c>
      <c r="E5" s="3">
        <v>988</v>
      </c>
      <c r="F5" s="3">
        <v>17</v>
      </c>
    </row>
    <row r="6" ht="14" spans="1:6">
      <c r="A6" s="3" t="s">
        <v>90</v>
      </c>
      <c r="B6" s="3" t="s">
        <v>85</v>
      </c>
      <c r="C6" s="3" t="s">
        <v>87</v>
      </c>
      <c r="D6" s="3" t="s">
        <v>32</v>
      </c>
      <c r="E6" s="3">
        <v>997</v>
      </c>
      <c r="F6" s="3">
        <v>16</v>
      </c>
    </row>
    <row r="7" ht="14" spans="1:6">
      <c r="A7" s="3" t="s">
        <v>90</v>
      </c>
      <c r="B7" s="3" t="s">
        <v>82</v>
      </c>
      <c r="C7" s="3" t="s">
        <v>88</v>
      </c>
      <c r="D7" s="3" t="s">
        <v>32</v>
      </c>
      <c r="E7" s="3">
        <v>996</v>
      </c>
      <c r="F7" s="3">
        <v>14</v>
      </c>
    </row>
    <row r="8" ht="14" spans="1:6">
      <c r="A8" s="3" t="s">
        <v>90</v>
      </c>
      <c r="B8" s="3" t="s">
        <v>85</v>
      </c>
      <c r="C8" s="3" t="s">
        <v>88</v>
      </c>
      <c r="D8" s="3" t="s">
        <v>32</v>
      </c>
      <c r="E8" s="3">
        <v>992</v>
      </c>
      <c r="F8" s="3">
        <v>10</v>
      </c>
    </row>
    <row r="9" ht="14" spans="1:6">
      <c r="A9" s="3" t="s">
        <v>90</v>
      </c>
      <c r="B9" s="3" t="s">
        <v>84</v>
      </c>
      <c r="C9" s="3" t="s">
        <v>89</v>
      </c>
      <c r="D9" s="3" t="s">
        <v>32</v>
      </c>
      <c r="E9" s="3">
        <v>1000</v>
      </c>
      <c r="F9" s="3">
        <v>11</v>
      </c>
    </row>
    <row r="10" ht="14" spans="1:6">
      <c r="A10" s="3" t="s">
        <v>90</v>
      </c>
      <c r="B10" s="3" t="s">
        <v>82</v>
      </c>
      <c r="C10" s="3" t="s">
        <v>87</v>
      </c>
      <c r="D10" s="3" t="s">
        <v>59</v>
      </c>
      <c r="E10" s="3">
        <v>1015</v>
      </c>
      <c r="F10" s="3">
        <v>15</v>
      </c>
    </row>
    <row r="11" ht="14" spans="1:6">
      <c r="A11" s="3" t="s">
        <v>90</v>
      </c>
      <c r="B11" s="3" t="s">
        <v>83</v>
      </c>
      <c r="C11" s="3" t="s">
        <v>89</v>
      </c>
      <c r="D11" s="3" t="s">
        <v>59</v>
      </c>
      <c r="E11" s="3">
        <v>987</v>
      </c>
      <c r="F11" s="3">
        <v>19</v>
      </c>
    </row>
    <row r="12" ht="14" spans="1:6">
      <c r="A12" s="3" t="s">
        <v>90</v>
      </c>
      <c r="B12" s="3" t="s">
        <v>83</v>
      </c>
      <c r="C12" s="3" t="s">
        <v>87</v>
      </c>
      <c r="D12" s="3" t="s">
        <v>34</v>
      </c>
      <c r="E12" s="3">
        <v>982</v>
      </c>
      <c r="F12" s="3">
        <v>16</v>
      </c>
    </row>
    <row r="13" ht="14" spans="1:6">
      <c r="A13" s="3" t="s">
        <v>90</v>
      </c>
      <c r="B13" s="3" t="s">
        <v>85</v>
      </c>
      <c r="C13" s="3" t="s">
        <v>87</v>
      </c>
      <c r="D13" s="3" t="s">
        <v>34</v>
      </c>
      <c r="E13" s="3">
        <v>1000</v>
      </c>
      <c r="F13" s="3">
        <v>16</v>
      </c>
    </row>
    <row r="14" ht="14" spans="1:6">
      <c r="A14" s="3" t="s">
        <v>90</v>
      </c>
      <c r="B14" s="3" t="s">
        <v>84</v>
      </c>
      <c r="C14" s="3" t="s">
        <v>87</v>
      </c>
      <c r="D14" s="3" t="s">
        <v>36</v>
      </c>
      <c r="E14" s="3">
        <v>992</v>
      </c>
      <c r="F14" s="3">
        <v>16</v>
      </c>
    </row>
    <row r="15" ht="14" spans="1:6">
      <c r="A15" s="3" t="s">
        <v>90</v>
      </c>
      <c r="B15" s="3" t="s">
        <v>83</v>
      </c>
      <c r="C15" s="3" t="s">
        <v>88</v>
      </c>
      <c r="D15" s="3" t="s">
        <v>69</v>
      </c>
      <c r="E15" s="3">
        <v>999</v>
      </c>
      <c r="F15" s="3">
        <v>14</v>
      </c>
    </row>
    <row r="16" ht="14" spans="1:6">
      <c r="A16" s="3" t="s">
        <v>90</v>
      </c>
      <c r="B16" s="3" t="s">
        <v>83</v>
      </c>
      <c r="C16" s="3" t="s">
        <v>89</v>
      </c>
      <c r="D16" s="3" t="s">
        <v>38</v>
      </c>
      <c r="E16" s="3">
        <v>1007</v>
      </c>
      <c r="F16" s="3">
        <v>12</v>
      </c>
    </row>
    <row r="17" ht="14" spans="1:6">
      <c r="A17" s="3" t="s">
        <v>90</v>
      </c>
      <c r="B17" s="3" t="s">
        <v>83</v>
      </c>
      <c r="C17" s="3" t="s">
        <v>89</v>
      </c>
      <c r="D17" s="3" t="s">
        <v>42</v>
      </c>
      <c r="E17" s="3">
        <v>1007</v>
      </c>
      <c r="F17" s="3">
        <v>10</v>
      </c>
    </row>
    <row r="18" ht="14" spans="1:6">
      <c r="A18" s="3" t="s">
        <v>90</v>
      </c>
      <c r="B18" s="3" t="s">
        <v>83</v>
      </c>
      <c r="C18" s="3" t="s">
        <v>89</v>
      </c>
      <c r="D18" s="3" t="s">
        <v>44</v>
      </c>
      <c r="E18" s="3">
        <v>996</v>
      </c>
      <c r="F18" s="3">
        <v>18</v>
      </c>
    </row>
    <row r="19" ht="14" spans="1:6">
      <c r="A19" s="3" t="s">
        <v>90</v>
      </c>
      <c r="B19" s="3" t="s">
        <v>83</v>
      </c>
      <c r="C19" s="3" t="s">
        <v>88</v>
      </c>
      <c r="D19" s="3" t="s">
        <v>45</v>
      </c>
      <c r="E19" s="3">
        <v>1008</v>
      </c>
      <c r="F19" s="3">
        <v>11</v>
      </c>
    </row>
    <row r="20" ht="14" spans="1:6">
      <c r="A20" s="3" t="s">
        <v>90</v>
      </c>
      <c r="B20" s="3" t="s">
        <v>82</v>
      </c>
      <c r="C20" s="3" t="s">
        <v>89</v>
      </c>
      <c r="D20" s="3" t="s">
        <v>45</v>
      </c>
      <c r="E20" s="3">
        <v>992</v>
      </c>
      <c r="F20" s="3">
        <v>10</v>
      </c>
    </row>
    <row r="21" ht="14" spans="1:6">
      <c r="A21" s="3" t="s">
        <v>90</v>
      </c>
      <c r="B21" s="3" t="s">
        <v>84</v>
      </c>
      <c r="C21" s="3" t="s">
        <v>89</v>
      </c>
      <c r="D21" s="3" t="s">
        <v>45</v>
      </c>
      <c r="E21" s="3">
        <v>1010</v>
      </c>
      <c r="F21" s="3">
        <v>10</v>
      </c>
    </row>
    <row r="22" ht="14" spans="1:6">
      <c r="A22" s="3" t="s">
        <v>90</v>
      </c>
      <c r="B22" s="3" t="s">
        <v>83</v>
      </c>
      <c r="C22" s="3" t="s">
        <v>89</v>
      </c>
      <c r="D22" s="3" t="s">
        <v>67</v>
      </c>
      <c r="E22" s="3">
        <v>990</v>
      </c>
      <c r="F22" s="3">
        <v>15</v>
      </c>
    </row>
    <row r="23" ht="14" spans="1:6">
      <c r="A23" s="3" t="s">
        <v>90</v>
      </c>
      <c r="B23" s="3" t="s">
        <v>82</v>
      </c>
      <c r="C23" s="3" t="s">
        <v>86</v>
      </c>
      <c r="D23" s="3" t="s">
        <v>50</v>
      </c>
      <c r="E23" s="3">
        <v>979</v>
      </c>
      <c r="F23" s="3">
        <v>18</v>
      </c>
    </row>
    <row r="24" ht="14" spans="1:6">
      <c r="A24" s="3" t="s">
        <v>90</v>
      </c>
      <c r="B24" s="3" t="s">
        <v>83</v>
      </c>
      <c r="C24" s="3" t="s">
        <v>87</v>
      </c>
      <c r="D24" s="3" t="s">
        <v>50</v>
      </c>
      <c r="E24" s="3">
        <v>1005</v>
      </c>
      <c r="F24" s="3">
        <v>17</v>
      </c>
    </row>
    <row r="25" ht="14" spans="1:6">
      <c r="A25" s="3" t="s">
        <v>90</v>
      </c>
      <c r="B25" s="3" t="s">
        <v>84</v>
      </c>
      <c r="C25" s="3" t="s">
        <v>89</v>
      </c>
      <c r="D25" s="3" t="s">
        <v>50</v>
      </c>
      <c r="E25" s="3">
        <v>997</v>
      </c>
      <c r="F25" s="3">
        <v>21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6"/>
  <sheetViews>
    <sheetView workbookViewId="0">
      <selection activeCell="H16" sqref="H16"/>
    </sheetView>
  </sheetViews>
  <sheetFormatPr defaultColWidth="9" defaultRowHeight="12" outlineLevelCol="5"/>
  <cols>
    <col min="4" max="4" width="14" customWidth="1"/>
    <col min="5" max="5" width="14.4285714285714" customWidth="1"/>
    <col min="6" max="6" width="16.2857142857143" customWidth="1"/>
  </cols>
  <sheetData>
    <row r="1" ht="14" spans="1:6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99</v>
      </c>
    </row>
    <row r="2" ht="14" spans="1:6">
      <c r="A2" s="3" t="s">
        <v>91</v>
      </c>
      <c r="B2" s="3" t="s">
        <v>82</v>
      </c>
      <c r="C2" s="3" t="s">
        <v>87</v>
      </c>
      <c r="D2" s="3" t="s">
        <v>57</v>
      </c>
      <c r="E2" s="3">
        <v>996</v>
      </c>
      <c r="F2" s="3">
        <v>3</v>
      </c>
    </row>
    <row r="3" ht="14" spans="1:6">
      <c r="A3" s="3" t="s">
        <v>90</v>
      </c>
      <c r="B3" s="3" t="s">
        <v>82</v>
      </c>
      <c r="C3" s="3" t="s">
        <v>88</v>
      </c>
      <c r="D3" s="3" t="s">
        <v>31</v>
      </c>
      <c r="E3" s="3">
        <v>996</v>
      </c>
      <c r="F3" s="3">
        <v>11</v>
      </c>
    </row>
    <row r="4" ht="14" spans="1:6">
      <c r="A4" s="3" t="s">
        <v>90</v>
      </c>
      <c r="B4" s="3" t="s">
        <v>84</v>
      </c>
      <c r="C4" s="3" t="s">
        <v>89</v>
      </c>
      <c r="D4" s="3" t="s">
        <v>31</v>
      </c>
      <c r="E4" s="3">
        <v>1002</v>
      </c>
      <c r="F4" s="3">
        <v>20</v>
      </c>
    </row>
    <row r="5" ht="14" spans="1:6">
      <c r="A5" s="3" t="s">
        <v>90</v>
      </c>
      <c r="B5" s="3" t="s">
        <v>82</v>
      </c>
      <c r="C5" s="3" t="s">
        <v>86</v>
      </c>
      <c r="D5" s="3" t="s">
        <v>58</v>
      </c>
      <c r="E5" s="3">
        <v>994</v>
      </c>
      <c r="F5" s="3">
        <v>9</v>
      </c>
    </row>
    <row r="6" ht="14" spans="1:6">
      <c r="A6" s="3" t="s">
        <v>90</v>
      </c>
      <c r="B6" s="3" t="s">
        <v>84</v>
      </c>
      <c r="C6" s="3" t="s">
        <v>86</v>
      </c>
      <c r="D6" s="3" t="s">
        <v>58</v>
      </c>
      <c r="E6" s="3">
        <v>997</v>
      </c>
      <c r="F6" s="3">
        <v>9</v>
      </c>
    </row>
    <row r="7" ht="14" spans="1:6">
      <c r="A7" s="3" t="s">
        <v>90</v>
      </c>
      <c r="B7" s="3" t="s">
        <v>82</v>
      </c>
      <c r="C7" s="3" t="s">
        <v>86</v>
      </c>
      <c r="D7" s="3" t="s">
        <v>32</v>
      </c>
      <c r="E7" s="3">
        <v>997</v>
      </c>
      <c r="F7" s="3">
        <v>9</v>
      </c>
    </row>
    <row r="8" ht="14" spans="1:6">
      <c r="A8" s="3" t="s">
        <v>90</v>
      </c>
      <c r="B8" s="3" t="s">
        <v>82</v>
      </c>
      <c r="C8" s="3" t="s">
        <v>86</v>
      </c>
      <c r="D8" s="3" t="s">
        <v>32</v>
      </c>
      <c r="E8" s="3">
        <v>1021</v>
      </c>
      <c r="F8" s="3">
        <v>17</v>
      </c>
    </row>
    <row r="9" ht="14" spans="1:6">
      <c r="A9" s="3" t="s">
        <v>90</v>
      </c>
      <c r="B9" s="3" t="s">
        <v>85</v>
      </c>
      <c r="C9" s="3" t="s">
        <v>86</v>
      </c>
      <c r="D9" s="3" t="s">
        <v>32</v>
      </c>
      <c r="E9" s="3">
        <v>1003</v>
      </c>
      <c r="F9" s="3">
        <v>8</v>
      </c>
    </row>
    <row r="10" ht="14" spans="1:6">
      <c r="A10" s="3" t="s">
        <v>90</v>
      </c>
      <c r="B10" s="3" t="s">
        <v>82</v>
      </c>
      <c r="C10" s="3" t="s">
        <v>87</v>
      </c>
      <c r="D10" s="3" t="s">
        <v>32</v>
      </c>
      <c r="E10" s="3">
        <v>1003</v>
      </c>
      <c r="F10" s="3">
        <v>17</v>
      </c>
    </row>
    <row r="11" ht="14" spans="1:6">
      <c r="A11" s="3" t="s">
        <v>90</v>
      </c>
      <c r="B11" s="3" t="s">
        <v>85</v>
      </c>
      <c r="C11" s="3" t="s">
        <v>87</v>
      </c>
      <c r="D11" s="3" t="s">
        <v>32</v>
      </c>
      <c r="E11" s="3">
        <v>995</v>
      </c>
      <c r="F11" s="3">
        <v>6</v>
      </c>
    </row>
    <row r="12" ht="14" spans="1:6">
      <c r="A12" s="3" t="s">
        <v>91</v>
      </c>
      <c r="B12" s="3" t="s">
        <v>83</v>
      </c>
      <c r="C12" s="3" t="s">
        <v>88</v>
      </c>
      <c r="D12" s="3" t="s">
        <v>32</v>
      </c>
      <c r="E12" s="3">
        <v>1004</v>
      </c>
      <c r="F12" s="3">
        <v>3</v>
      </c>
    </row>
    <row r="13" ht="14" spans="1:6">
      <c r="A13" s="3" t="s">
        <v>90</v>
      </c>
      <c r="B13" s="3" t="s">
        <v>83</v>
      </c>
      <c r="C13" s="3" t="s">
        <v>88</v>
      </c>
      <c r="D13" s="3" t="s">
        <v>32</v>
      </c>
      <c r="E13" s="3">
        <v>1004</v>
      </c>
      <c r="F13" s="3">
        <v>13</v>
      </c>
    </row>
    <row r="14" ht="14" spans="1:6">
      <c r="A14" s="3" t="s">
        <v>90</v>
      </c>
      <c r="B14" s="3" t="s">
        <v>82</v>
      </c>
      <c r="C14" s="3" t="s">
        <v>89</v>
      </c>
      <c r="D14" s="3" t="s">
        <v>32</v>
      </c>
      <c r="E14" s="3">
        <v>998</v>
      </c>
      <c r="F14" s="3">
        <v>14</v>
      </c>
    </row>
    <row r="15" ht="14" spans="1:6">
      <c r="A15" s="3" t="s">
        <v>90</v>
      </c>
      <c r="B15" s="3" t="s">
        <v>82</v>
      </c>
      <c r="C15" s="3" t="s">
        <v>89</v>
      </c>
      <c r="D15" s="3" t="s">
        <v>32</v>
      </c>
      <c r="E15" s="3">
        <v>1002</v>
      </c>
      <c r="F15" s="3">
        <v>21</v>
      </c>
    </row>
    <row r="16" ht="14" spans="1:6">
      <c r="A16" s="3" t="s">
        <v>91</v>
      </c>
      <c r="B16" s="3" t="s">
        <v>84</v>
      </c>
      <c r="C16" s="3" t="s">
        <v>89</v>
      </c>
      <c r="D16" s="3" t="s">
        <v>32</v>
      </c>
      <c r="E16" s="3">
        <v>991</v>
      </c>
      <c r="F16" s="3">
        <v>3</v>
      </c>
    </row>
    <row r="17" ht="14" spans="1:6">
      <c r="A17" s="3" t="s">
        <v>90</v>
      </c>
      <c r="B17" s="3" t="s">
        <v>85</v>
      </c>
      <c r="C17" s="3" t="s">
        <v>89</v>
      </c>
      <c r="D17" s="3" t="s">
        <v>32</v>
      </c>
      <c r="E17" s="3">
        <v>1014</v>
      </c>
      <c r="F17" s="3">
        <v>13</v>
      </c>
    </row>
    <row r="18" ht="14" spans="1:6">
      <c r="A18" s="3" t="s">
        <v>90</v>
      </c>
      <c r="B18" s="3" t="s">
        <v>85</v>
      </c>
      <c r="C18" s="3" t="s">
        <v>89</v>
      </c>
      <c r="D18" s="3" t="s">
        <v>32</v>
      </c>
      <c r="E18" s="3">
        <v>1005</v>
      </c>
      <c r="F18" s="3">
        <v>14</v>
      </c>
    </row>
    <row r="19" ht="14" spans="1:6">
      <c r="A19" s="3" t="s">
        <v>91</v>
      </c>
      <c r="B19" s="3" t="s">
        <v>84</v>
      </c>
      <c r="C19" s="3" t="s">
        <v>86</v>
      </c>
      <c r="D19" s="3" t="s">
        <v>33</v>
      </c>
      <c r="E19" s="3">
        <v>1002</v>
      </c>
      <c r="F19" s="3">
        <v>3</v>
      </c>
    </row>
    <row r="20" ht="14" spans="1:6">
      <c r="A20" s="3" t="s">
        <v>90</v>
      </c>
      <c r="B20" s="3" t="s">
        <v>84</v>
      </c>
      <c r="C20" s="3" t="s">
        <v>89</v>
      </c>
      <c r="D20" s="3" t="s">
        <v>33</v>
      </c>
      <c r="E20" s="3">
        <v>991</v>
      </c>
      <c r="F20" s="3">
        <v>20</v>
      </c>
    </row>
    <row r="21" ht="14" spans="1:6">
      <c r="A21" s="3" t="s">
        <v>90</v>
      </c>
      <c r="B21" s="3" t="s">
        <v>82</v>
      </c>
      <c r="C21" s="3" t="s">
        <v>86</v>
      </c>
      <c r="D21" s="3" t="s">
        <v>34</v>
      </c>
      <c r="E21" s="3">
        <v>992</v>
      </c>
      <c r="F21" s="3">
        <v>10</v>
      </c>
    </row>
    <row r="22" ht="14" spans="1:6">
      <c r="A22" s="3" t="s">
        <v>90</v>
      </c>
      <c r="B22" s="3" t="s">
        <v>85</v>
      </c>
      <c r="C22" s="3" t="s">
        <v>87</v>
      </c>
      <c r="D22" s="3" t="s">
        <v>35</v>
      </c>
      <c r="E22" s="3">
        <v>1009</v>
      </c>
      <c r="F22" s="3">
        <v>17</v>
      </c>
    </row>
    <row r="23" ht="14" spans="1:6">
      <c r="A23" s="3" t="s">
        <v>90</v>
      </c>
      <c r="B23" s="3" t="s">
        <v>85</v>
      </c>
      <c r="C23" s="3" t="s">
        <v>88</v>
      </c>
      <c r="D23" s="3" t="s">
        <v>35</v>
      </c>
      <c r="E23" s="3">
        <v>989</v>
      </c>
      <c r="F23" s="3">
        <v>14</v>
      </c>
    </row>
    <row r="24" ht="14" spans="1:6">
      <c r="A24" s="3" t="s">
        <v>90</v>
      </c>
      <c r="B24" s="3" t="s">
        <v>83</v>
      </c>
      <c r="C24" s="3" t="s">
        <v>89</v>
      </c>
      <c r="D24" s="3" t="s">
        <v>35</v>
      </c>
      <c r="E24" s="3">
        <v>1002</v>
      </c>
      <c r="F24" s="3">
        <v>19</v>
      </c>
    </row>
    <row r="25" ht="14" spans="1:6">
      <c r="A25" s="3" t="s">
        <v>90</v>
      </c>
      <c r="B25" s="3" t="s">
        <v>85</v>
      </c>
      <c r="C25" s="3" t="s">
        <v>89</v>
      </c>
      <c r="D25" s="3" t="s">
        <v>35</v>
      </c>
      <c r="E25" s="3">
        <v>984</v>
      </c>
      <c r="F25" s="3">
        <v>13</v>
      </c>
    </row>
    <row r="26" ht="14" spans="1:6">
      <c r="A26" s="3" t="s">
        <v>90</v>
      </c>
      <c r="B26" s="3" t="s">
        <v>85</v>
      </c>
      <c r="C26" s="3" t="s">
        <v>89</v>
      </c>
      <c r="D26" s="3" t="s">
        <v>35</v>
      </c>
      <c r="E26" s="3">
        <v>1013</v>
      </c>
      <c r="F26" s="3">
        <v>18</v>
      </c>
    </row>
    <row r="27" ht="14" spans="1:6">
      <c r="A27" s="3" t="s">
        <v>90</v>
      </c>
      <c r="B27" s="3" t="s">
        <v>82</v>
      </c>
      <c r="C27" s="3" t="s">
        <v>86</v>
      </c>
      <c r="D27" s="3" t="s">
        <v>36</v>
      </c>
      <c r="E27" s="3">
        <v>1015</v>
      </c>
      <c r="F27" s="3">
        <v>11</v>
      </c>
    </row>
    <row r="28" ht="14" spans="1:6">
      <c r="A28" s="3" t="s">
        <v>90</v>
      </c>
      <c r="B28" s="3" t="s">
        <v>85</v>
      </c>
      <c r="C28" s="3" t="s">
        <v>86</v>
      </c>
      <c r="D28" s="3" t="s">
        <v>36</v>
      </c>
      <c r="E28" s="3">
        <v>1011</v>
      </c>
      <c r="F28" s="3">
        <v>12</v>
      </c>
    </row>
    <row r="29" ht="14" spans="1:6">
      <c r="A29" s="3" t="s">
        <v>91</v>
      </c>
      <c r="B29" s="3" t="s">
        <v>84</v>
      </c>
      <c r="C29" s="3" t="s">
        <v>87</v>
      </c>
      <c r="D29" s="3" t="s">
        <v>36</v>
      </c>
      <c r="E29" s="3">
        <v>993</v>
      </c>
      <c r="F29" s="3">
        <v>2</v>
      </c>
    </row>
    <row r="30" ht="14" spans="1:6">
      <c r="A30" s="3" t="s">
        <v>91</v>
      </c>
      <c r="B30" s="3" t="s">
        <v>83</v>
      </c>
      <c r="C30" s="3" t="s">
        <v>89</v>
      </c>
      <c r="D30" s="3" t="s">
        <v>36</v>
      </c>
      <c r="E30" s="3">
        <v>995</v>
      </c>
      <c r="F30" s="3">
        <v>4</v>
      </c>
    </row>
    <row r="31" ht="14" spans="1:6">
      <c r="A31" s="3" t="s">
        <v>90</v>
      </c>
      <c r="B31" s="3" t="s">
        <v>83</v>
      </c>
      <c r="C31" s="3" t="s">
        <v>89</v>
      </c>
      <c r="D31" s="3" t="s">
        <v>36</v>
      </c>
      <c r="E31" s="3">
        <v>1003</v>
      </c>
      <c r="F31" s="3">
        <v>11</v>
      </c>
    </row>
    <row r="32" ht="14" spans="1:6">
      <c r="A32" s="3" t="s">
        <v>90</v>
      </c>
      <c r="B32" s="3" t="s">
        <v>82</v>
      </c>
      <c r="C32" s="3" t="s">
        <v>86</v>
      </c>
      <c r="D32" s="3" t="s">
        <v>77</v>
      </c>
      <c r="E32" s="3">
        <v>992</v>
      </c>
      <c r="F32" s="3">
        <v>13</v>
      </c>
    </row>
    <row r="33" ht="14" spans="1:6">
      <c r="A33" s="3" t="s">
        <v>90</v>
      </c>
      <c r="B33" s="3" t="s">
        <v>85</v>
      </c>
      <c r="C33" s="3" t="s">
        <v>89</v>
      </c>
      <c r="D33" s="3" t="s">
        <v>77</v>
      </c>
      <c r="E33" s="3">
        <v>991</v>
      </c>
      <c r="F33" s="3">
        <v>19</v>
      </c>
    </row>
    <row r="34" ht="14" spans="1:6">
      <c r="A34" s="3" t="s">
        <v>90</v>
      </c>
      <c r="B34" s="3" t="s">
        <v>82</v>
      </c>
      <c r="C34" s="3" t="s">
        <v>88</v>
      </c>
      <c r="D34" s="3" t="s">
        <v>61</v>
      </c>
      <c r="E34" s="3">
        <v>1004</v>
      </c>
      <c r="F34" s="3">
        <v>14</v>
      </c>
    </row>
    <row r="35" ht="14" spans="1:6">
      <c r="A35" s="3" t="s">
        <v>90</v>
      </c>
      <c r="B35" s="3" t="s">
        <v>85</v>
      </c>
      <c r="C35" s="3" t="s">
        <v>86</v>
      </c>
      <c r="D35" s="3" t="s">
        <v>38</v>
      </c>
      <c r="E35" s="3">
        <v>994</v>
      </c>
      <c r="F35" s="3">
        <v>12</v>
      </c>
    </row>
    <row r="36" ht="14" spans="1:6">
      <c r="A36" s="3" t="s">
        <v>90</v>
      </c>
      <c r="B36" s="3" t="s">
        <v>83</v>
      </c>
      <c r="C36" s="3" t="s">
        <v>86</v>
      </c>
      <c r="D36" s="3" t="s">
        <v>62</v>
      </c>
      <c r="E36" s="3">
        <v>1000</v>
      </c>
      <c r="F36" s="3">
        <v>15</v>
      </c>
    </row>
    <row r="37" ht="14" spans="1:6">
      <c r="A37" s="3" t="s">
        <v>90</v>
      </c>
      <c r="B37" s="3" t="s">
        <v>83</v>
      </c>
      <c r="C37" s="3" t="s">
        <v>89</v>
      </c>
      <c r="D37" s="3" t="s">
        <v>62</v>
      </c>
      <c r="E37" s="3">
        <v>999</v>
      </c>
      <c r="F37" s="3">
        <v>17</v>
      </c>
    </row>
    <row r="38" ht="14" spans="1:6">
      <c r="A38" s="3" t="s">
        <v>90</v>
      </c>
      <c r="B38" s="3" t="s">
        <v>84</v>
      </c>
      <c r="C38" s="3" t="s">
        <v>89</v>
      </c>
      <c r="D38" s="3" t="s">
        <v>39</v>
      </c>
      <c r="E38" s="3">
        <v>1004</v>
      </c>
      <c r="F38" s="3">
        <v>15</v>
      </c>
    </row>
    <row r="39" ht="14" spans="1:6">
      <c r="A39" s="3" t="s">
        <v>90</v>
      </c>
      <c r="B39" s="3" t="s">
        <v>85</v>
      </c>
      <c r="C39" s="3" t="s">
        <v>89</v>
      </c>
      <c r="D39" s="3" t="s">
        <v>42</v>
      </c>
      <c r="E39" s="3">
        <v>995</v>
      </c>
      <c r="F39" s="3">
        <v>13</v>
      </c>
    </row>
    <row r="40" ht="14" spans="1:6">
      <c r="A40" s="3" t="s">
        <v>90</v>
      </c>
      <c r="B40" s="3" t="s">
        <v>84</v>
      </c>
      <c r="C40" s="3" t="s">
        <v>86</v>
      </c>
      <c r="D40" s="3" t="s">
        <v>66</v>
      </c>
      <c r="E40" s="3">
        <v>1000</v>
      </c>
      <c r="F40" s="3">
        <v>14</v>
      </c>
    </row>
    <row r="41" ht="14" spans="1:6">
      <c r="A41" s="3" t="s">
        <v>90</v>
      </c>
      <c r="B41" s="3" t="s">
        <v>83</v>
      </c>
      <c r="C41" s="3" t="s">
        <v>87</v>
      </c>
      <c r="D41" s="3" t="s">
        <v>43</v>
      </c>
      <c r="E41" s="3">
        <v>1004</v>
      </c>
      <c r="F41" s="3">
        <v>19</v>
      </c>
    </row>
    <row r="42" ht="14" spans="1:6">
      <c r="A42" s="3" t="s">
        <v>90</v>
      </c>
      <c r="B42" s="3" t="s">
        <v>84</v>
      </c>
      <c r="C42" s="3" t="s">
        <v>87</v>
      </c>
      <c r="D42" s="3" t="s">
        <v>43</v>
      </c>
      <c r="E42" s="3">
        <v>985</v>
      </c>
      <c r="F42" s="3">
        <v>14</v>
      </c>
    </row>
    <row r="43" ht="14" spans="1:6">
      <c r="A43" s="3" t="s">
        <v>90</v>
      </c>
      <c r="B43" s="3" t="s">
        <v>85</v>
      </c>
      <c r="C43" s="3" t="s">
        <v>87</v>
      </c>
      <c r="D43" s="3" t="s">
        <v>43</v>
      </c>
      <c r="E43" s="3">
        <v>981</v>
      </c>
      <c r="F43" s="3">
        <v>20</v>
      </c>
    </row>
    <row r="44" ht="14" spans="1:6">
      <c r="A44" s="3" t="s">
        <v>90</v>
      </c>
      <c r="B44" s="3" t="s">
        <v>82</v>
      </c>
      <c r="C44" s="3" t="s">
        <v>88</v>
      </c>
      <c r="D44" s="3" t="s">
        <v>43</v>
      </c>
      <c r="E44" s="3">
        <v>989</v>
      </c>
      <c r="F44" s="3">
        <v>16</v>
      </c>
    </row>
    <row r="45" ht="14" spans="1:6">
      <c r="A45" s="3" t="s">
        <v>90</v>
      </c>
      <c r="B45" s="3" t="s">
        <v>85</v>
      </c>
      <c r="C45" s="3" t="s">
        <v>88</v>
      </c>
      <c r="D45" s="3" t="s">
        <v>43</v>
      </c>
      <c r="E45" s="3">
        <v>973</v>
      </c>
      <c r="F45" s="3">
        <v>11</v>
      </c>
    </row>
    <row r="46" ht="14" spans="1:6">
      <c r="A46" s="3" t="s">
        <v>90</v>
      </c>
      <c r="B46" s="3" t="s">
        <v>83</v>
      </c>
      <c r="C46" s="3" t="s">
        <v>89</v>
      </c>
      <c r="D46" s="3" t="s">
        <v>43</v>
      </c>
      <c r="E46" s="3">
        <v>995</v>
      </c>
      <c r="F46" s="3">
        <v>15</v>
      </c>
    </row>
    <row r="47" ht="14" spans="1:6">
      <c r="A47" s="3" t="s">
        <v>91</v>
      </c>
      <c r="B47" s="3" t="s">
        <v>84</v>
      </c>
      <c r="C47" s="3" t="s">
        <v>89</v>
      </c>
      <c r="D47" s="3" t="s">
        <v>43</v>
      </c>
      <c r="E47" s="3">
        <v>991</v>
      </c>
      <c r="F47" s="3">
        <v>3</v>
      </c>
    </row>
    <row r="48" ht="14" spans="1:6">
      <c r="A48" s="3" t="s">
        <v>90</v>
      </c>
      <c r="B48" s="3" t="s">
        <v>83</v>
      </c>
      <c r="C48" s="3" t="s">
        <v>87</v>
      </c>
      <c r="D48" s="3" t="s">
        <v>44</v>
      </c>
      <c r="E48" s="3">
        <v>999</v>
      </c>
      <c r="F48" s="3">
        <v>14</v>
      </c>
    </row>
    <row r="49" ht="14" spans="1:6">
      <c r="A49" s="3" t="s">
        <v>90</v>
      </c>
      <c r="B49" s="3" t="s">
        <v>83</v>
      </c>
      <c r="C49" s="3" t="s">
        <v>88</v>
      </c>
      <c r="D49" s="3" t="s">
        <v>44</v>
      </c>
      <c r="E49" s="3">
        <v>993</v>
      </c>
      <c r="F49" s="3">
        <v>20</v>
      </c>
    </row>
    <row r="50" ht="14" spans="1:6">
      <c r="A50" s="3" t="s">
        <v>90</v>
      </c>
      <c r="B50" s="3" t="s">
        <v>84</v>
      </c>
      <c r="C50" s="3" t="s">
        <v>86</v>
      </c>
      <c r="D50" s="3" t="s">
        <v>45</v>
      </c>
      <c r="E50" s="3">
        <v>987</v>
      </c>
      <c r="F50" s="3">
        <v>13</v>
      </c>
    </row>
    <row r="51" ht="14" spans="1:6">
      <c r="A51" s="3" t="s">
        <v>90</v>
      </c>
      <c r="B51" s="3" t="s">
        <v>84</v>
      </c>
      <c r="C51" s="3" t="s">
        <v>86</v>
      </c>
      <c r="D51" s="3" t="s">
        <v>45</v>
      </c>
      <c r="E51" s="3">
        <v>987</v>
      </c>
      <c r="F51" s="3">
        <v>14</v>
      </c>
    </row>
    <row r="52" ht="14" spans="1:6">
      <c r="A52" s="3" t="s">
        <v>90</v>
      </c>
      <c r="B52" s="3" t="s">
        <v>82</v>
      </c>
      <c r="C52" s="3" t="s">
        <v>87</v>
      </c>
      <c r="D52" s="3" t="s">
        <v>45</v>
      </c>
      <c r="E52" s="3">
        <v>989</v>
      </c>
      <c r="F52" s="3">
        <v>12</v>
      </c>
    </row>
    <row r="53" ht="14" spans="1:6">
      <c r="A53" s="3" t="s">
        <v>90</v>
      </c>
      <c r="B53" s="3" t="s">
        <v>84</v>
      </c>
      <c r="C53" s="3" t="s">
        <v>89</v>
      </c>
      <c r="D53" s="3" t="s">
        <v>45</v>
      </c>
      <c r="E53" s="3">
        <v>1003</v>
      </c>
      <c r="F53" s="3">
        <v>15</v>
      </c>
    </row>
    <row r="54" ht="14" spans="1:6">
      <c r="A54" s="3" t="s">
        <v>90</v>
      </c>
      <c r="B54" s="3" t="s">
        <v>83</v>
      </c>
      <c r="C54" s="3" t="s">
        <v>88</v>
      </c>
      <c r="D54" s="3" t="s">
        <v>47</v>
      </c>
      <c r="E54" s="3">
        <v>1005</v>
      </c>
      <c r="F54" s="3">
        <v>14</v>
      </c>
    </row>
    <row r="55" ht="14" spans="1:6">
      <c r="A55" s="3" t="s">
        <v>90</v>
      </c>
      <c r="B55" s="3" t="s">
        <v>85</v>
      </c>
      <c r="C55" s="3" t="s">
        <v>86</v>
      </c>
      <c r="D55" s="3" t="s">
        <v>50</v>
      </c>
      <c r="E55" s="3">
        <v>997</v>
      </c>
      <c r="F55" s="3">
        <v>20</v>
      </c>
    </row>
    <row r="56" ht="14" spans="1:6">
      <c r="A56" s="3" t="s">
        <v>90</v>
      </c>
      <c r="B56" s="3" t="s">
        <v>84</v>
      </c>
      <c r="C56" s="3" t="s">
        <v>86</v>
      </c>
      <c r="D56" s="3" t="s">
        <v>52</v>
      </c>
      <c r="E56" s="3">
        <v>1011</v>
      </c>
      <c r="F56" s="3">
        <v>17</v>
      </c>
    </row>
    <row r="57" ht="14" spans="1:6">
      <c r="A57" s="3"/>
      <c r="B57" s="3"/>
      <c r="C57" s="3"/>
      <c r="D57" s="3"/>
      <c r="E57" s="3"/>
      <c r="F57" s="3"/>
    </row>
    <row r="58" ht="14" spans="1:6">
      <c r="A58" s="3"/>
      <c r="B58" s="3"/>
      <c r="C58" s="3"/>
      <c r="D58" s="3"/>
      <c r="E58" s="3"/>
      <c r="F58" s="3"/>
    </row>
    <row r="59" ht="14" spans="1:6">
      <c r="A59" s="3"/>
      <c r="B59" s="3"/>
      <c r="C59" s="3"/>
      <c r="D59" s="3"/>
      <c r="E59" s="3"/>
      <c r="F59" s="3"/>
    </row>
    <row r="60" ht="14" spans="1:6">
      <c r="A60" s="3"/>
      <c r="B60" s="3"/>
      <c r="C60" s="3"/>
      <c r="D60" s="3"/>
      <c r="E60" s="3"/>
      <c r="F60" s="3"/>
    </row>
    <row r="61" ht="14" spans="1:6">
      <c r="A61" s="3"/>
      <c r="B61" s="3"/>
      <c r="C61" s="3"/>
      <c r="D61" s="3"/>
      <c r="E61" s="3"/>
      <c r="F61" s="3"/>
    </row>
    <row r="62" ht="14" spans="1:6">
      <c r="A62" s="3"/>
      <c r="B62" s="3"/>
      <c r="C62" s="3"/>
      <c r="D62" s="3"/>
      <c r="E62" s="3"/>
      <c r="F62" s="3"/>
    </row>
    <row r="63" ht="14" spans="1:6">
      <c r="A63" s="3"/>
      <c r="B63" s="3"/>
      <c r="C63" s="3"/>
      <c r="D63" s="3"/>
      <c r="E63" s="3"/>
      <c r="F63" s="3"/>
    </row>
    <row r="64" ht="14" spans="1:6">
      <c r="A64" s="3"/>
      <c r="B64" s="3"/>
      <c r="C64" s="3"/>
      <c r="D64" s="3"/>
      <c r="E64" s="3"/>
      <c r="F64" s="3"/>
    </row>
    <row r="65" ht="14" spans="1:6">
      <c r="A65" s="3"/>
      <c r="B65" s="3"/>
      <c r="C65" s="3"/>
      <c r="D65" s="3"/>
      <c r="E65" s="3"/>
      <c r="F65" s="3"/>
    </row>
    <row r="66" ht="14" spans="1:6">
      <c r="A66" s="3"/>
      <c r="B66" s="3"/>
      <c r="C66" s="3"/>
      <c r="D66" s="3"/>
      <c r="E66" s="3"/>
      <c r="F66" s="3"/>
    </row>
    <row r="67" ht="14" spans="1:6">
      <c r="A67" s="3"/>
      <c r="B67" s="3"/>
      <c r="C67" s="3"/>
      <c r="D67" s="3"/>
      <c r="E67" s="3"/>
      <c r="F67" s="3"/>
    </row>
    <row r="68" ht="14" spans="1:6">
      <c r="A68" s="3"/>
      <c r="B68" s="3"/>
      <c r="C68" s="3"/>
      <c r="D68" s="3"/>
      <c r="E68" s="3"/>
      <c r="F68" s="3"/>
    </row>
    <row r="69" ht="14" spans="1:6">
      <c r="A69" s="3"/>
      <c r="B69" s="3"/>
      <c r="C69" s="3"/>
      <c r="D69" s="3"/>
      <c r="E69" s="3"/>
      <c r="F69" s="3"/>
    </row>
    <row r="70" ht="14" spans="1:6">
      <c r="A70" s="3"/>
      <c r="B70" s="3"/>
      <c r="C70" s="3"/>
      <c r="D70" s="3"/>
      <c r="E70" s="3"/>
      <c r="F70" s="3"/>
    </row>
    <row r="71" ht="14" spans="1:6">
      <c r="A71" s="3"/>
      <c r="B71" s="3"/>
      <c r="C71" s="3"/>
      <c r="D71" s="3"/>
      <c r="E71" s="3"/>
      <c r="F71" s="3"/>
    </row>
    <row r="72" ht="14" spans="1:6">
      <c r="A72" s="3"/>
      <c r="B72" s="3"/>
      <c r="C72" s="3"/>
      <c r="D72" s="3"/>
      <c r="E72" s="3"/>
      <c r="F72" s="3"/>
    </row>
    <row r="73" ht="14" spans="1:6">
      <c r="A73" s="3"/>
      <c r="B73" s="3"/>
      <c r="C73" s="3"/>
      <c r="D73" s="3"/>
      <c r="E73" s="3"/>
      <c r="F73" s="3"/>
    </row>
    <row r="74" ht="14" spans="1:6">
      <c r="A74" s="3"/>
      <c r="B74" s="3"/>
      <c r="C74" s="3"/>
      <c r="D74" s="3"/>
      <c r="E74" s="3"/>
      <c r="F74" s="3"/>
    </row>
    <row r="75" ht="14" spans="1:6">
      <c r="A75" s="3"/>
      <c r="B75" s="3"/>
      <c r="C75" s="3"/>
      <c r="D75" s="3"/>
      <c r="E75" s="3"/>
      <c r="F75" s="3"/>
    </row>
    <row r="76" ht="14" spans="1:6">
      <c r="A76" s="3"/>
      <c r="B76" s="3"/>
      <c r="C76" s="3"/>
      <c r="D76" s="3"/>
      <c r="E76" s="3"/>
      <c r="F76" s="3"/>
    </row>
    <row r="77" ht="14" spans="1:6">
      <c r="A77" s="3"/>
      <c r="B77" s="3"/>
      <c r="C77" s="3"/>
      <c r="D77" s="3"/>
      <c r="E77" s="3"/>
      <c r="F77" s="3"/>
    </row>
    <row r="78" ht="14" spans="1:6">
      <c r="A78" s="3"/>
      <c r="B78" s="3"/>
      <c r="C78" s="3"/>
      <c r="D78" s="3"/>
      <c r="E78" s="3"/>
      <c r="F78" s="3"/>
    </row>
    <row r="79" ht="14" spans="1:6">
      <c r="A79" s="3"/>
      <c r="B79" s="3"/>
      <c r="C79" s="3"/>
      <c r="D79" s="3"/>
      <c r="E79" s="3"/>
      <c r="F79" s="3"/>
    </row>
    <row r="80" ht="14" spans="1:6">
      <c r="A80" s="3"/>
      <c r="B80" s="3"/>
      <c r="C80" s="3"/>
      <c r="D80" s="3"/>
      <c r="E80" s="3"/>
      <c r="F80" s="3"/>
    </row>
    <row r="81" ht="14" spans="1:6">
      <c r="A81" s="3"/>
      <c r="B81" s="3"/>
      <c r="C81" s="3"/>
      <c r="D81" s="3"/>
      <c r="E81" s="3"/>
      <c r="F81" s="3"/>
    </row>
    <row r="82" ht="14" spans="1:6">
      <c r="A82" s="3"/>
      <c r="B82" s="3"/>
      <c r="C82" s="3"/>
      <c r="D82" s="3"/>
      <c r="E82" s="3"/>
      <c r="F82" s="3"/>
    </row>
    <row r="83" ht="14" spans="1:6">
      <c r="A83" s="3"/>
      <c r="B83" s="3"/>
      <c r="C83" s="3"/>
      <c r="D83" s="3"/>
      <c r="E83" s="3"/>
      <c r="F83" s="3"/>
    </row>
    <row r="84" ht="14" spans="1:6">
      <c r="A84" s="3"/>
      <c r="B84" s="3"/>
      <c r="C84" s="3"/>
      <c r="D84" s="3"/>
      <c r="E84" s="3"/>
      <c r="F84" s="3"/>
    </row>
    <row r="85" ht="14" spans="1:6">
      <c r="A85" s="3"/>
      <c r="B85" s="3"/>
      <c r="C85" s="3"/>
      <c r="D85" s="3"/>
      <c r="E85" s="3"/>
      <c r="F85" s="3"/>
    </row>
    <row r="86" ht="14" spans="1:6">
      <c r="A86" s="3"/>
      <c r="B86" s="3"/>
      <c r="C86" s="3"/>
      <c r="D86" s="3"/>
      <c r="E86" s="3"/>
      <c r="F86" s="3"/>
    </row>
    <row r="87" ht="14" spans="1:6">
      <c r="A87" s="3"/>
      <c r="B87" s="3"/>
      <c r="C87" s="3"/>
      <c r="D87" s="3"/>
      <c r="E87" s="3"/>
      <c r="F87" s="3"/>
    </row>
    <row r="88" ht="14" spans="1:6">
      <c r="A88" s="3"/>
      <c r="B88" s="3"/>
      <c r="C88" s="3"/>
      <c r="D88" s="3"/>
      <c r="E88" s="3"/>
      <c r="F88" s="3"/>
    </row>
    <row r="89" ht="14" spans="1:6">
      <c r="A89" s="3"/>
      <c r="B89" s="3"/>
      <c r="C89" s="3"/>
      <c r="D89" s="3"/>
      <c r="E89" s="3"/>
      <c r="F89" s="3"/>
    </row>
    <row r="90" ht="14" spans="1:6">
      <c r="A90" s="3"/>
      <c r="B90" s="3"/>
      <c r="C90" s="3"/>
      <c r="D90" s="3"/>
      <c r="E90" s="3"/>
      <c r="F90" s="3"/>
    </row>
    <row r="91" ht="14" spans="1:6">
      <c r="A91" s="3"/>
      <c r="B91" s="3"/>
      <c r="C91" s="3"/>
      <c r="D91" s="3"/>
      <c r="E91" s="3"/>
      <c r="F91" s="3"/>
    </row>
    <row r="92" ht="14" spans="1:6">
      <c r="A92" s="3"/>
      <c r="B92" s="3"/>
      <c r="C92" s="3"/>
      <c r="D92" s="3"/>
      <c r="E92" s="3"/>
      <c r="F92" s="3"/>
    </row>
    <row r="93" ht="14" spans="1:6">
      <c r="A93" s="3"/>
      <c r="B93" s="3"/>
      <c r="C93" s="3"/>
      <c r="D93" s="3"/>
      <c r="E93" s="3"/>
      <c r="F93" s="3"/>
    </row>
    <row r="94" ht="14" spans="1:6">
      <c r="A94" s="3"/>
      <c r="B94" s="3"/>
      <c r="C94" s="3"/>
      <c r="D94" s="3"/>
      <c r="E94" s="3"/>
      <c r="F94" s="3"/>
    </row>
    <row r="95" ht="14" spans="1:6">
      <c r="A95" s="3"/>
      <c r="B95" s="3"/>
      <c r="C95" s="3"/>
      <c r="D95" s="3"/>
      <c r="E95" s="3"/>
      <c r="F95" s="3"/>
    </row>
    <row r="96" ht="14" spans="1:6">
      <c r="A96" s="3"/>
      <c r="B96" s="3"/>
      <c r="C96" s="3"/>
      <c r="D96" s="3"/>
      <c r="E96" s="3"/>
      <c r="F96" s="3"/>
    </row>
    <row r="97" ht="14" spans="1:6">
      <c r="A97" s="3"/>
      <c r="B97" s="3"/>
      <c r="C97" s="3"/>
      <c r="D97" s="3"/>
      <c r="E97" s="3"/>
      <c r="F97" s="3"/>
    </row>
    <row r="98" ht="14" spans="1:6">
      <c r="A98" s="3"/>
      <c r="B98" s="3"/>
      <c r="C98" s="3"/>
      <c r="D98" s="3"/>
      <c r="E98" s="3"/>
      <c r="F98" s="3"/>
    </row>
    <row r="99" ht="14" spans="1:6">
      <c r="A99" s="3"/>
      <c r="B99" s="3"/>
      <c r="C99" s="3"/>
      <c r="D99" s="3"/>
      <c r="E99" s="3"/>
      <c r="F99" s="3"/>
    </row>
    <row r="100" ht="14" spans="1:6">
      <c r="A100" s="3"/>
      <c r="B100" s="3"/>
      <c r="C100" s="3"/>
      <c r="D100" s="3"/>
      <c r="E100" s="3"/>
      <c r="F100" s="3"/>
    </row>
    <row r="101" ht="14" spans="1:6">
      <c r="A101" s="3"/>
      <c r="B101" s="3"/>
      <c r="C101" s="3"/>
      <c r="D101" s="3"/>
      <c r="E101" s="3"/>
      <c r="F101" s="3"/>
    </row>
    <row r="102" ht="14" spans="1:6">
      <c r="A102" s="3"/>
      <c r="B102" s="3"/>
      <c r="C102" s="3"/>
      <c r="D102" s="3"/>
      <c r="E102" s="3"/>
      <c r="F102" s="3"/>
    </row>
    <row r="103" ht="14" spans="1:6">
      <c r="A103" s="3"/>
      <c r="B103" s="3"/>
      <c r="C103" s="3"/>
      <c r="D103" s="3"/>
      <c r="E103" s="3"/>
      <c r="F103" s="3"/>
    </row>
    <row r="104" ht="14" spans="1:6">
      <c r="A104" s="3"/>
      <c r="B104" s="3"/>
      <c r="C104" s="3"/>
      <c r="D104" s="3"/>
      <c r="E104" s="3"/>
      <c r="F104" s="3"/>
    </row>
    <row r="105" ht="14" spans="1:6">
      <c r="A105" s="3"/>
      <c r="B105" s="3"/>
      <c r="C105" s="3"/>
      <c r="D105" s="3"/>
      <c r="E105" s="3"/>
      <c r="F105" s="3"/>
    </row>
    <row r="106" ht="14" spans="1:6">
      <c r="A106" s="3"/>
      <c r="B106" s="3"/>
      <c r="C106" s="3"/>
      <c r="D106" s="3"/>
      <c r="E106" s="3"/>
      <c r="F106" s="3"/>
    </row>
    <row r="107" ht="14" spans="1:6">
      <c r="A107" s="3"/>
      <c r="B107" s="3"/>
      <c r="C107" s="3"/>
      <c r="D107" s="3"/>
      <c r="E107" s="3"/>
      <c r="F107" s="3"/>
    </row>
    <row r="108" ht="14" spans="1:6">
      <c r="A108" s="3"/>
      <c r="B108" s="3"/>
      <c r="C108" s="3"/>
      <c r="D108" s="3"/>
      <c r="E108" s="3"/>
      <c r="F108" s="3"/>
    </row>
    <row r="109" ht="14" spans="1:6">
      <c r="A109" s="3"/>
      <c r="B109" s="3"/>
      <c r="C109" s="3"/>
      <c r="D109" s="3"/>
      <c r="E109" s="3"/>
      <c r="F109" s="3"/>
    </row>
    <row r="110" ht="14" spans="1:6">
      <c r="A110" s="3"/>
      <c r="B110" s="3"/>
      <c r="C110" s="3"/>
      <c r="D110" s="3"/>
      <c r="E110" s="3"/>
      <c r="F110" s="3"/>
    </row>
    <row r="111" ht="14" spans="1:6">
      <c r="A111" s="3"/>
      <c r="B111" s="3"/>
      <c r="C111" s="3"/>
      <c r="D111" s="3"/>
      <c r="E111" s="3"/>
      <c r="F111" s="3"/>
    </row>
    <row r="112" ht="14" spans="1:6">
      <c r="A112" s="3"/>
      <c r="B112" s="3"/>
      <c r="C112" s="3"/>
      <c r="D112" s="3"/>
      <c r="E112" s="3"/>
      <c r="F112" s="3"/>
    </row>
    <row r="113" ht="14" spans="1:6">
      <c r="A113" s="3"/>
      <c r="B113" s="3"/>
      <c r="C113" s="3"/>
      <c r="D113" s="3"/>
      <c r="E113" s="3"/>
      <c r="F113" s="3"/>
    </row>
    <row r="114" ht="14" spans="1:6">
      <c r="A114" s="3"/>
      <c r="B114" s="3"/>
      <c r="C114" s="3"/>
      <c r="D114" s="3"/>
      <c r="E114" s="3"/>
      <c r="F114" s="3"/>
    </row>
    <row r="115" ht="14" spans="1:6">
      <c r="A115" s="3"/>
      <c r="B115" s="3"/>
      <c r="C115" s="3"/>
      <c r="D115" s="3"/>
      <c r="E115" s="3"/>
      <c r="F115" s="3"/>
    </row>
    <row r="116" ht="14" spans="1:6">
      <c r="A116" s="3"/>
      <c r="B116" s="3"/>
      <c r="C116" s="3"/>
      <c r="D116" s="3"/>
      <c r="E116" s="3"/>
      <c r="F116" s="3"/>
    </row>
    <row r="117" ht="14" spans="1:6">
      <c r="A117" s="3"/>
      <c r="B117" s="3"/>
      <c r="C117" s="3"/>
      <c r="D117" s="3"/>
      <c r="E117" s="3"/>
      <c r="F117" s="3"/>
    </row>
    <row r="118" ht="14" spans="1:6">
      <c r="A118" s="3"/>
      <c r="B118" s="3"/>
      <c r="C118" s="3"/>
      <c r="D118" s="3"/>
      <c r="E118" s="3"/>
      <c r="F118" s="3"/>
    </row>
    <row r="119" ht="14" spans="1:6">
      <c r="A119" s="3"/>
      <c r="B119" s="3"/>
      <c r="C119" s="3"/>
      <c r="D119" s="3"/>
      <c r="E119" s="3"/>
      <c r="F119" s="3"/>
    </row>
    <row r="120" ht="14" spans="1:6">
      <c r="A120" s="3"/>
      <c r="B120" s="3"/>
      <c r="C120" s="3"/>
      <c r="D120" s="3"/>
      <c r="E120" s="3"/>
      <c r="F120" s="3"/>
    </row>
    <row r="121" ht="14" spans="1:6">
      <c r="A121" s="3"/>
      <c r="B121" s="3"/>
      <c r="C121" s="3"/>
      <c r="D121" s="3"/>
      <c r="E121" s="3"/>
      <c r="F121" s="3"/>
    </row>
    <row r="122" ht="14" spans="1:6">
      <c r="A122" s="3"/>
      <c r="B122" s="3"/>
      <c r="C122" s="3"/>
      <c r="D122" s="3"/>
      <c r="E122" s="3"/>
      <c r="F122" s="3"/>
    </row>
    <row r="123" ht="14" spans="1:6">
      <c r="A123" s="3"/>
      <c r="B123" s="3"/>
      <c r="C123" s="3"/>
      <c r="D123" s="3"/>
      <c r="E123" s="3"/>
      <c r="F123" s="3"/>
    </row>
    <row r="124" ht="14" spans="1:6">
      <c r="A124" s="3"/>
      <c r="B124" s="3"/>
      <c r="C124" s="3"/>
      <c r="D124" s="3"/>
      <c r="E124" s="3"/>
      <c r="F124" s="3"/>
    </row>
    <row r="125" ht="14" spans="1:6">
      <c r="A125" s="3"/>
      <c r="B125" s="3"/>
      <c r="C125" s="3"/>
      <c r="D125" s="3"/>
      <c r="E125" s="3"/>
      <c r="F125" s="3"/>
    </row>
    <row r="126" ht="14" spans="1:6">
      <c r="A126" s="3"/>
      <c r="B126" s="3"/>
      <c r="C126" s="3"/>
      <c r="D126" s="3"/>
      <c r="E126" s="3"/>
      <c r="F126" s="3"/>
    </row>
    <row r="127" ht="14" spans="1:6">
      <c r="A127" s="3"/>
      <c r="B127" s="3"/>
      <c r="C127" s="3"/>
      <c r="D127" s="3"/>
      <c r="E127" s="3"/>
      <c r="F127" s="3"/>
    </row>
    <row r="128" ht="14" spans="1:6">
      <c r="A128" s="3"/>
      <c r="B128" s="3"/>
      <c r="C128" s="3"/>
      <c r="D128" s="3"/>
      <c r="E128" s="3"/>
      <c r="F128" s="3"/>
    </row>
    <row r="129" ht="14" spans="1:6">
      <c r="A129" s="3"/>
      <c r="B129" s="3"/>
      <c r="C129" s="3"/>
      <c r="D129" s="3"/>
      <c r="E129" s="3"/>
      <c r="F129" s="3"/>
    </row>
    <row r="130" ht="14" spans="1:6">
      <c r="A130" s="3"/>
      <c r="B130" s="3"/>
      <c r="C130" s="3"/>
      <c r="D130" s="3"/>
      <c r="E130" s="3"/>
      <c r="F130" s="3"/>
    </row>
    <row r="131" ht="14" spans="1:6">
      <c r="A131" s="3"/>
      <c r="B131" s="3"/>
      <c r="C131" s="3"/>
      <c r="D131" s="3"/>
      <c r="E131" s="3"/>
      <c r="F131" s="3"/>
    </row>
    <row r="132" ht="14" spans="1:6">
      <c r="A132" s="3"/>
      <c r="B132" s="3"/>
      <c r="C132" s="3"/>
      <c r="D132" s="3"/>
      <c r="E132" s="3"/>
      <c r="F132" s="3"/>
    </row>
    <row r="133" ht="14" spans="1:6">
      <c r="A133" s="3"/>
      <c r="B133" s="3"/>
      <c r="C133" s="3"/>
      <c r="D133" s="3"/>
      <c r="E133" s="3"/>
      <c r="F133" s="3"/>
    </row>
    <row r="134" ht="14" spans="1:6">
      <c r="A134" s="3"/>
      <c r="B134" s="3"/>
      <c r="C134" s="3"/>
      <c r="D134" s="3"/>
      <c r="E134" s="3"/>
      <c r="F134" s="3"/>
    </row>
    <row r="135" ht="14" spans="1:6">
      <c r="A135" s="3"/>
      <c r="B135" s="3"/>
      <c r="C135" s="3"/>
      <c r="D135" s="3"/>
      <c r="E135" s="3"/>
      <c r="F135" s="3"/>
    </row>
    <row r="136" ht="14" spans="1:6">
      <c r="A136" s="3"/>
      <c r="B136" s="3"/>
      <c r="C136" s="3"/>
      <c r="D136" s="3"/>
      <c r="E136" s="3"/>
      <c r="F136" s="3"/>
    </row>
    <row r="137" ht="14" spans="1:6">
      <c r="A137" s="3"/>
      <c r="B137" s="3"/>
      <c r="C137" s="3"/>
      <c r="D137" s="3"/>
      <c r="E137" s="3"/>
      <c r="F137" s="3"/>
    </row>
    <row r="138" ht="14" spans="1:6">
      <c r="A138" s="3"/>
      <c r="B138" s="3"/>
      <c r="C138" s="3"/>
      <c r="D138" s="3"/>
      <c r="E138" s="3"/>
      <c r="F138" s="3"/>
    </row>
    <row r="139" ht="14" spans="1:6">
      <c r="A139" s="3"/>
      <c r="B139" s="3"/>
      <c r="C139" s="3"/>
      <c r="D139" s="3"/>
      <c r="E139" s="3"/>
      <c r="F139" s="3"/>
    </row>
    <row r="140" ht="14" spans="1:6">
      <c r="A140" s="3"/>
      <c r="B140" s="3"/>
      <c r="C140" s="3"/>
      <c r="D140" s="3"/>
      <c r="E140" s="3"/>
      <c r="F140" s="3"/>
    </row>
    <row r="141" ht="14" spans="1:6">
      <c r="A141" s="3"/>
      <c r="B141" s="3"/>
      <c r="C141" s="3"/>
      <c r="D141" s="3"/>
      <c r="E141" s="3"/>
      <c r="F141" s="3"/>
    </row>
    <row r="142" ht="14" spans="1:6">
      <c r="A142" s="3"/>
      <c r="B142" s="3"/>
      <c r="C142" s="3"/>
      <c r="D142" s="3"/>
      <c r="E142" s="3"/>
      <c r="F142" s="3"/>
    </row>
    <row r="143" ht="14" spans="1:6">
      <c r="A143" s="3"/>
      <c r="B143" s="3"/>
      <c r="C143" s="3"/>
      <c r="D143" s="3"/>
      <c r="E143" s="3"/>
      <c r="F143" s="3"/>
    </row>
    <row r="144" ht="14" spans="1:6">
      <c r="A144" s="3"/>
      <c r="B144" s="3"/>
      <c r="C144" s="3"/>
      <c r="D144" s="3"/>
      <c r="E144" s="3"/>
      <c r="F144" s="3"/>
    </row>
    <row r="145" ht="14" spans="1:6">
      <c r="A145" s="3"/>
      <c r="B145" s="3"/>
      <c r="C145" s="3"/>
      <c r="D145" s="3"/>
      <c r="E145" s="3"/>
      <c r="F145" s="3"/>
    </row>
    <row r="146" ht="14" spans="1:6">
      <c r="A146" s="3"/>
      <c r="B146" s="3"/>
      <c r="C146" s="3"/>
      <c r="D146" s="3"/>
      <c r="E146" s="3"/>
      <c r="F146" s="3"/>
    </row>
    <row r="147" ht="14" spans="1:6">
      <c r="A147" s="3"/>
      <c r="B147" s="3"/>
      <c r="C147" s="3"/>
      <c r="D147" s="3"/>
      <c r="E147" s="3"/>
      <c r="F147" s="3"/>
    </row>
    <row r="148" ht="14" spans="1:6">
      <c r="A148" s="3"/>
      <c r="B148" s="3"/>
      <c r="C148" s="3"/>
      <c r="D148" s="3"/>
      <c r="E148" s="3"/>
      <c r="F148" s="3"/>
    </row>
    <row r="149" ht="14" spans="1:6">
      <c r="A149" s="3"/>
      <c r="B149" s="3"/>
      <c r="C149" s="3"/>
      <c r="D149" s="3"/>
      <c r="E149" s="3"/>
      <c r="F149" s="3"/>
    </row>
    <row r="150" ht="14" spans="1:6">
      <c r="A150" s="3"/>
      <c r="B150" s="3"/>
      <c r="C150" s="3"/>
      <c r="D150" s="3"/>
      <c r="E150" s="3"/>
      <c r="F150" s="3"/>
    </row>
    <row r="151" ht="14" spans="1:6">
      <c r="A151" s="3"/>
      <c r="B151" s="3"/>
      <c r="C151" s="3"/>
      <c r="D151" s="3"/>
      <c r="E151" s="3"/>
      <c r="F151" s="3"/>
    </row>
    <row r="152" ht="14" spans="1:6">
      <c r="A152" s="3"/>
      <c r="B152" s="3"/>
      <c r="C152" s="3"/>
      <c r="D152" s="3"/>
      <c r="E152" s="3"/>
      <c r="F152" s="3"/>
    </row>
    <row r="153" ht="14" spans="1:6">
      <c r="A153" s="3"/>
      <c r="B153" s="3"/>
      <c r="C153" s="3"/>
      <c r="D153" s="3"/>
      <c r="E153" s="3"/>
      <c r="F153" s="3"/>
    </row>
    <row r="154" ht="14" spans="1:6">
      <c r="A154" s="3"/>
      <c r="B154" s="3"/>
      <c r="C154" s="3"/>
      <c r="D154" s="3"/>
      <c r="E154" s="3"/>
      <c r="F154" s="3"/>
    </row>
    <row r="155" ht="14" spans="1:6">
      <c r="A155" s="3"/>
      <c r="B155" s="3"/>
      <c r="C155" s="3"/>
      <c r="D155" s="3"/>
      <c r="E155" s="3"/>
      <c r="F155" s="3"/>
    </row>
    <row r="156" ht="14" spans="1:6">
      <c r="A156" s="3"/>
      <c r="B156" s="3"/>
      <c r="C156" s="3"/>
      <c r="D156" s="3"/>
      <c r="E156" s="3"/>
      <c r="F156" s="3"/>
    </row>
    <row r="157" ht="14" spans="1:6">
      <c r="A157" s="3"/>
      <c r="B157" s="3"/>
      <c r="C157" s="3"/>
      <c r="D157" s="3"/>
      <c r="E157" s="3"/>
      <c r="F157" s="3"/>
    </row>
    <row r="158" ht="14" spans="1:6">
      <c r="A158" s="3"/>
      <c r="B158" s="3"/>
      <c r="C158" s="3"/>
      <c r="D158" s="3"/>
      <c r="E158" s="3"/>
      <c r="F158" s="3"/>
    </row>
    <row r="159" ht="14" spans="1:6">
      <c r="A159" s="3"/>
      <c r="B159" s="3"/>
      <c r="C159" s="3"/>
      <c r="D159" s="3"/>
      <c r="E159" s="3"/>
      <c r="F159" s="3"/>
    </row>
    <row r="160" ht="14" spans="1:6">
      <c r="A160" s="3"/>
      <c r="B160" s="3"/>
      <c r="C160" s="3"/>
      <c r="D160" s="3"/>
      <c r="E160" s="3"/>
      <c r="F160" s="3"/>
    </row>
    <row r="161" ht="14" spans="1:6">
      <c r="A161" s="3"/>
      <c r="B161" s="3"/>
      <c r="C161" s="3"/>
      <c r="D161" s="3"/>
      <c r="E161" s="3"/>
      <c r="F161" s="3"/>
    </row>
    <row r="162" ht="14" spans="1:6">
      <c r="A162" s="3"/>
      <c r="B162" s="3"/>
      <c r="C162" s="3"/>
      <c r="D162" s="3"/>
      <c r="E162" s="3"/>
      <c r="F162" s="3"/>
    </row>
    <row r="163" ht="14" spans="1:6">
      <c r="A163" s="3"/>
      <c r="B163" s="3"/>
      <c r="C163" s="3"/>
      <c r="D163" s="3"/>
      <c r="E163" s="3"/>
      <c r="F163" s="3"/>
    </row>
    <row r="164" ht="14" spans="1:6">
      <c r="A164" s="3"/>
      <c r="B164" s="3"/>
      <c r="C164" s="3"/>
      <c r="D164" s="3"/>
      <c r="E164" s="3"/>
      <c r="F164" s="3"/>
    </row>
    <row r="165" ht="14" spans="1:6">
      <c r="A165" s="3"/>
      <c r="B165" s="3"/>
      <c r="C165" s="3"/>
      <c r="D165" s="3"/>
      <c r="E165" s="3"/>
      <c r="F165" s="3"/>
    </row>
    <row r="166" ht="14" spans="1:6">
      <c r="A166" s="3"/>
      <c r="B166" s="3"/>
      <c r="C166" s="3"/>
      <c r="D166" s="3"/>
      <c r="E166" s="3"/>
      <c r="F166" s="3"/>
    </row>
    <row r="167" ht="14" spans="1:6">
      <c r="A167" s="3"/>
      <c r="B167" s="3"/>
      <c r="C167" s="3"/>
      <c r="D167" s="3"/>
      <c r="E167" s="3"/>
      <c r="F167" s="3"/>
    </row>
    <row r="168" ht="14" spans="1:6">
      <c r="A168" s="3"/>
      <c r="B168" s="3"/>
      <c r="C168" s="3"/>
      <c r="D168" s="3"/>
      <c r="E168" s="3"/>
      <c r="F168" s="3"/>
    </row>
    <row r="169" ht="14" spans="1:6">
      <c r="A169" s="3"/>
      <c r="B169" s="3"/>
      <c r="C169" s="3"/>
      <c r="D169" s="3"/>
      <c r="E169" s="3"/>
      <c r="F169" s="3"/>
    </row>
    <row r="170" ht="14" spans="1:6">
      <c r="A170" s="3"/>
      <c r="B170" s="3"/>
      <c r="C170" s="3"/>
      <c r="D170" s="3"/>
      <c r="E170" s="3"/>
      <c r="F170" s="3"/>
    </row>
    <row r="171" ht="14" spans="1:6">
      <c r="A171" s="3"/>
      <c r="B171" s="3"/>
      <c r="C171" s="3"/>
      <c r="D171" s="3"/>
      <c r="E171" s="3"/>
      <c r="F171" s="3"/>
    </row>
    <row r="172" ht="14" spans="1:6">
      <c r="A172" s="3"/>
      <c r="B172" s="3"/>
      <c r="C172" s="3"/>
      <c r="D172" s="3"/>
      <c r="E172" s="3"/>
      <c r="F172" s="3"/>
    </row>
    <row r="173" ht="14" spans="1:6">
      <c r="A173" s="3"/>
      <c r="B173" s="3"/>
      <c r="C173" s="3"/>
      <c r="D173" s="3"/>
      <c r="E173" s="3"/>
      <c r="F173" s="3"/>
    </row>
    <row r="174" ht="14" spans="1:6">
      <c r="A174" s="3"/>
      <c r="B174" s="3"/>
      <c r="C174" s="3"/>
      <c r="D174" s="3"/>
      <c r="E174" s="3"/>
      <c r="F174" s="3"/>
    </row>
    <row r="175" ht="14" spans="1:6">
      <c r="A175" s="3"/>
      <c r="B175" s="3"/>
      <c r="C175" s="3"/>
      <c r="D175" s="3"/>
      <c r="E175" s="3"/>
      <c r="F175" s="3"/>
    </row>
    <row r="176" ht="14" spans="1:6">
      <c r="A176" s="3"/>
      <c r="B176" s="3"/>
      <c r="C176" s="3"/>
      <c r="D176" s="3"/>
      <c r="E176" s="3"/>
      <c r="F176" s="3"/>
    </row>
    <row r="177" ht="14" spans="1:6">
      <c r="A177" s="3"/>
      <c r="B177" s="3"/>
      <c r="C177" s="3"/>
      <c r="D177" s="3"/>
      <c r="E177" s="3"/>
      <c r="F177" s="3"/>
    </row>
    <row r="178" ht="14" spans="1:6">
      <c r="A178" s="3"/>
      <c r="B178" s="3"/>
      <c r="C178" s="3"/>
      <c r="D178" s="3"/>
      <c r="E178" s="3"/>
      <c r="F178" s="3"/>
    </row>
    <row r="179" ht="14" spans="1:6">
      <c r="A179" s="3"/>
      <c r="B179" s="3"/>
      <c r="C179" s="3"/>
      <c r="D179" s="3"/>
      <c r="E179" s="3"/>
      <c r="F179" s="3"/>
    </row>
    <row r="180" ht="14" spans="1:6">
      <c r="A180" s="3"/>
      <c r="B180" s="3"/>
      <c r="C180" s="3"/>
      <c r="D180" s="3"/>
      <c r="E180" s="3"/>
      <c r="F180" s="3"/>
    </row>
    <row r="181" ht="14" spans="1:6">
      <c r="A181" s="3"/>
      <c r="B181" s="3"/>
      <c r="C181" s="3"/>
      <c r="D181" s="3"/>
      <c r="E181" s="3"/>
      <c r="F181" s="3"/>
    </row>
    <row r="182" ht="14" spans="1:6">
      <c r="A182" s="3"/>
      <c r="B182" s="3"/>
      <c r="C182" s="3"/>
      <c r="D182" s="3"/>
      <c r="E182" s="3"/>
      <c r="F182" s="3"/>
    </row>
    <row r="183" ht="14" spans="1:6">
      <c r="A183" s="3"/>
      <c r="B183" s="3"/>
      <c r="C183" s="3"/>
      <c r="D183" s="3"/>
      <c r="E183" s="3"/>
      <c r="F183" s="3"/>
    </row>
    <row r="184" ht="14" spans="1:6">
      <c r="A184" s="3"/>
      <c r="B184" s="3"/>
      <c r="C184" s="3"/>
      <c r="D184" s="3"/>
      <c r="E184" s="3"/>
      <c r="F184" s="3"/>
    </row>
    <row r="185" ht="14" spans="1:6">
      <c r="A185" s="3"/>
      <c r="B185" s="3"/>
      <c r="C185" s="3"/>
      <c r="D185" s="3"/>
      <c r="E185" s="3"/>
      <c r="F185" s="3"/>
    </row>
    <row r="186" ht="14" spans="1:6">
      <c r="A186" s="3"/>
      <c r="B186" s="3"/>
      <c r="C186" s="3"/>
      <c r="D186" s="3"/>
      <c r="E186" s="3"/>
      <c r="F186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K17" sqref="K17"/>
    </sheetView>
  </sheetViews>
  <sheetFormatPr defaultColWidth="9" defaultRowHeight="12" outlineLevelRow="7" outlineLevelCol="1"/>
  <cols>
    <col min="1" max="1" width="13.8571428571429" customWidth="1"/>
    <col min="2" max="2" width="24" customWidth="1"/>
  </cols>
  <sheetData>
    <row r="3" spans="1:2">
      <c r="A3" t="s">
        <v>23</v>
      </c>
      <c r="B3" t="s">
        <v>24</v>
      </c>
    </row>
    <row r="4" spans="1:2">
      <c r="A4" s="1" t="s">
        <v>82</v>
      </c>
      <c r="B4">
        <v>177</v>
      </c>
    </row>
    <row r="5" spans="1:2">
      <c r="A5" s="1" t="s">
        <v>83</v>
      </c>
      <c r="B5">
        <v>164</v>
      </c>
    </row>
    <row r="6" spans="1:2">
      <c r="A6" s="1" t="s">
        <v>84</v>
      </c>
      <c r="B6">
        <v>162</v>
      </c>
    </row>
    <row r="7" spans="1:2">
      <c r="A7" s="1" t="s">
        <v>85</v>
      </c>
      <c r="B7">
        <v>210</v>
      </c>
    </row>
    <row r="8" spans="1:2">
      <c r="A8" s="1" t="s">
        <v>15</v>
      </c>
      <c r="B8">
        <v>713</v>
      </c>
    </row>
  </sheetData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17" sqref="B17"/>
    </sheetView>
  </sheetViews>
  <sheetFormatPr defaultColWidth="9" defaultRowHeight="12" outlineLevelRow="5" outlineLevelCol="1"/>
  <cols>
    <col min="1" max="1" width="13.8571428571429" customWidth="1"/>
    <col min="2" max="2" width="24" customWidth="1"/>
  </cols>
  <sheetData>
    <row r="3" spans="1:2">
      <c r="A3" t="s">
        <v>23</v>
      </c>
      <c r="B3" t="s">
        <v>24</v>
      </c>
    </row>
    <row r="4" spans="1:2">
      <c r="A4" s="1" t="s">
        <v>90</v>
      </c>
      <c r="B4">
        <v>692</v>
      </c>
    </row>
    <row r="5" spans="1:2">
      <c r="A5" s="1" t="s">
        <v>91</v>
      </c>
      <c r="B5">
        <v>21</v>
      </c>
    </row>
    <row r="6" spans="1:2">
      <c r="A6" s="1" t="s">
        <v>15</v>
      </c>
      <c r="B6">
        <v>713</v>
      </c>
    </row>
  </sheetData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:B8"/>
    </sheetView>
  </sheetViews>
  <sheetFormatPr defaultColWidth="9" defaultRowHeight="12" outlineLevelRow="7" outlineLevelCol="1"/>
  <cols>
    <col min="1" max="1" width="13.8571428571429" customWidth="1"/>
    <col min="2" max="2" width="24" customWidth="1"/>
  </cols>
  <sheetData>
    <row r="3" spans="1:2">
      <c r="A3" t="s">
        <v>23</v>
      </c>
      <c r="B3" t="s">
        <v>24</v>
      </c>
    </row>
    <row r="4" spans="1:2">
      <c r="A4" s="1" t="s">
        <v>86</v>
      </c>
      <c r="B4">
        <v>206</v>
      </c>
    </row>
    <row r="5" spans="1:2">
      <c r="A5" s="1" t="s">
        <v>87</v>
      </c>
      <c r="B5">
        <v>124</v>
      </c>
    </row>
    <row r="6" spans="1:2">
      <c r="A6" s="1" t="s">
        <v>88</v>
      </c>
      <c r="B6">
        <v>116</v>
      </c>
    </row>
    <row r="7" spans="1:2">
      <c r="A7" s="1" t="s">
        <v>89</v>
      </c>
      <c r="B7">
        <v>267</v>
      </c>
    </row>
    <row r="8" spans="1:2">
      <c r="A8" s="1" t="s">
        <v>15</v>
      </c>
      <c r="B8">
        <v>713</v>
      </c>
    </row>
  </sheetData>
  <pageMargins left="0.7" right="0.7" top="0.75" bottom="0.75" header="0.3" footer="0.3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5"/>
  <sheetViews>
    <sheetView topLeftCell="A5" workbookViewId="0">
      <selection activeCell="K15" sqref="K15"/>
    </sheetView>
  </sheetViews>
  <sheetFormatPr defaultColWidth="9" defaultRowHeight="12" outlineLevelCol="1"/>
  <cols>
    <col min="1" max="1" width="13.8571428571429" customWidth="1"/>
    <col min="2" max="2" width="24" customWidth="1"/>
  </cols>
  <sheetData>
    <row r="3" spans="1:2">
      <c r="A3" t="s">
        <v>23</v>
      </c>
      <c r="B3" t="s">
        <v>24</v>
      </c>
    </row>
    <row r="4" spans="1:2">
      <c r="A4" s="1" t="s">
        <v>57</v>
      </c>
      <c r="B4">
        <v>3</v>
      </c>
    </row>
    <row r="5" spans="1:2">
      <c r="A5" s="1" t="s">
        <v>31</v>
      </c>
      <c r="B5">
        <v>31</v>
      </c>
    </row>
    <row r="6" spans="1:2">
      <c r="A6" s="1" t="s">
        <v>58</v>
      </c>
      <c r="B6">
        <v>18</v>
      </c>
    </row>
    <row r="7" spans="1:2">
      <c r="A7" s="1" t="s">
        <v>32</v>
      </c>
      <c r="B7">
        <v>138</v>
      </c>
    </row>
    <row r="8" spans="1:2">
      <c r="A8" s="1" t="s">
        <v>33</v>
      </c>
      <c r="B8">
        <v>23</v>
      </c>
    </row>
    <row r="9" spans="1:2">
      <c r="A9" s="1" t="s">
        <v>34</v>
      </c>
      <c r="B9">
        <v>10</v>
      </c>
    </row>
    <row r="10" spans="1:2">
      <c r="A10" s="1" t="s">
        <v>35</v>
      </c>
      <c r="B10">
        <v>81</v>
      </c>
    </row>
    <row r="11" spans="1:2">
      <c r="A11" s="1" t="s">
        <v>36</v>
      </c>
      <c r="B11">
        <v>40</v>
      </c>
    </row>
    <row r="12" spans="1:2">
      <c r="A12" s="1" t="s">
        <v>77</v>
      </c>
      <c r="B12">
        <v>32</v>
      </c>
    </row>
    <row r="13" spans="1:2">
      <c r="A13" s="1" t="s">
        <v>61</v>
      </c>
      <c r="B13">
        <v>14</v>
      </c>
    </row>
    <row r="14" spans="1:2">
      <c r="A14" s="1" t="s">
        <v>38</v>
      </c>
      <c r="B14">
        <v>12</v>
      </c>
    </row>
    <row r="15" spans="1:2">
      <c r="A15" s="1" t="s">
        <v>62</v>
      </c>
      <c r="B15">
        <v>32</v>
      </c>
    </row>
    <row r="16" spans="1:2">
      <c r="A16" s="1" t="s">
        <v>39</v>
      </c>
      <c r="B16">
        <v>15</v>
      </c>
    </row>
    <row r="17" spans="1:2">
      <c r="A17" s="1" t="s">
        <v>42</v>
      </c>
      <c r="B17">
        <v>13</v>
      </c>
    </row>
    <row r="18" spans="1:2">
      <c r="A18" s="1" t="s">
        <v>66</v>
      </c>
      <c r="B18">
        <v>14</v>
      </c>
    </row>
    <row r="19" spans="1:2">
      <c r="A19" s="1" t="s">
        <v>43</v>
      </c>
      <c r="B19">
        <v>98</v>
      </c>
    </row>
    <row r="20" spans="1:2">
      <c r="A20" s="1" t="s">
        <v>44</v>
      </c>
      <c r="B20">
        <v>34</v>
      </c>
    </row>
    <row r="21" spans="1:2">
      <c r="A21" s="1" t="s">
        <v>45</v>
      </c>
      <c r="B21">
        <v>54</v>
      </c>
    </row>
    <row r="22" spans="1:2">
      <c r="A22" s="1" t="s">
        <v>47</v>
      </c>
      <c r="B22">
        <v>14</v>
      </c>
    </row>
    <row r="23" spans="1:2">
      <c r="A23" s="1" t="s">
        <v>50</v>
      </c>
      <c r="B23">
        <v>20</v>
      </c>
    </row>
    <row r="24" spans="1:2">
      <c r="A24" s="1" t="s">
        <v>52</v>
      </c>
      <c r="B24">
        <v>17</v>
      </c>
    </row>
    <row r="25" spans="1:2">
      <c r="A25" s="1" t="s">
        <v>15</v>
      </c>
      <c r="B25">
        <v>713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82"/>
  <sheetViews>
    <sheetView workbookViewId="0">
      <selection activeCell="N5" sqref="N5"/>
    </sheetView>
  </sheetViews>
  <sheetFormatPr defaultColWidth="9" defaultRowHeight="14" outlineLevelCol="3"/>
  <cols>
    <col min="1" max="1" width="45" style="50" customWidth="1"/>
    <col min="2" max="2" width="12.4285714285714" style="50" customWidth="1"/>
    <col min="3" max="3" width="9.14285714285714" style="7"/>
    <col min="4" max="4" width="11.7142857142857" style="51" customWidth="1"/>
    <col min="5" max="16384" width="9.14285714285714" style="7"/>
  </cols>
  <sheetData>
    <row r="1" s="49" customFormat="1" ht="42" spans="1:4">
      <c r="A1" s="15"/>
      <c r="B1" s="15" t="s">
        <v>0</v>
      </c>
      <c r="C1" s="52" t="s">
        <v>16</v>
      </c>
      <c r="D1" s="53" t="s">
        <v>17</v>
      </c>
    </row>
    <row r="2" spans="1:2">
      <c r="A2" s="15"/>
      <c r="B2" s="54"/>
    </row>
    <row r="3" ht="28" spans="1:4">
      <c r="A3" s="55" t="s">
        <v>18</v>
      </c>
      <c r="B3" s="50">
        <v>64018</v>
      </c>
      <c r="C3" s="7">
        <f ca="1">GETPIVOTDATA("Sum of Accounts Booked",'Prospects vs Accounts Booked'!$A$1,"Product","Fertilization, Seeding  and Weed Plan","Creative","Facebook/Instagram Paid Advertising")</f>
        <v>517</v>
      </c>
      <c r="D3" s="51">
        <f ca="1">C3/B3</f>
        <v>0.00807585366615639</v>
      </c>
    </row>
    <row r="4" ht="28" spans="1:4">
      <c r="A4" s="55" t="s">
        <v>19</v>
      </c>
      <c r="B4" s="50">
        <v>66064</v>
      </c>
      <c r="C4" s="7">
        <f ca="1">GETPIVOTDATA("Sum of Accounts Booked",'Prospects vs Accounts Booked'!$A$1,"Product","Lawn Mowing and Maintenance Plan","Creative","Facebook/Instagram Paid Advertising")</f>
        <v>467</v>
      </c>
      <c r="D4" s="51">
        <f ca="1" t="shared" ref="D4:D7" si="0">C4/B4</f>
        <v>0.00706890288205377</v>
      </c>
    </row>
    <row r="5" ht="28" spans="1:4">
      <c r="A5" s="55" t="s">
        <v>20</v>
      </c>
      <c r="B5" s="50">
        <v>60045</v>
      </c>
      <c r="C5" s="7">
        <f ca="1">GETPIVOTDATA("Sum of Accounts Booked",'Prospects vs Accounts Booked'!$A$1,"Product","Mosquito Control Plans","Creative","Facebook/Instagram Paid Advertising")</f>
        <v>362</v>
      </c>
      <c r="D5" s="51">
        <f ca="1" t="shared" si="0"/>
        <v>0.00602881172453993</v>
      </c>
    </row>
    <row r="6" ht="28" spans="1:4">
      <c r="A6" s="55" t="s">
        <v>21</v>
      </c>
      <c r="B6" s="50">
        <v>59047</v>
      </c>
      <c r="C6" s="7">
        <f ca="1">GETPIVOTDATA("Sum of Accounts Booked",'Prospects vs Accounts Booked'!$A$1,"Product","Tick Control Plan","Creative","Facebook/Instagram Paid Advertising")</f>
        <v>600</v>
      </c>
      <c r="D6" s="51">
        <f ca="1" t="shared" si="0"/>
        <v>0.0101613968533541</v>
      </c>
    </row>
    <row r="7" ht="28" spans="1:4">
      <c r="A7" s="55" t="s">
        <v>22</v>
      </c>
      <c r="B7" s="50">
        <v>23943</v>
      </c>
      <c r="C7" s="7">
        <f ca="1">GETPIVOTDATA("Sum of Accounts Booked",'Prospects vs Accounts Booked'!$A$1,"Product","Tree and Shrub Service Plan","Creative","Facebook/Instagram Paid Advertising")</f>
        <v>358</v>
      </c>
      <c r="D7" s="51">
        <f ca="1" t="shared" si="0"/>
        <v>0.0149521780896295</v>
      </c>
    </row>
    <row r="8" spans="1:2">
      <c r="A8" s="56"/>
      <c r="B8" s="54"/>
    </row>
    <row r="9" ht="14.8" spans="1:2">
      <c r="A9" s="57"/>
      <c r="B9" s="58"/>
    </row>
    <row r="10" ht="14.8" spans="1:2">
      <c r="A10" s="58"/>
      <c r="B10" s="58"/>
    </row>
    <row r="11" ht="14.8" spans="1:2">
      <c r="A11" s="58"/>
      <c r="B11" s="58"/>
    </row>
    <row r="12" ht="14.8" spans="1:2">
      <c r="A12" s="58"/>
      <c r="B12" s="58"/>
    </row>
    <row r="13" ht="14.8" spans="1:2">
      <c r="A13" s="58"/>
      <c r="B13" s="59"/>
    </row>
    <row r="14" ht="14.8" spans="1:2">
      <c r="A14" s="58"/>
      <c r="B14" s="59"/>
    </row>
    <row r="15" ht="14.8" spans="1:2">
      <c r="A15" s="58"/>
      <c r="B15" s="59"/>
    </row>
    <row r="16" ht="14.8" spans="1:2">
      <c r="A16" s="58"/>
      <c r="B16" s="59"/>
    </row>
    <row r="17" ht="14.8" spans="1:2">
      <c r="A17" s="58"/>
      <c r="B17" s="59"/>
    </row>
    <row r="18" ht="14.8" spans="1:2">
      <c r="A18" s="58"/>
      <c r="B18" s="59"/>
    </row>
    <row r="19" ht="14.8" spans="1:2">
      <c r="A19" s="58"/>
      <c r="B19" s="59"/>
    </row>
    <row r="20" ht="14.8" spans="1:2">
      <c r="A20" s="58"/>
      <c r="B20" s="59"/>
    </row>
    <row r="21" ht="14.8" spans="1:2">
      <c r="A21" s="58"/>
      <c r="B21" s="59"/>
    </row>
    <row r="22" ht="14.8" spans="1:2">
      <c r="A22" s="58"/>
      <c r="B22" s="59"/>
    </row>
    <row r="23" ht="14.8" spans="1:2">
      <c r="A23" s="58"/>
      <c r="B23" s="59"/>
    </row>
    <row r="24" ht="14.8" spans="1:2">
      <c r="A24" s="58"/>
      <c r="B24" s="59"/>
    </row>
    <row r="25" ht="14.8" spans="1:2">
      <c r="A25" s="58"/>
      <c r="B25" s="59"/>
    </row>
    <row r="26" ht="14.8" spans="1:2">
      <c r="A26" s="58"/>
      <c r="B26" s="59"/>
    </row>
    <row r="27" ht="14.8" spans="1:2">
      <c r="A27" s="58"/>
      <c r="B27" s="59"/>
    </row>
    <row r="28" ht="14.8" spans="1:2">
      <c r="A28" s="58"/>
      <c r="B28" s="59"/>
    </row>
    <row r="29" ht="14.8" spans="1:2">
      <c r="A29" s="58"/>
      <c r="B29" s="59"/>
    </row>
    <row r="30" ht="14.8" spans="1:2">
      <c r="A30" s="58"/>
      <c r="B30" s="59"/>
    </row>
    <row r="31" ht="14.8" spans="1:2">
      <c r="A31" s="58"/>
      <c r="B31" s="59"/>
    </row>
    <row r="32" ht="14.8" spans="1:2">
      <c r="A32" s="58"/>
      <c r="B32" s="59"/>
    </row>
    <row r="33" ht="14.8" spans="1:2">
      <c r="A33" s="58"/>
      <c r="B33" s="59"/>
    </row>
    <row r="34" ht="14.8" spans="1:2">
      <c r="A34" s="58"/>
      <c r="B34" s="59"/>
    </row>
    <row r="35" ht="14.8" spans="1:2">
      <c r="A35" s="58"/>
      <c r="B35" s="59"/>
    </row>
    <row r="36" ht="14.8" spans="1:2">
      <c r="A36" s="58"/>
      <c r="B36" s="59"/>
    </row>
    <row r="37" ht="14.8" spans="1:2">
      <c r="A37" s="58"/>
      <c r="B37" s="59"/>
    </row>
    <row r="38" ht="14.8" spans="1:2">
      <c r="A38" s="58"/>
      <c r="B38" s="59"/>
    </row>
    <row r="39" ht="14.8" spans="1:2">
      <c r="A39" s="58"/>
      <c r="B39" s="59"/>
    </row>
    <row r="40" ht="14.8" spans="1:2">
      <c r="A40" s="58"/>
      <c r="B40" s="59"/>
    </row>
    <row r="41" ht="14.8" spans="1:2">
      <c r="A41" s="58"/>
      <c r="B41" s="59"/>
    </row>
    <row r="42" ht="14.8" spans="1:2">
      <c r="A42" s="58"/>
      <c r="B42" s="59"/>
    </row>
    <row r="43" ht="14.8" spans="1:2">
      <c r="A43" s="58"/>
      <c r="B43" s="59"/>
    </row>
    <row r="44" ht="14.8" spans="1:2">
      <c r="A44" s="58"/>
      <c r="B44" s="59"/>
    </row>
    <row r="45" ht="14.8" spans="1:2">
      <c r="A45" s="58"/>
      <c r="B45" s="59"/>
    </row>
    <row r="46" ht="14.8" spans="1:2">
      <c r="A46" s="58"/>
      <c r="B46" s="59"/>
    </row>
    <row r="47" ht="14.8" spans="1:2">
      <c r="A47" s="58"/>
      <c r="B47" s="59"/>
    </row>
    <row r="48" ht="14.8" spans="1:2">
      <c r="A48" s="58"/>
      <c r="B48" s="59"/>
    </row>
    <row r="49" ht="14.8" spans="1:2">
      <c r="A49" s="58"/>
      <c r="B49" s="59"/>
    </row>
    <row r="50" ht="14.8" spans="1:2">
      <c r="A50" s="58"/>
      <c r="B50" s="59"/>
    </row>
    <row r="51" ht="14.8" spans="1:2">
      <c r="A51" s="58"/>
      <c r="B51" s="59"/>
    </row>
    <row r="52" ht="14.8" spans="1:2">
      <c r="A52" s="58"/>
      <c r="B52" s="59"/>
    </row>
    <row r="53" ht="14.8" spans="1:2">
      <c r="A53" s="58"/>
      <c r="B53" s="59"/>
    </row>
    <row r="54" ht="14.8" spans="1:2">
      <c r="A54" s="58"/>
      <c r="B54" s="59"/>
    </row>
    <row r="55" ht="14.8" spans="1:2">
      <c r="A55" s="58"/>
      <c r="B55" s="59"/>
    </row>
    <row r="56" ht="14.8" spans="1:2">
      <c r="A56" s="58"/>
      <c r="B56" s="59"/>
    </row>
    <row r="57" ht="14.8" spans="1:2">
      <c r="A57" s="58"/>
      <c r="B57" s="59"/>
    </row>
    <row r="58" ht="14.8" spans="1:2">
      <c r="A58" s="58"/>
      <c r="B58" s="59"/>
    </row>
    <row r="59" ht="14.8" spans="1:2">
      <c r="A59" s="58"/>
      <c r="B59" s="59"/>
    </row>
    <row r="60" ht="14.8" spans="1:2">
      <c r="A60" s="58"/>
      <c r="B60" s="59"/>
    </row>
    <row r="61" ht="14.8" spans="1:2">
      <c r="A61" s="58"/>
      <c r="B61" s="59"/>
    </row>
    <row r="62" ht="14.8" spans="1:2">
      <c r="A62" s="58"/>
      <c r="B62" s="59"/>
    </row>
    <row r="63" ht="14.8" spans="1:2">
      <c r="A63" s="58"/>
      <c r="B63" s="59"/>
    </row>
    <row r="64" ht="14.8" spans="1:2">
      <c r="A64" s="58"/>
      <c r="B64" s="59"/>
    </row>
    <row r="65" ht="14.8" spans="1:2">
      <c r="A65" s="58"/>
      <c r="B65" s="59"/>
    </row>
    <row r="66" ht="14.8" spans="1:2">
      <c r="A66" s="58"/>
      <c r="B66" s="59"/>
    </row>
    <row r="67" ht="14.8" spans="1:2">
      <c r="A67" s="58"/>
      <c r="B67" s="59"/>
    </row>
    <row r="68" ht="14.8" spans="1:2">
      <c r="A68" s="58"/>
      <c r="B68" s="59"/>
    </row>
    <row r="69" ht="14.8" spans="1:2">
      <c r="A69" s="58"/>
      <c r="B69" s="59"/>
    </row>
    <row r="70" ht="14.8" spans="1:2">
      <c r="A70" s="58"/>
      <c r="B70" s="59"/>
    </row>
    <row r="71" ht="14.8" spans="1:2">
      <c r="A71" s="58"/>
      <c r="B71" s="59"/>
    </row>
    <row r="72" ht="14.8" spans="1:2">
      <c r="A72" s="58"/>
      <c r="B72" s="59"/>
    </row>
    <row r="73" ht="14.8" spans="1:2">
      <c r="A73" s="58"/>
      <c r="B73" s="59"/>
    </row>
    <row r="74" ht="14.8" spans="1:2">
      <c r="A74" s="58"/>
      <c r="B74" s="59"/>
    </row>
    <row r="75" ht="14.8" spans="1:2">
      <c r="A75" s="58"/>
      <c r="B75" s="59"/>
    </row>
    <row r="76" ht="14.8" spans="1:2">
      <c r="A76" s="58"/>
      <c r="B76" s="59"/>
    </row>
    <row r="77" ht="14.8" spans="1:2">
      <c r="A77" s="58"/>
      <c r="B77" s="59"/>
    </row>
    <row r="78" ht="14.8" spans="1:2">
      <c r="A78" s="58"/>
      <c r="B78" s="59"/>
    </row>
    <row r="79" ht="14.8" spans="1:2">
      <c r="A79" s="58"/>
      <c r="B79" s="59"/>
    </row>
    <row r="80" ht="14.8" spans="1:2">
      <c r="A80" s="58"/>
      <c r="B80" s="59"/>
    </row>
    <row r="81" ht="14.8" spans="1:2">
      <c r="A81" s="58"/>
      <c r="B81" s="59"/>
    </row>
    <row r="82" ht="14.8" spans="1:2">
      <c r="A82" s="58"/>
      <c r="B82" s="59"/>
    </row>
    <row r="83" ht="14.8" spans="1:2">
      <c r="A83" s="58"/>
      <c r="B83" s="59"/>
    </row>
    <row r="84" ht="14.8" spans="1:2">
      <c r="A84" s="58"/>
      <c r="B84" s="59"/>
    </row>
    <row r="85" ht="14.8" spans="1:2">
      <c r="A85" s="58"/>
      <c r="B85" s="59"/>
    </row>
    <row r="86" ht="14.8" spans="1:2">
      <c r="A86" s="58"/>
      <c r="B86" s="59"/>
    </row>
    <row r="87" ht="14.8" spans="1:2">
      <c r="A87" s="58"/>
      <c r="B87" s="59"/>
    </row>
    <row r="88" ht="14.8" spans="1:2">
      <c r="A88" s="58"/>
      <c r="B88" s="59"/>
    </row>
    <row r="89" ht="14.8" spans="1:2">
      <c r="A89" s="58"/>
      <c r="B89" s="59"/>
    </row>
    <row r="90" ht="14.8" spans="1:2">
      <c r="A90" s="58"/>
      <c r="B90" s="59"/>
    </row>
    <row r="91" ht="14.8" spans="1:2">
      <c r="A91" s="58"/>
      <c r="B91" s="59"/>
    </row>
    <row r="92" ht="14.8" spans="1:2">
      <c r="A92" s="58"/>
      <c r="B92" s="59"/>
    </row>
    <row r="93" ht="14.8" spans="1:2">
      <c r="A93" s="58"/>
      <c r="B93" s="59"/>
    </row>
    <row r="94" ht="14.8" spans="1:2">
      <c r="A94" s="58"/>
      <c r="B94" s="59"/>
    </row>
    <row r="95" ht="14.8" spans="1:2">
      <c r="A95" s="58"/>
      <c r="B95" s="59"/>
    </row>
    <row r="96" ht="14.8" spans="1:2">
      <c r="A96" s="58"/>
      <c r="B96" s="59"/>
    </row>
    <row r="97" ht="14.8" spans="1:2">
      <c r="A97" s="58"/>
      <c r="B97" s="59"/>
    </row>
    <row r="98" ht="14.8" spans="1:2">
      <c r="A98" s="58"/>
      <c r="B98" s="59"/>
    </row>
    <row r="99" ht="14.8" spans="1:2">
      <c r="A99" s="58"/>
      <c r="B99" s="59"/>
    </row>
    <row r="100" ht="14.8" spans="1:2">
      <c r="A100" s="58"/>
      <c r="B100" s="59"/>
    </row>
    <row r="101" ht="14.8" spans="1:2">
      <c r="A101" s="58"/>
      <c r="B101" s="59"/>
    </row>
    <row r="102" ht="14.8" spans="1:2">
      <c r="A102" s="58"/>
      <c r="B102" s="59"/>
    </row>
    <row r="103" ht="14.8" spans="1:2">
      <c r="A103" s="58"/>
      <c r="B103" s="59"/>
    </row>
    <row r="104" ht="14.8" spans="1:2">
      <c r="A104" s="58"/>
      <c r="B104" s="59"/>
    </row>
    <row r="105" ht="14.8" spans="1:2">
      <c r="A105" s="58"/>
      <c r="B105" s="59"/>
    </row>
    <row r="106" ht="14.8" spans="1:2">
      <c r="A106" s="58"/>
      <c r="B106" s="59"/>
    </row>
    <row r="107" ht="14.8" spans="1:2">
      <c r="A107" s="58"/>
      <c r="B107" s="59"/>
    </row>
    <row r="108" ht="14.8" spans="1:2">
      <c r="A108" s="58"/>
      <c r="B108" s="59"/>
    </row>
    <row r="109" ht="14.8" spans="1:2">
      <c r="A109" s="58"/>
      <c r="B109" s="59"/>
    </row>
    <row r="110" ht="14.8" spans="1:2">
      <c r="A110" s="58"/>
      <c r="B110" s="59"/>
    </row>
    <row r="111" ht="14.8" spans="1:2">
      <c r="A111" s="58"/>
      <c r="B111" s="59"/>
    </row>
    <row r="112" ht="14.8" spans="1:2">
      <c r="A112" s="58"/>
      <c r="B112" s="59"/>
    </row>
    <row r="113" ht="14.8" spans="1:2">
      <c r="A113" s="58"/>
      <c r="B113" s="59"/>
    </row>
    <row r="114" ht="14.8" spans="1:2">
      <c r="A114" s="58"/>
      <c r="B114" s="59"/>
    </row>
    <row r="115" ht="14.8" spans="1:2">
      <c r="A115" s="58"/>
      <c r="B115" s="59"/>
    </row>
    <row r="116" ht="14.8" spans="1:2">
      <c r="A116" s="58"/>
      <c r="B116" s="59"/>
    </row>
    <row r="117" ht="14.8" spans="1:2">
      <c r="A117" s="58"/>
      <c r="B117" s="59"/>
    </row>
    <row r="118" ht="14.8" spans="1:2">
      <c r="A118" s="58"/>
      <c r="B118" s="59"/>
    </row>
    <row r="119" ht="14.8" spans="1:2">
      <c r="A119" s="58"/>
      <c r="B119" s="59"/>
    </row>
    <row r="120" ht="14.8" spans="1:2">
      <c r="A120" s="58"/>
      <c r="B120" s="59"/>
    </row>
    <row r="121" ht="14.8" spans="1:2">
      <c r="A121" s="58"/>
      <c r="B121" s="59"/>
    </row>
    <row r="122" ht="14.8" spans="1:2">
      <c r="A122" s="58"/>
      <c r="B122" s="59"/>
    </row>
    <row r="123" ht="14.8" spans="1:2">
      <c r="A123" s="58"/>
      <c r="B123" s="59"/>
    </row>
    <row r="124" ht="14.8" spans="1:2">
      <c r="A124" s="58"/>
      <c r="B124" s="59"/>
    </row>
    <row r="125" ht="14.8" spans="1:2">
      <c r="A125" s="58"/>
      <c r="B125" s="59"/>
    </row>
    <row r="126" ht="14.8" spans="1:2">
      <c r="A126" s="58"/>
      <c r="B126" s="59"/>
    </row>
    <row r="127" ht="14.8" spans="1:2">
      <c r="A127" s="58"/>
      <c r="B127" s="59"/>
    </row>
    <row r="128" ht="14.8" spans="1:2">
      <c r="A128" s="58"/>
      <c r="B128" s="59"/>
    </row>
    <row r="129" ht="14.8" spans="1:2">
      <c r="A129" s="58"/>
      <c r="B129" s="59"/>
    </row>
    <row r="130" ht="14.8" spans="1:2">
      <c r="A130" s="58"/>
      <c r="B130" s="59"/>
    </row>
    <row r="131" ht="14.8" spans="1:2">
      <c r="A131" s="58"/>
      <c r="B131" s="59"/>
    </row>
    <row r="132" ht="14.8" spans="1:2">
      <c r="A132" s="58"/>
      <c r="B132" s="59"/>
    </row>
    <row r="133" ht="14.8" spans="1:2">
      <c r="A133" s="58"/>
      <c r="B133" s="59"/>
    </row>
    <row r="134" ht="14.8" spans="1:2">
      <c r="A134" s="58"/>
      <c r="B134" s="59"/>
    </row>
    <row r="135" ht="14.8" spans="1:2">
      <c r="A135" s="58"/>
      <c r="B135" s="59"/>
    </row>
    <row r="136" ht="14.8" spans="1:2">
      <c r="A136" s="58"/>
      <c r="B136" s="59"/>
    </row>
    <row r="137" ht="14.8" spans="1:2">
      <c r="A137" s="58"/>
      <c r="B137" s="59"/>
    </row>
    <row r="138" ht="14.8" spans="1:2">
      <c r="A138" s="58"/>
      <c r="B138" s="59"/>
    </row>
    <row r="139" ht="14.8" spans="1:2">
      <c r="A139" s="58"/>
      <c r="B139" s="59"/>
    </row>
    <row r="140" ht="14.8" spans="1:2">
      <c r="A140" s="58"/>
      <c r="B140" s="59"/>
    </row>
    <row r="141" ht="14.8" spans="1:2">
      <c r="A141" s="58"/>
      <c r="B141" s="59"/>
    </row>
    <row r="142" ht="14.8" spans="1:2">
      <c r="A142" s="58"/>
      <c r="B142" s="59"/>
    </row>
    <row r="143" ht="14.8" spans="1:2">
      <c r="A143" s="58"/>
      <c r="B143" s="59"/>
    </row>
    <row r="144" ht="14.8" spans="1:2">
      <c r="A144" s="58"/>
      <c r="B144" s="59"/>
    </row>
    <row r="145" ht="14.8" spans="1:2">
      <c r="A145" s="58"/>
      <c r="B145" s="59"/>
    </row>
    <row r="146" ht="14.8" spans="1:2">
      <c r="A146" s="58"/>
      <c r="B146" s="59"/>
    </row>
    <row r="147" ht="14.8" spans="1:2">
      <c r="A147" s="58"/>
      <c r="B147" s="59"/>
    </row>
    <row r="148" ht="14.8" spans="1:2">
      <c r="A148" s="58"/>
      <c r="B148" s="59"/>
    </row>
    <row r="149" ht="14.8" spans="1:2">
      <c r="A149" s="58"/>
      <c r="B149" s="59"/>
    </row>
    <row r="150" ht="14.8" spans="1:2">
      <c r="A150" s="58"/>
      <c r="B150" s="59"/>
    </row>
    <row r="151" ht="14.8" spans="1:2">
      <c r="A151" s="58"/>
      <c r="B151" s="59"/>
    </row>
    <row r="152" ht="14.8" spans="1:2">
      <c r="A152" s="58"/>
      <c r="B152" s="59"/>
    </row>
    <row r="153" ht="14.8" spans="1:2">
      <c r="A153" s="58"/>
      <c r="B153" s="59"/>
    </row>
    <row r="154" ht="14.8" spans="1:2">
      <c r="A154" s="58"/>
      <c r="B154" s="59"/>
    </row>
    <row r="155" ht="14.8" spans="1:2">
      <c r="A155" s="58"/>
      <c r="B155" s="59"/>
    </row>
    <row r="156" ht="14.8" spans="1:2">
      <c r="A156" s="58"/>
      <c r="B156" s="59"/>
    </row>
    <row r="157" ht="14.8" spans="1:2">
      <c r="A157" s="58"/>
      <c r="B157" s="59"/>
    </row>
    <row r="158" ht="14.8" spans="1:2">
      <c r="A158" s="58"/>
      <c r="B158" s="59"/>
    </row>
    <row r="159" ht="14.8" spans="1:2">
      <c r="A159" s="58"/>
      <c r="B159" s="59"/>
    </row>
    <row r="160" ht="14.8" spans="1:2">
      <c r="A160" s="58"/>
      <c r="B160" s="59"/>
    </row>
    <row r="161" ht="14.8" spans="1:2">
      <c r="A161" s="58"/>
      <c r="B161" s="59"/>
    </row>
    <row r="162" ht="14.8" spans="1:2">
      <c r="A162" s="58"/>
      <c r="B162" s="59"/>
    </row>
    <row r="163" ht="14.8" spans="1:2">
      <c r="A163" s="58"/>
      <c r="B163" s="59"/>
    </row>
    <row r="164" ht="14.8" spans="1:2">
      <c r="A164" s="58"/>
      <c r="B164" s="59"/>
    </row>
    <row r="165" ht="14.8" spans="1:2">
      <c r="A165" s="58"/>
      <c r="B165" s="59"/>
    </row>
    <row r="166" ht="14.8" spans="1:2">
      <c r="A166" s="58"/>
      <c r="B166" s="59"/>
    </row>
    <row r="167" ht="14.8" spans="1:2">
      <c r="A167" s="58"/>
      <c r="B167" s="59"/>
    </row>
    <row r="168" ht="14.8" spans="1:2">
      <c r="A168" s="58"/>
      <c r="B168" s="59"/>
    </row>
    <row r="169" ht="14.8" spans="1:2">
      <c r="A169" s="58"/>
      <c r="B169" s="59"/>
    </row>
    <row r="170" ht="14.8" spans="1:2">
      <c r="A170" s="58"/>
      <c r="B170" s="59"/>
    </row>
    <row r="171" ht="14.8" spans="1:2">
      <c r="A171" s="58"/>
      <c r="B171" s="59"/>
    </row>
    <row r="172" ht="14.8" spans="1:2">
      <c r="A172" s="58"/>
      <c r="B172" s="59"/>
    </row>
    <row r="173" ht="14.8" spans="1:2">
      <c r="A173" s="58"/>
      <c r="B173" s="59"/>
    </row>
    <row r="174" ht="14.8" spans="1:2">
      <c r="A174" s="58"/>
      <c r="B174" s="59"/>
    </row>
    <row r="175" ht="14.8" spans="1:2">
      <c r="A175" s="58"/>
      <c r="B175" s="59"/>
    </row>
    <row r="176" ht="14.8" spans="1:2">
      <c r="A176" s="58"/>
      <c r="B176" s="59"/>
    </row>
    <row r="177" ht="14.8" spans="1:2">
      <c r="A177" s="58"/>
      <c r="B177" s="59"/>
    </row>
    <row r="178" ht="14.8" spans="1:2">
      <c r="A178" s="58"/>
      <c r="B178" s="59"/>
    </row>
    <row r="179" ht="14.8" spans="1:2">
      <c r="A179" s="58"/>
      <c r="B179" s="59"/>
    </row>
    <row r="180" ht="14.8" spans="1:2">
      <c r="A180" s="58"/>
      <c r="B180" s="59"/>
    </row>
    <row r="181" ht="14.8" spans="1:2">
      <c r="A181" s="58"/>
      <c r="B181" s="59"/>
    </row>
    <row r="182" ht="14.8" spans="1:2">
      <c r="A182" s="58"/>
      <c r="B182" s="59"/>
    </row>
    <row r="183" ht="14.8" spans="1:2">
      <c r="A183" s="58"/>
      <c r="B183" s="59"/>
    </row>
    <row r="184" ht="14.8" spans="1:2">
      <c r="A184" s="58"/>
      <c r="B184" s="59"/>
    </row>
    <row r="185" ht="14.8" spans="1:2">
      <c r="A185" s="58"/>
      <c r="B185" s="59"/>
    </row>
    <row r="186" ht="14.8" spans="1:2">
      <c r="A186" s="58"/>
      <c r="B186" s="59"/>
    </row>
    <row r="187" ht="14.8" spans="1:2">
      <c r="A187" s="58"/>
      <c r="B187" s="59"/>
    </row>
    <row r="188" ht="14.8" spans="1:2">
      <c r="A188" s="58"/>
      <c r="B188" s="59"/>
    </row>
    <row r="189" ht="14.8" spans="1:2">
      <c r="A189" s="58"/>
      <c r="B189" s="59"/>
    </row>
    <row r="190" ht="14.8" spans="1:2">
      <c r="A190" s="58"/>
      <c r="B190" s="59"/>
    </row>
    <row r="191" ht="14.8" spans="1:2">
      <c r="A191" s="58"/>
      <c r="B191" s="59"/>
    </row>
    <row r="192" ht="14.8" spans="1:2">
      <c r="A192" s="58"/>
      <c r="B192" s="59"/>
    </row>
    <row r="193" ht="14.8" spans="1:2">
      <c r="A193" s="58"/>
      <c r="B193" s="59"/>
    </row>
    <row r="194" ht="14.8" spans="1:2">
      <c r="A194" s="58"/>
      <c r="B194" s="59"/>
    </row>
    <row r="195" ht="14.8" spans="1:2">
      <c r="A195" s="58"/>
      <c r="B195" s="59"/>
    </row>
    <row r="196" ht="14.8" spans="1:2">
      <c r="A196" s="58"/>
      <c r="B196" s="59"/>
    </row>
    <row r="197" ht="14.8" spans="1:2">
      <c r="A197" s="58"/>
      <c r="B197" s="59"/>
    </row>
    <row r="198" ht="14.8" spans="1:2">
      <c r="A198" s="58"/>
      <c r="B198" s="59"/>
    </row>
    <row r="199" ht="14.8" spans="1:2">
      <c r="A199" s="58"/>
      <c r="B199" s="59"/>
    </row>
    <row r="200" ht="14.8" spans="1:2">
      <c r="A200" s="58"/>
      <c r="B200" s="59"/>
    </row>
    <row r="201" ht="14.8" spans="1:2">
      <c r="A201" s="58"/>
      <c r="B201" s="59"/>
    </row>
    <row r="202" ht="14.8" spans="1:2">
      <c r="A202" s="58"/>
      <c r="B202" s="59"/>
    </row>
    <row r="203" ht="14.8" spans="1:2">
      <c r="A203" s="58"/>
      <c r="B203" s="59"/>
    </row>
    <row r="204" ht="14.8" spans="1:2">
      <c r="A204" s="58"/>
      <c r="B204" s="59"/>
    </row>
    <row r="205" ht="14.8" spans="1:2">
      <c r="A205" s="58"/>
      <c r="B205" s="59"/>
    </row>
    <row r="206" ht="14.8" spans="1:2">
      <c r="A206" s="58"/>
      <c r="B206" s="59"/>
    </row>
    <row r="207" ht="14.8" spans="1:2">
      <c r="A207" s="58"/>
      <c r="B207" s="59"/>
    </row>
    <row r="208" ht="14.8" spans="1:2">
      <c r="A208" s="58"/>
      <c r="B208" s="59"/>
    </row>
    <row r="209" ht="14.8" spans="1:2">
      <c r="A209" s="58"/>
      <c r="B209" s="59"/>
    </row>
    <row r="210" ht="14.8" spans="1:2">
      <c r="A210" s="58"/>
      <c r="B210" s="59"/>
    </row>
    <row r="211" ht="14.8" spans="1:2">
      <c r="A211" s="58"/>
      <c r="B211" s="59"/>
    </row>
    <row r="212" ht="14.8" spans="1:2">
      <c r="A212" s="58"/>
      <c r="B212" s="59"/>
    </row>
    <row r="213" ht="14.8" spans="1:2">
      <c r="A213" s="58"/>
      <c r="B213" s="59"/>
    </row>
    <row r="214" ht="14.8" spans="1:2">
      <c r="A214" s="58"/>
      <c r="B214" s="59"/>
    </row>
    <row r="215" ht="14.8" spans="1:2">
      <c r="A215" s="58"/>
      <c r="B215" s="59"/>
    </row>
    <row r="216" ht="14.8" spans="1:2">
      <c r="A216" s="58"/>
      <c r="B216" s="59"/>
    </row>
    <row r="217" ht="14.8" spans="1:2">
      <c r="A217" s="58"/>
      <c r="B217" s="59"/>
    </row>
    <row r="218" ht="14.8" spans="1:2">
      <c r="A218" s="58"/>
      <c r="B218" s="59"/>
    </row>
    <row r="219" ht="14.8" spans="1:2">
      <c r="A219" s="58"/>
      <c r="B219" s="59"/>
    </row>
    <row r="220" ht="14.8" spans="1:2">
      <c r="A220" s="58"/>
      <c r="B220" s="59"/>
    </row>
    <row r="221" ht="14.8" spans="1:2">
      <c r="A221" s="58"/>
      <c r="B221" s="59"/>
    </row>
    <row r="222" ht="14.8" spans="1:2">
      <c r="A222" s="58"/>
      <c r="B222" s="59"/>
    </row>
    <row r="223" ht="14.8" spans="1:2">
      <c r="A223" s="58"/>
      <c r="B223" s="59"/>
    </row>
    <row r="224" ht="14.8" spans="1:2">
      <c r="A224" s="58"/>
      <c r="B224" s="59"/>
    </row>
    <row r="225" ht="14.8" spans="1:2">
      <c r="A225" s="58"/>
      <c r="B225" s="59"/>
    </row>
    <row r="226" ht="14.8" spans="1:2">
      <c r="A226" s="58"/>
      <c r="B226" s="59"/>
    </row>
    <row r="227" ht="14.8" spans="1:2">
      <c r="A227" s="58"/>
      <c r="B227" s="59"/>
    </row>
    <row r="228" ht="14.8" spans="1:2">
      <c r="A228" s="58"/>
      <c r="B228" s="59"/>
    </row>
    <row r="229" ht="14.8" spans="1:2">
      <c r="A229" s="58"/>
      <c r="B229" s="59"/>
    </row>
    <row r="230" ht="14.8" spans="1:2">
      <c r="A230" s="58"/>
      <c r="B230" s="59"/>
    </row>
    <row r="231" ht="14.8" spans="1:2">
      <c r="A231" s="58"/>
      <c r="B231" s="59"/>
    </row>
    <row r="232" ht="14.8" spans="1:2">
      <c r="A232" s="58"/>
      <c r="B232" s="59"/>
    </row>
    <row r="233" ht="14.8" spans="1:2">
      <c r="A233" s="58"/>
      <c r="B233" s="59"/>
    </row>
    <row r="234" ht="14.8" spans="1:2">
      <c r="A234" s="58"/>
      <c r="B234" s="59"/>
    </row>
    <row r="235" ht="14.8" spans="1:2">
      <c r="A235" s="58"/>
      <c r="B235" s="59"/>
    </row>
    <row r="236" ht="14.8" spans="1:2">
      <c r="A236" s="58"/>
      <c r="B236" s="59"/>
    </row>
    <row r="237" ht="14.8" spans="1:2">
      <c r="A237" s="58"/>
      <c r="B237" s="59"/>
    </row>
    <row r="238" ht="14.8" spans="1:2">
      <c r="A238" s="58"/>
      <c r="B238" s="59"/>
    </row>
    <row r="239" ht="14.8" spans="1:2">
      <c r="A239" s="58"/>
      <c r="B239" s="59"/>
    </row>
    <row r="240" ht="14.8" spans="1:2">
      <c r="A240" s="58"/>
      <c r="B240" s="59"/>
    </row>
    <row r="241" ht="14.8" spans="1:2">
      <c r="A241" s="58"/>
      <c r="B241" s="59"/>
    </row>
    <row r="242" ht="14.8" spans="1:2">
      <c r="A242" s="58"/>
      <c r="B242" s="59"/>
    </row>
    <row r="243" ht="14.8" spans="1:2">
      <c r="A243" s="58"/>
      <c r="B243" s="59"/>
    </row>
    <row r="244" ht="14.8" spans="1:2">
      <c r="A244" s="58"/>
      <c r="B244" s="59"/>
    </row>
    <row r="245" ht="14.8" spans="1:2">
      <c r="A245" s="58"/>
      <c r="B245" s="59"/>
    </row>
    <row r="246" ht="14.8" spans="1:2">
      <c r="A246" s="58"/>
      <c r="B246" s="59"/>
    </row>
    <row r="247" ht="14.8" spans="1:2">
      <c r="A247" s="58"/>
      <c r="B247" s="59"/>
    </row>
    <row r="248" ht="14.8" spans="1:2">
      <c r="A248" s="58"/>
      <c r="B248" s="59"/>
    </row>
    <row r="249" ht="14.8" spans="1:2">
      <c r="A249" s="58"/>
      <c r="B249" s="59"/>
    </row>
    <row r="250" ht="14.8" spans="1:2">
      <c r="A250" s="58"/>
      <c r="B250" s="59"/>
    </row>
    <row r="251" ht="14.8" spans="1:2">
      <c r="A251" s="58"/>
      <c r="B251" s="59"/>
    </row>
    <row r="252" ht="14.8" spans="1:2">
      <c r="A252" s="58"/>
      <c r="B252" s="59"/>
    </row>
    <row r="253" ht="14.8" spans="1:2">
      <c r="A253" s="58"/>
      <c r="B253" s="59"/>
    </row>
    <row r="254" ht="14.8" spans="1:2">
      <c r="A254" s="58"/>
      <c r="B254" s="59"/>
    </row>
    <row r="255" ht="14.8" spans="1:2">
      <c r="A255" s="58"/>
      <c r="B255" s="59"/>
    </row>
    <row r="256" ht="14.8" spans="1:2">
      <c r="A256" s="58"/>
      <c r="B256" s="59"/>
    </row>
    <row r="257" ht="14.8" spans="1:2">
      <c r="A257" s="58"/>
      <c r="B257" s="59"/>
    </row>
    <row r="258" ht="14.8" spans="1:2">
      <c r="A258" s="58"/>
      <c r="B258" s="59"/>
    </row>
    <row r="259" ht="14.8" spans="1:2">
      <c r="A259" s="58"/>
      <c r="B259" s="59"/>
    </row>
    <row r="260" ht="14.8" spans="1:2">
      <c r="A260" s="58"/>
      <c r="B260" s="59"/>
    </row>
    <row r="261" ht="14.8" spans="1:2">
      <c r="A261" s="58"/>
      <c r="B261" s="59"/>
    </row>
    <row r="262" ht="14.8" spans="1:2">
      <c r="A262" s="58"/>
      <c r="B262" s="59"/>
    </row>
    <row r="263" ht="14.8" spans="1:2">
      <c r="A263" s="58"/>
      <c r="B263" s="59"/>
    </row>
    <row r="264" ht="14.8" spans="1:2">
      <c r="A264" s="58"/>
      <c r="B264" s="59"/>
    </row>
    <row r="265" ht="14.8" spans="1:2">
      <c r="A265" s="58"/>
      <c r="B265" s="59"/>
    </row>
    <row r="266" ht="14.8" spans="1:2">
      <c r="A266" s="58"/>
      <c r="B266" s="59"/>
    </row>
    <row r="267" ht="14.8" spans="1:2">
      <c r="A267" s="58"/>
      <c r="B267" s="59"/>
    </row>
    <row r="268" ht="14.8" spans="1:2">
      <c r="A268" s="58"/>
      <c r="B268" s="59"/>
    </row>
    <row r="269" ht="14.8" spans="1:2">
      <c r="A269" s="58"/>
      <c r="B269" s="59"/>
    </row>
    <row r="270" ht="14.8" spans="1:2">
      <c r="A270" s="58"/>
      <c r="B270" s="59"/>
    </row>
    <row r="271" ht="14.8" spans="1:2">
      <c r="A271" s="58"/>
      <c r="B271" s="59"/>
    </row>
    <row r="272" ht="14.8" spans="1:2">
      <c r="A272" s="58"/>
      <c r="B272" s="59"/>
    </row>
    <row r="273" ht="14.8" spans="1:2">
      <c r="A273" s="58"/>
      <c r="B273" s="59"/>
    </row>
    <row r="274" ht="14.8" spans="1:2">
      <c r="A274" s="58"/>
      <c r="B274" s="59"/>
    </row>
    <row r="275" ht="14.8" spans="1:2">
      <c r="A275" s="58"/>
      <c r="B275" s="59"/>
    </row>
    <row r="276" ht="14.8" spans="1:2">
      <c r="A276" s="58"/>
      <c r="B276" s="59"/>
    </row>
    <row r="277" ht="14.8" spans="1:2">
      <c r="A277" s="58"/>
      <c r="B277" s="59"/>
    </row>
    <row r="278" ht="14.8" spans="1:2">
      <c r="A278" s="58"/>
      <c r="B278" s="59"/>
    </row>
    <row r="279" ht="14.8" spans="1:2">
      <c r="A279" s="58"/>
      <c r="B279" s="59"/>
    </row>
    <row r="280" ht="14.8" spans="1:2">
      <c r="A280" s="58"/>
      <c r="B280" s="59"/>
    </row>
    <row r="281" ht="14.8" spans="1:2">
      <c r="A281" s="58"/>
      <c r="B281" s="59"/>
    </row>
    <row r="282" ht="14.8" spans="1:2">
      <c r="A282" s="58"/>
      <c r="B282" s="59"/>
    </row>
    <row r="283" ht="14.8" spans="1:2">
      <c r="A283" s="58"/>
      <c r="B283" s="59"/>
    </row>
    <row r="284" ht="14.8" spans="1:2">
      <c r="A284" s="58"/>
      <c r="B284" s="59"/>
    </row>
    <row r="285" ht="14.8" spans="1:2">
      <c r="A285" s="58"/>
      <c r="B285" s="59"/>
    </row>
    <row r="286" ht="14.8" spans="1:2">
      <c r="A286" s="58"/>
      <c r="B286" s="59"/>
    </row>
    <row r="287" ht="14.8" spans="1:2">
      <c r="A287" s="58"/>
      <c r="B287" s="59"/>
    </row>
    <row r="288" ht="14.8" spans="1:2">
      <c r="A288" s="58"/>
      <c r="B288" s="59"/>
    </row>
    <row r="289" ht="14.8" spans="1:2">
      <c r="A289" s="58"/>
      <c r="B289" s="59"/>
    </row>
    <row r="290" ht="14.8" spans="1:2">
      <c r="A290" s="58"/>
      <c r="B290" s="59"/>
    </row>
    <row r="291" ht="14.8" spans="1:2">
      <c r="A291" s="58"/>
      <c r="B291" s="59"/>
    </row>
    <row r="292" ht="14.8" spans="1:2">
      <c r="A292" s="58"/>
      <c r="B292" s="59"/>
    </row>
    <row r="293" ht="14.8" spans="1:2">
      <c r="A293" s="58"/>
      <c r="B293" s="59"/>
    </row>
    <row r="294" ht="14.8" spans="1:2">
      <c r="A294" s="58"/>
      <c r="B294" s="59"/>
    </row>
    <row r="295" ht="14.8" spans="1:2">
      <c r="A295" s="58"/>
      <c r="B295" s="59"/>
    </row>
    <row r="296" ht="14.8" spans="1:2">
      <c r="A296" s="58"/>
      <c r="B296" s="59"/>
    </row>
    <row r="297" ht="14.8" spans="1:2">
      <c r="A297" s="58"/>
      <c r="B297" s="59"/>
    </row>
    <row r="298" ht="14.8" spans="1:2">
      <c r="A298" s="58"/>
      <c r="B298" s="59"/>
    </row>
    <row r="299" ht="14.8" spans="1:2">
      <c r="A299" s="58"/>
      <c r="B299" s="59"/>
    </row>
    <row r="300" ht="14.8" spans="1:2">
      <c r="A300" s="58"/>
      <c r="B300" s="59"/>
    </row>
    <row r="301" ht="14.8" spans="1:2">
      <c r="A301" s="58"/>
      <c r="B301" s="59"/>
    </row>
    <row r="302" ht="14.8" spans="1:2">
      <c r="A302" s="58"/>
      <c r="B302" s="59"/>
    </row>
    <row r="303" ht="14.8" spans="1:2">
      <c r="A303" s="58"/>
      <c r="B303" s="59"/>
    </row>
    <row r="304" ht="14.8" spans="1:2">
      <c r="A304" s="58"/>
      <c r="B304" s="59"/>
    </row>
    <row r="305" ht="14.8" spans="1:2">
      <c r="A305" s="58"/>
      <c r="B305" s="59"/>
    </row>
    <row r="306" ht="14.8" spans="1:2">
      <c r="A306" s="58"/>
      <c r="B306" s="59"/>
    </row>
    <row r="307" ht="14.8" spans="1:2">
      <c r="A307" s="58"/>
      <c r="B307" s="59"/>
    </row>
    <row r="308" ht="14.8" spans="1:2">
      <c r="A308" s="58"/>
      <c r="B308" s="59"/>
    </row>
    <row r="309" ht="14.8" spans="1:2">
      <c r="A309" s="58"/>
      <c r="B309" s="59"/>
    </row>
    <row r="310" ht="14.8" spans="1:2">
      <c r="A310" s="58"/>
      <c r="B310" s="59"/>
    </row>
    <row r="311" ht="14.8" spans="1:2">
      <c r="A311" s="58"/>
      <c r="B311" s="59"/>
    </row>
    <row r="312" ht="14.8" spans="1:2">
      <c r="A312" s="58"/>
      <c r="B312" s="59"/>
    </row>
    <row r="313" ht="14.8" spans="1:2">
      <c r="A313" s="58"/>
      <c r="B313" s="59"/>
    </row>
    <row r="314" ht="14.8" spans="1:2">
      <c r="A314" s="58"/>
      <c r="B314" s="59"/>
    </row>
    <row r="315" ht="14.8" spans="1:2">
      <c r="A315" s="58"/>
      <c r="B315" s="59"/>
    </row>
    <row r="316" ht="14.8" spans="1:2">
      <c r="A316" s="58"/>
      <c r="B316" s="59"/>
    </row>
    <row r="317" ht="14.8" spans="1:2">
      <c r="A317" s="58"/>
      <c r="B317" s="59"/>
    </row>
    <row r="318" ht="14.8" spans="1:2">
      <c r="A318" s="58"/>
      <c r="B318" s="59"/>
    </row>
    <row r="319" ht="14.8" spans="1:2">
      <c r="A319" s="58"/>
      <c r="B319" s="59"/>
    </row>
    <row r="320" ht="14.8" spans="1:2">
      <c r="A320" s="58"/>
      <c r="B320" s="59"/>
    </row>
    <row r="321" ht="14.8" spans="1:2">
      <c r="A321" s="58"/>
      <c r="B321" s="59"/>
    </row>
    <row r="322" ht="14.8" spans="1:2">
      <c r="A322" s="58"/>
      <c r="B322" s="59"/>
    </row>
    <row r="323" ht="14.8" spans="1:2">
      <c r="A323" s="58"/>
      <c r="B323" s="59"/>
    </row>
    <row r="324" ht="14.8" spans="1:2">
      <c r="A324" s="58"/>
      <c r="B324" s="59"/>
    </row>
    <row r="325" ht="14.8" spans="1:2">
      <c r="A325" s="58"/>
      <c r="B325" s="59"/>
    </row>
    <row r="326" ht="14.8" spans="1:2">
      <c r="A326" s="58"/>
      <c r="B326" s="59"/>
    </row>
    <row r="327" ht="14.8" spans="1:2">
      <c r="A327" s="58"/>
      <c r="B327" s="59"/>
    </row>
    <row r="328" ht="14.8" spans="1:2">
      <c r="A328" s="58"/>
      <c r="B328" s="59"/>
    </row>
    <row r="329" ht="14.8" spans="1:2">
      <c r="A329" s="58"/>
      <c r="B329" s="59"/>
    </row>
    <row r="330" ht="14.8" spans="1:2">
      <c r="A330" s="58"/>
      <c r="B330" s="59"/>
    </row>
    <row r="331" ht="14.8" spans="1:2">
      <c r="A331" s="58"/>
      <c r="B331" s="59"/>
    </row>
    <row r="332" ht="14.8" spans="1:2">
      <c r="A332" s="58"/>
      <c r="B332" s="59"/>
    </row>
    <row r="333" ht="14.8" spans="1:2">
      <c r="A333" s="58"/>
      <c r="B333" s="59"/>
    </row>
    <row r="334" ht="14.8" spans="1:2">
      <c r="A334" s="58"/>
      <c r="B334" s="59"/>
    </row>
    <row r="335" ht="14.8" spans="1:2">
      <c r="A335" s="58"/>
      <c r="B335" s="59"/>
    </row>
    <row r="336" ht="14.8" spans="1:2">
      <c r="A336" s="58"/>
      <c r="B336" s="59"/>
    </row>
    <row r="337" ht="14.8" spans="1:2">
      <c r="A337" s="58"/>
      <c r="B337" s="59"/>
    </row>
    <row r="338" ht="14.8" spans="1:2">
      <c r="A338" s="58"/>
      <c r="B338" s="59"/>
    </row>
    <row r="339" ht="14.8" spans="1:2">
      <c r="A339" s="58"/>
      <c r="B339" s="59"/>
    </row>
    <row r="340" ht="14.8" spans="1:2">
      <c r="A340" s="58"/>
      <c r="B340" s="59"/>
    </row>
    <row r="341" ht="14.8" spans="1:2">
      <c r="A341" s="58"/>
      <c r="B341" s="59"/>
    </row>
    <row r="342" ht="14.8" spans="1:2">
      <c r="A342" s="58"/>
      <c r="B342" s="59"/>
    </row>
    <row r="343" ht="14.8" spans="1:2">
      <c r="A343" s="58"/>
      <c r="B343" s="59"/>
    </row>
    <row r="344" ht="14.8" spans="1:2">
      <c r="A344" s="58"/>
      <c r="B344" s="59"/>
    </row>
    <row r="345" ht="14.8" spans="1:2">
      <c r="A345" s="58"/>
      <c r="B345" s="59"/>
    </row>
    <row r="346" ht="14.8" spans="1:2">
      <c r="A346" s="58"/>
      <c r="B346" s="59"/>
    </row>
    <row r="347" ht="14.8" spans="1:2">
      <c r="A347" s="58"/>
      <c r="B347" s="59"/>
    </row>
    <row r="348" ht="14.8" spans="1:2">
      <c r="A348" s="58"/>
      <c r="B348" s="59"/>
    </row>
    <row r="349" ht="14.8" spans="1:2">
      <c r="A349" s="58"/>
      <c r="B349" s="59"/>
    </row>
    <row r="350" ht="14.8" spans="1:2">
      <c r="A350" s="58"/>
      <c r="B350" s="59"/>
    </row>
    <row r="351" ht="14.8" spans="1:2">
      <c r="A351" s="58"/>
      <c r="B351" s="59"/>
    </row>
    <row r="352" ht="14.8" spans="1:2">
      <c r="A352" s="58"/>
      <c r="B352" s="59"/>
    </row>
    <row r="353" ht="14.8" spans="1:2">
      <c r="A353" s="58"/>
      <c r="B353" s="59"/>
    </row>
    <row r="354" ht="14.8" spans="1:2">
      <c r="A354" s="58"/>
      <c r="B354" s="59"/>
    </row>
    <row r="355" ht="14.8" spans="1:2">
      <c r="A355" s="58"/>
      <c r="B355" s="59"/>
    </row>
    <row r="356" ht="14.8" spans="1:2">
      <c r="A356" s="58"/>
      <c r="B356" s="59"/>
    </row>
    <row r="357" ht="14.8" spans="1:2">
      <c r="A357" s="58"/>
      <c r="B357" s="59"/>
    </row>
    <row r="358" ht="14.8" spans="1:2">
      <c r="A358" s="58"/>
      <c r="B358" s="59"/>
    </row>
    <row r="359" ht="14.8" spans="1:2">
      <c r="A359" s="58"/>
      <c r="B359" s="59"/>
    </row>
    <row r="360" ht="14.8" spans="1:2">
      <c r="A360" s="58"/>
      <c r="B360" s="59"/>
    </row>
    <row r="361" ht="14.8" spans="1:2">
      <c r="A361" s="58"/>
      <c r="B361" s="59"/>
    </row>
    <row r="362" ht="14.8" spans="1:2">
      <c r="A362" s="58"/>
      <c r="B362" s="59"/>
    </row>
    <row r="363" ht="14.8" spans="1:2">
      <c r="A363" s="58"/>
      <c r="B363" s="59"/>
    </row>
    <row r="364" ht="14.8" spans="1:2">
      <c r="A364" s="58"/>
      <c r="B364" s="59"/>
    </row>
    <row r="365" ht="14.8" spans="1:2">
      <c r="A365" s="58"/>
      <c r="B365" s="59"/>
    </row>
    <row r="366" ht="14.8" spans="1:2">
      <c r="A366" s="58"/>
      <c r="B366" s="59"/>
    </row>
    <row r="367" ht="14.8" spans="1:2">
      <c r="A367" s="58"/>
      <c r="B367" s="59"/>
    </row>
    <row r="368" ht="14.8" spans="1:2">
      <c r="A368" s="58"/>
      <c r="B368" s="59"/>
    </row>
    <row r="369" ht="14.8" spans="1:2">
      <c r="A369" s="58"/>
      <c r="B369" s="59"/>
    </row>
    <row r="370" ht="14.8" spans="1:2">
      <c r="A370" s="58"/>
      <c r="B370" s="59"/>
    </row>
    <row r="371" ht="14.8" spans="1:2">
      <c r="A371" s="58"/>
      <c r="B371" s="59"/>
    </row>
    <row r="372" ht="14.8" spans="1:2">
      <c r="A372" s="58"/>
      <c r="B372" s="59"/>
    </row>
    <row r="373" ht="14.8" spans="1:2">
      <c r="A373" s="58"/>
      <c r="B373" s="59"/>
    </row>
    <row r="374" ht="14.8" spans="1:2">
      <c r="A374" s="58"/>
      <c r="B374" s="59"/>
    </row>
    <row r="375" ht="14.8" spans="1:2">
      <c r="A375" s="58"/>
      <c r="B375" s="59"/>
    </row>
    <row r="376" ht="14.8" spans="1:2">
      <c r="A376" s="58"/>
      <c r="B376" s="59"/>
    </row>
    <row r="377" ht="14.8" spans="1:2">
      <c r="A377" s="58"/>
      <c r="B377" s="59"/>
    </row>
    <row r="378" ht="14.8" spans="1:2">
      <c r="A378" s="58"/>
      <c r="B378" s="59"/>
    </row>
    <row r="379" ht="14.8" spans="1:2">
      <c r="A379" s="58"/>
      <c r="B379" s="59"/>
    </row>
    <row r="380" ht="14.8" spans="1:2">
      <c r="A380" s="58"/>
      <c r="B380" s="59"/>
    </row>
    <row r="381" ht="14.8" spans="1:2">
      <c r="A381" s="58"/>
      <c r="B381" s="59"/>
    </row>
    <row r="382" ht="14.8" spans="1:2">
      <c r="A382" s="58"/>
      <c r="B382" s="59"/>
    </row>
    <row r="383" ht="14.8" spans="1:2">
      <c r="A383" s="58"/>
      <c r="B383" s="59"/>
    </row>
    <row r="384" ht="14.8" spans="1:2">
      <c r="A384" s="58"/>
      <c r="B384" s="59"/>
    </row>
    <row r="385" ht="14.8" spans="1:2">
      <c r="A385" s="58"/>
      <c r="B385" s="59"/>
    </row>
    <row r="386" ht="14.8" spans="1:2">
      <c r="A386" s="58"/>
      <c r="B386" s="59"/>
    </row>
    <row r="387" ht="14.8" spans="1:2">
      <c r="A387" s="58"/>
      <c r="B387" s="59"/>
    </row>
    <row r="388" ht="14.8" spans="1:2">
      <c r="A388" s="58"/>
      <c r="B388" s="59"/>
    </row>
    <row r="389" ht="14.8" spans="1:2">
      <c r="A389" s="58"/>
      <c r="B389" s="59"/>
    </row>
    <row r="390" ht="14.8" spans="1:2">
      <c r="A390" s="58"/>
      <c r="B390" s="59"/>
    </row>
    <row r="391" ht="14.8" spans="1:2">
      <c r="A391" s="58"/>
      <c r="B391" s="59"/>
    </row>
    <row r="392" ht="14.8" spans="1:2">
      <c r="A392" s="58"/>
      <c r="B392" s="59"/>
    </row>
    <row r="393" ht="14.8" spans="1:2">
      <c r="A393" s="58"/>
      <c r="B393" s="59"/>
    </row>
    <row r="394" ht="14.8" spans="1:2">
      <c r="A394" s="58"/>
      <c r="B394" s="59"/>
    </row>
    <row r="395" ht="14.8" spans="1:2">
      <c r="A395" s="58"/>
      <c r="B395" s="59"/>
    </row>
    <row r="396" ht="14.8" spans="1:2">
      <c r="A396" s="58"/>
      <c r="B396" s="59"/>
    </row>
    <row r="397" ht="14.8" spans="1:2">
      <c r="A397" s="58"/>
      <c r="B397" s="59"/>
    </row>
    <row r="398" ht="14.8" spans="1:2">
      <c r="A398" s="58"/>
      <c r="B398" s="59"/>
    </row>
    <row r="399" ht="14.8" spans="1:2">
      <c r="A399" s="58"/>
      <c r="B399" s="59"/>
    </row>
    <row r="400" ht="14.8" spans="1:2">
      <c r="A400" s="58"/>
      <c r="B400" s="59"/>
    </row>
    <row r="401" ht="14.8" spans="1:2">
      <c r="A401" s="58"/>
      <c r="B401" s="59"/>
    </row>
    <row r="402" ht="14.8" spans="1:2">
      <c r="A402" s="58"/>
      <c r="B402" s="59"/>
    </row>
    <row r="403" ht="14.8" spans="1:2">
      <c r="A403" s="58"/>
      <c r="B403" s="59"/>
    </row>
    <row r="404" ht="14.8" spans="1:2">
      <c r="A404" s="58"/>
      <c r="B404" s="59"/>
    </row>
    <row r="405" ht="14.8" spans="1:2">
      <c r="A405" s="58"/>
      <c r="B405" s="59"/>
    </row>
    <row r="406" ht="14.8" spans="1:2">
      <c r="A406" s="58"/>
      <c r="B406" s="59"/>
    </row>
    <row r="407" ht="14.8" spans="1:2">
      <c r="A407" s="58"/>
      <c r="B407" s="59"/>
    </row>
    <row r="408" ht="14.8" spans="1:2">
      <c r="A408" s="58"/>
      <c r="B408" s="59"/>
    </row>
    <row r="409" ht="14.8" spans="1:2">
      <c r="A409" s="58"/>
      <c r="B409" s="59"/>
    </row>
    <row r="410" ht="14.8" spans="1:2">
      <c r="A410" s="58"/>
      <c r="B410" s="59"/>
    </row>
    <row r="411" ht="14.8" spans="1:2">
      <c r="A411" s="58"/>
      <c r="B411" s="59"/>
    </row>
    <row r="412" ht="14.8" spans="1:2">
      <c r="A412" s="58"/>
      <c r="B412" s="59"/>
    </row>
    <row r="413" ht="14.8" spans="1:2">
      <c r="A413" s="58"/>
      <c r="B413" s="59"/>
    </row>
    <row r="414" ht="14.8" spans="1:2">
      <c r="A414" s="58"/>
      <c r="B414" s="59"/>
    </row>
    <row r="415" ht="14.8" spans="1:2">
      <c r="A415" s="58"/>
      <c r="B415" s="59"/>
    </row>
    <row r="416" ht="14.8" spans="1:2">
      <c r="A416" s="58"/>
      <c r="B416" s="59"/>
    </row>
    <row r="417" ht="14.8" spans="1:2">
      <c r="A417" s="58"/>
      <c r="B417" s="59"/>
    </row>
    <row r="418" ht="14.8" spans="1:2">
      <c r="A418" s="58"/>
      <c r="B418" s="59"/>
    </row>
    <row r="419" ht="14.8" spans="1:2">
      <c r="A419" s="58"/>
      <c r="B419" s="59"/>
    </row>
    <row r="420" ht="14.8" spans="1:2">
      <c r="A420" s="58"/>
      <c r="B420" s="59"/>
    </row>
    <row r="421" ht="14.8" spans="1:2">
      <c r="A421" s="58"/>
      <c r="B421" s="59"/>
    </row>
    <row r="422" ht="14.8" spans="1:2">
      <c r="A422" s="58"/>
      <c r="B422" s="59"/>
    </row>
    <row r="423" ht="14.8" spans="1:2">
      <c r="A423" s="58"/>
      <c r="B423" s="59"/>
    </row>
    <row r="424" ht="14.8" spans="1:2">
      <c r="A424" s="58"/>
      <c r="B424" s="59"/>
    </row>
    <row r="425" ht="14.8" spans="1:2">
      <c r="A425" s="58"/>
      <c r="B425" s="59"/>
    </row>
    <row r="426" ht="14.8" spans="1:2">
      <c r="A426" s="58"/>
      <c r="B426" s="59"/>
    </row>
    <row r="427" ht="14.8" spans="1:2">
      <c r="A427" s="58"/>
      <c r="B427" s="59"/>
    </row>
    <row r="428" ht="14.8" spans="1:2">
      <c r="A428" s="58"/>
      <c r="B428" s="59"/>
    </row>
    <row r="429" ht="14.8" spans="1:2">
      <c r="A429" s="58"/>
      <c r="B429" s="59"/>
    </row>
    <row r="430" ht="14.8" spans="1:2">
      <c r="A430" s="58"/>
      <c r="B430" s="59"/>
    </row>
    <row r="431" ht="14.8" spans="1:2">
      <c r="A431" s="58"/>
      <c r="B431" s="59"/>
    </row>
    <row r="432" ht="14.8" spans="1:2">
      <c r="A432" s="58"/>
      <c r="B432" s="59"/>
    </row>
    <row r="433" ht="14.8" spans="1:2">
      <c r="A433" s="58"/>
      <c r="B433" s="59"/>
    </row>
    <row r="434" ht="14.8" spans="1:2">
      <c r="A434" s="58"/>
      <c r="B434" s="59"/>
    </row>
    <row r="435" ht="14.8" spans="1:2">
      <c r="A435" s="58"/>
      <c r="B435" s="59"/>
    </row>
    <row r="436" ht="14.8" spans="1:2">
      <c r="A436" s="58"/>
      <c r="B436" s="59"/>
    </row>
    <row r="437" ht="14.8" spans="1:2">
      <c r="A437" s="58"/>
      <c r="B437" s="59"/>
    </row>
    <row r="438" ht="14.8" spans="1:2">
      <c r="A438" s="58"/>
      <c r="B438" s="59"/>
    </row>
    <row r="439" ht="14.8" spans="1:2">
      <c r="A439" s="58"/>
      <c r="B439" s="59"/>
    </row>
    <row r="440" ht="14.8" spans="1:2">
      <c r="A440" s="58"/>
      <c r="B440" s="59"/>
    </row>
    <row r="441" ht="14.8" spans="1:2">
      <c r="A441" s="58"/>
      <c r="B441" s="59"/>
    </row>
    <row r="442" ht="14.8" spans="1:2">
      <c r="A442" s="58"/>
      <c r="B442" s="59"/>
    </row>
    <row r="443" ht="14.8" spans="1:2">
      <c r="A443" s="58"/>
      <c r="B443" s="59"/>
    </row>
    <row r="444" ht="14.8" spans="1:2">
      <c r="A444" s="58"/>
      <c r="B444" s="59"/>
    </row>
    <row r="445" ht="14.8" spans="1:2">
      <c r="A445" s="58"/>
      <c r="B445" s="59"/>
    </row>
    <row r="446" ht="14.8" spans="1:2">
      <c r="A446" s="58"/>
      <c r="B446" s="59"/>
    </row>
    <row r="447" ht="14.8" spans="1:2">
      <c r="A447" s="58"/>
      <c r="B447" s="59"/>
    </row>
    <row r="448" ht="14.8" spans="1:2">
      <c r="A448" s="58"/>
      <c r="B448" s="59"/>
    </row>
    <row r="449" ht="14.8" spans="1:2">
      <c r="A449" s="58"/>
      <c r="B449" s="59"/>
    </row>
    <row r="450" ht="14.8" spans="1:2">
      <c r="A450" s="58"/>
      <c r="B450" s="59"/>
    </row>
    <row r="451" ht="14.8" spans="1:2">
      <c r="A451" s="58"/>
      <c r="B451" s="59"/>
    </row>
    <row r="452" ht="14.8" spans="1:2">
      <c r="A452" s="58"/>
      <c r="B452" s="59"/>
    </row>
    <row r="453" ht="14.8" spans="1:2">
      <c r="A453" s="58"/>
      <c r="B453" s="59"/>
    </row>
    <row r="454" ht="14.8" spans="1:2">
      <c r="A454" s="58"/>
      <c r="B454" s="59"/>
    </row>
    <row r="455" ht="14.8" spans="1:2">
      <c r="A455" s="58"/>
      <c r="B455" s="59"/>
    </row>
    <row r="456" ht="14.8" spans="1:2">
      <c r="A456" s="58"/>
      <c r="B456" s="59"/>
    </row>
    <row r="457" ht="14.8" spans="1:2">
      <c r="A457" s="58"/>
      <c r="B457" s="59"/>
    </row>
    <row r="458" ht="14.8" spans="1:2">
      <c r="A458" s="58"/>
      <c r="B458" s="59"/>
    </row>
    <row r="459" ht="14.8" spans="1:2">
      <c r="A459" s="58"/>
      <c r="B459" s="59"/>
    </row>
    <row r="460" ht="14.8" spans="1:2">
      <c r="A460" s="58"/>
      <c r="B460" s="59"/>
    </row>
    <row r="461" ht="14.8" spans="1:2">
      <c r="A461" s="58"/>
      <c r="B461" s="59"/>
    </row>
    <row r="462" ht="14.8" spans="1:2">
      <c r="A462" s="58"/>
      <c r="B462" s="59"/>
    </row>
    <row r="463" ht="14.8" spans="1:2">
      <c r="A463" s="58"/>
      <c r="B463" s="59"/>
    </row>
    <row r="464" ht="14.8" spans="1:2">
      <c r="A464" s="58"/>
      <c r="B464" s="59"/>
    </row>
    <row r="465" ht="14.8" spans="1:2">
      <c r="A465" s="58"/>
      <c r="B465" s="59"/>
    </row>
    <row r="466" ht="14.8" spans="1:2">
      <c r="A466" s="58"/>
      <c r="B466" s="59"/>
    </row>
    <row r="467" ht="14.8" spans="1:2">
      <c r="A467" s="58"/>
      <c r="B467" s="59"/>
    </row>
    <row r="468" ht="14.8" spans="1:2">
      <c r="A468" s="58"/>
      <c r="B468" s="59"/>
    </row>
    <row r="469" ht="14.8" spans="1:2">
      <c r="A469" s="58"/>
      <c r="B469" s="59"/>
    </row>
    <row r="470" ht="14.8" spans="1:2">
      <c r="A470" s="58"/>
      <c r="B470" s="59"/>
    </row>
    <row r="471" ht="14.8" spans="1:2">
      <c r="A471" s="58"/>
      <c r="B471" s="59"/>
    </row>
    <row r="472" ht="14.8" spans="1:2">
      <c r="A472" s="58"/>
      <c r="B472" s="59"/>
    </row>
    <row r="473" ht="14.8" spans="1:2">
      <c r="A473" s="58"/>
      <c r="B473" s="59"/>
    </row>
    <row r="474" ht="14.8" spans="1:2">
      <c r="A474" s="58"/>
      <c r="B474" s="59"/>
    </row>
    <row r="475" ht="14.8" spans="1:2">
      <c r="A475" s="58"/>
      <c r="B475" s="59"/>
    </row>
    <row r="476" ht="14.8" spans="1:2">
      <c r="A476" s="58"/>
      <c r="B476" s="59"/>
    </row>
    <row r="477" ht="14.8" spans="1:2">
      <c r="A477" s="58"/>
      <c r="B477" s="59"/>
    </row>
    <row r="478" ht="14.8" spans="1:2">
      <c r="A478" s="58"/>
      <c r="B478" s="59"/>
    </row>
    <row r="479" ht="14.8" spans="1:2">
      <c r="A479" s="58"/>
      <c r="B479" s="59"/>
    </row>
    <row r="480" ht="14.8" spans="1:2">
      <c r="A480" s="58"/>
      <c r="B480" s="59"/>
    </row>
    <row r="481" ht="14.8" spans="1:2">
      <c r="A481" s="58"/>
      <c r="B481" s="59"/>
    </row>
    <row r="482" ht="14.8" spans="1:2">
      <c r="A482" s="58"/>
      <c r="B482" s="59"/>
    </row>
    <row r="483" ht="14.8" spans="1:2">
      <c r="A483" s="58"/>
      <c r="B483" s="59"/>
    </row>
    <row r="484" ht="14.8" spans="1:2">
      <c r="A484" s="58"/>
      <c r="B484" s="59"/>
    </row>
    <row r="485" ht="14.8" spans="1:2">
      <c r="A485" s="58"/>
      <c r="B485" s="59"/>
    </row>
    <row r="486" ht="14.8" spans="1:2">
      <c r="A486" s="58"/>
      <c r="B486" s="59"/>
    </row>
    <row r="487" ht="14.8" spans="1:2">
      <c r="A487" s="58"/>
      <c r="B487" s="59"/>
    </row>
    <row r="488" ht="14.8" spans="1:2">
      <c r="A488" s="58"/>
      <c r="B488" s="59"/>
    </row>
    <row r="489" ht="14.8" spans="1:2">
      <c r="A489" s="58"/>
      <c r="B489" s="59"/>
    </row>
    <row r="490" ht="14.8" spans="1:2">
      <c r="A490" s="58"/>
      <c r="B490" s="59"/>
    </row>
    <row r="491" ht="14.8" spans="1:2">
      <c r="A491" s="58"/>
      <c r="B491" s="59"/>
    </row>
    <row r="492" ht="14.8" spans="1:2">
      <c r="A492" s="58"/>
      <c r="B492" s="59"/>
    </row>
    <row r="493" ht="14.8" spans="1:2">
      <c r="A493" s="58"/>
      <c r="B493" s="59"/>
    </row>
    <row r="494" ht="14.8" spans="1:2">
      <c r="A494" s="58"/>
      <c r="B494" s="59"/>
    </row>
    <row r="495" ht="14.8" spans="1:2">
      <c r="A495" s="58"/>
      <c r="B495" s="59"/>
    </row>
    <row r="496" ht="14.8" spans="1:2">
      <c r="A496" s="58"/>
      <c r="B496" s="59"/>
    </row>
    <row r="497" ht="14.8" spans="1:2">
      <c r="A497" s="58"/>
      <c r="B497" s="59"/>
    </row>
    <row r="498" ht="14.8" spans="1:2">
      <c r="A498" s="58"/>
      <c r="B498" s="59"/>
    </row>
    <row r="499" ht="14.8" spans="1:2">
      <c r="A499" s="58"/>
      <c r="B499" s="59"/>
    </row>
    <row r="500" ht="14.8" spans="1:2">
      <c r="A500" s="58"/>
      <c r="B500" s="59"/>
    </row>
    <row r="501" ht="14.8" spans="1:2">
      <c r="A501" s="58"/>
      <c r="B501" s="59"/>
    </row>
    <row r="502" ht="14.8" spans="1:2">
      <c r="A502" s="58"/>
      <c r="B502" s="59"/>
    </row>
    <row r="503" ht="14.8" spans="1:2">
      <c r="A503" s="58"/>
      <c r="B503" s="59"/>
    </row>
    <row r="504" ht="14.8" spans="1:2">
      <c r="A504" s="58"/>
      <c r="B504" s="59"/>
    </row>
    <row r="505" ht="14.8" spans="1:2">
      <c r="A505" s="58"/>
      <c r="B505" s="59"/>
    </row>
    <row r="506" ht="14.8" spans="1:2">
      <c r="A506" s="58"/>
      <c r="B506" s="59"/>
    </row>
    <row r="507" ht="14.8" spans="1:2">
      <c r="A507" s="58"/>
      <c r="B507" s="59"/>
    </row>
    <row r="508" ht="14.8" spans="1:2">
      <c r="A508" s="58"/>
      <c r="B508" s="59"/>
    </row>
    <row r="509" ht="14.8" spans="1:2">
      <c r="A509" s="58"/>
      <c r="B509" s="59"/>
    </row>
    <row r="510" ht="14.8" spans="1:2">
      <c r="A510" s="58"/>
      <c r="B510" s="59"/>
    </row>
    <row r="511" ht="14.8" spans="1:2">
      <c r="A511" s="58"/>
      <c r="B511" s="59"/>
    </row>
    <row r="512" ht="14.8" spans="1:2">
      <c r="A512" s="58"/>
      <c r="B512" s="59"/>
    </row>
    <row r="513" ht="14.8" spans="1:2">
      <c r="A513" s="58"/>
      <c r="B513" s="59"/>
    </row>
    <row r="514" ht="14.8" spans="1:2">
      <c r="A514" s="58"/>
      <c r="B514" s="59"/>
    </row>
    <row r="515" ht="14.8" spans="1:2">
      <c r="A515" s="58"/>
      <c r="B515" s="59"/>
    </row>
    <row r="516" ht="14.8" spans="1:2">
      <c r="A516" s="58"/>
      <c r="B516" s="59"/>
    </row>
    <row r="517" ht="14.8" spans="1:2">
      <c r="A517" s="58"/>
      <c r="B517" s="59"/>
    </row>
    <row r="518" ht="14.8" spans="1:2">
      <c r="A518" s="58"/>
      <c r="B518" s="59"/>
    </row>
    <row r="519" ht="14.8" spans="1:2">
      <c r="A519" s="58"/>
      <c r="B519" s="59"/>
    </row>
    <row r="520" ht="14.8" spans="1:2">
      <c r="A520" s="58"/>
      <c r="B520" s="59"/>
    </row>
    <row r="521" ht="14.8" spans="1:2">
      <c r="A521" s="58"/>
      <c r="B521" s="59"/>
    </row>
    <row r="522" ht="14.8" spans="1:2">
      <c r="A522" s="58"/>
      <c r="B522" s="59"/>
    </row>
    <row r="523" ht="14.8" spans="1:2">
      <c r="A523" s="58"/>
      <c r="B523" s="59"/>
    </row>
    <row r="524" ht="14.8" spans="1:2">
      <c r="A524" s="58"/>
      <c r="B524" s="59"/>
    </row>
    <row r="525" ht="14.8" spans="1:2">
      <c r="A525" s="58"/>
      <c r="B525" s="59"/>
    </row>
    <row r="526" ht="14.8" spans="1:2">
      <c r="A526" s="58"/>
      <c r="B526" s="59"/>
    </row>
    <row r="527" ht="14.8" spans="1:2">
      <c r="A527" s="58"/>
      <c r="B527" s="59"/>
    </row>
    <row r="528" ht="14.8" spans="1:2">
      <c r="A528" s="58"/>
      <c r="B528" s="59"/>
    </row>
    <row r="529" ht="14.8" spans="1:2">
      <c r="A529" s="58"/>
      <c r="B529" s="59"/>
    </row>
    <row r="530" ht="14.8" spans="1:2">
      <c r="A530" s="58"/>
      <c r="B530" s="59"/>
    </row>
    <row r="531" ht="14.8" spans="1:2">
      <c r="A531" s="58"/>
      <c r="B531" s="59"/>
    </row>
    <row r="532" ht="14.8" spans="1:2">
      <c r="A532" s="58"/>
      <c r="B532" s="59"/>
    </row>
    <row r="533" ht="14.8" spans="1:2">
      <c r="A533" s="58"/>
      <c r="B533" s="59"/>
    </row>
    <row r="534" ht="14.8" spans="1:2">
      <c r="A534" s="58"/>
      <c r="B534" s="59"/>
    </row>
    <row r="535" ht="14.8" spans="1:2">
      <c r="A535" s="58"/>
      <c r="B535" s="59"/>
    </row>
    <row r="536" ht="14.8" spans="1:2">
      <c r="A536" s="58"/>
      <c r="B536" s="59"/>
    </row>
    <row r="537" ht="14.8" spans="1:2">
      <c r="A537" s="58"/>
      <c r="B537" s="59"/>
    </row>
    <row r="538" ht="14.8" spans="1:2">
      <c r="A538" s="58"/>
      <c r="B538" s="59"/>
    </row>
    <row r="539" ht="14.8" spans="1:2">
      <c r="A539" s="58"/>
      <c r="B539" s="59"/>
    </row>
    <row r="540" ht="14.8" spans="1:2">
      <c r="A540" s="58"/>
      <c r="B540" s="59"/>
    </row>
    <row r="541" ht="14.8" spans="1:2">
      <c r="A541" s="58"/>
      <c r="B541" s="59"/>
    </row>
    <row r="542" ht="14.8" spans="1:2">
      <c r="A542" s="58"/>
      <c r="B542" s="59"/>
    </row>
    <row r="543" ht="14.8" spans="1:2">
      <c r="A543" s="58"/>
      <c r="B543" s="59"/>
    </row>
    <row r="544" ht="14.8" spans="1:2">
      <c r="A544" s="58"/>
      <c r="B544" s="59"/>
    </row>
    <row r="545" ht="14.8" spans="1:2">
      <c r="A545" s="58"/>
      <c r="B545" s="59"/>
    </row>
    <row r="546" ht="14.8" spans="1:2">
      <c r="A546" s="58"/>
      <c r="B546" s="59"/>
    </row>
    <row r="547" ht="14.8" spans="1:2">
      <c r="A547" s="58"/>
      <c r="B547" s="59"/>
    </row>
    <row r="548" ht="14.8" spans="1:2">
      <c r="A548" s="58"/>
      <c r="B548" s="59"/>
    </row>
    <row r="549" ht="14.8" spans="1:2">
      <c r="A549" s="58"/>
      <c r="B549" s="59"/>
    </row>
    <row r="550" ht="14.8" spans="1:2">
      <c r="A550" s="58"/>
      <c r="B550" s="59"/>
    </row>
    <row r="551" ht="14.8" spans="1:2">
      <c r="A551" s="58"/>
      <c r="B551" s="59"/>
    </row>
    <row r="552" ht="14.8" spans="1:2">
      <c r="A552" s="58"/>
      <c r="B552" s="59"/>
    </row>
    <row r="553" ht="14.8" spans="1:2">
      <c r="A553" s="58"/>
      <c r="B553" s="59"/>
    </row>
    <row r="554" ht="14.8" spans="1:2">
      <c r="A554" s="58"/>
      <c r="B554" s="59"/>
    </row>
    <row r="555" ht="14.8" spans="1:2">
      <c r="A555" s="58"/>
      <c r="B555" s="59"/>
    </row>
    <row r="556" ht="14.8" spans="1:2">
      <c r="A556" s="58"/>
      <c r="B556" s="59"/>
    </row>
    <row r="557" ht="14.8" spans="1:2">
      <c r="A557" s="58"/>
      <c r="B557" s="59"/>
    </row>
    <row r="558" ht="14.8" spans="1:2">
      <c r="A558" s="58"/>
      <c r="B558" s="59"/>
    </row>
    <row r="559" ht="14.8" spans="1:2">
      <c r="A559" s="58"/>
      <c r="B559" s="59"/>
    </row>
    <row r="560" ht="14.8" spans="1:2">
      <c r="A560" s="58"/>
      <c r="B560" s="59"/>
    </row>
    <row r="561" ht="14.8" spans="1:2">
      <c r="A561" s="58"/>
      <c r="B561" s="59"/>
    </row>
    <row r="562" ht="14.8" spans="1:2">
      <c r="A562" s="58"/>
      <c r="B562" s="59"/>
    </row>
    <row r="563" ht="14.8" spans="1:2">
      <c r="A563" s="58"/>
      <c r="B563" s="59"/>
    </row>
    <row r="564" ht="14.8" spans="1:2">
      <c r="A564" s="58"/>
      <c r="B564" s="59"/>
    </row>
    <row r="565" ht="14.8" spans="1:2">
      <c r="A565" s="58"/>
      <c r="B565" s="59"/>
    </row>
    <row r="566" ht="14.8" spans="1:2">
      <c r="A566" s="58"/>
      <c r="B566" s="59"/>
    </row>
    <row r="567" ht="14.8" spans="1:2">
      <c r="A567" s="58"/>
      <c r="B567" s="59"/>
    </row>
    <row r="568" ht="14.8" spans="1:2">
      <c r="A568" s="58"/>
      <c r="B568" s="59"/>
    </row>
    <row r="569" ht="14.8" spans="1:2">
      <c r="A569" s="58"/>
      <c r="B569" s="59"/>
    </row>
    <row r="570" ht="14.8" spans="1:2">
      <c r="A570" s="58"/>
      <c r="B570" s="59"/>
    </row>
    <row r="571" ht="14.8" spans="1:2">
      <c r="A571" s="58"/>
      <c r="B571" s="59"/>
    </row>
    <row r="572" ht="14.8" spans="1:2">
      <c r="A572" s="58"/>
      <c r="B572" s="59"/>
    </row>
    <row r="573" ht="14.8" spans="1:2">
      <c r="A573" s="58"/>
      <c r="B573" s="59"/>
    </row>
    <row r="574" ht="14.8" spans="1:2">
      <c r="A574" s="58"/>
      <c r="B574" s="59"/>
    </row>
    <row r="575" ht="14.8" spans="1:2">
      <c r="A575" s="58"/>
      <c r="B575" s="59"/>
    </row>
    <row r="576" ht="14.8" spans="1:2">
      <c r="A576" s="58"/>
      <c r="B576" s="59"/>
    </row>
    <row r="577" ht="14.8" spans="1:2">
      <c r="A577" s="58"/>
      <c r="B577" s="59"/>
    </row>
    <row r="578" ht="14.8" spans="1:2">
      <c r="A578" s="58"/>
      <c r="B578" s="59"/>
    </row>
    <row r="579" ht="14.8" spans="1:2">
      <c r="A579" s="58"/>
      <c r="B579" s="59"/>
    </row>
    <row r="580" ht="14.8" spans="1:2">
      <c r="A580" s="58"/>
      <c r="B580" s="59"/>
    </row>
    <row r="581" ht="14.8" spans="1:2">
      <c r="A581" s="58"/>
      <c r="B581" s="59"/>
    </row>
    <row r="582" ht="14.8" spans="1:2">
      <c r="A582" s="58"/>
      <c r="B582" s="59"/>
    </row>
    <row r="583" ht="14.8" spans="1:2">
      <c r="A583" s="58"/>
      <c r="B583" s="59"/>
    </row>
    <row r="584" ht="14.8" spans="1:2">
      <c r="A584" s="58"/>
      <c r="B584" s="59"/>
    </row>
    <row r="585" ht="14.8" spans="1:2">
      <c r="A585" s="58"/>
      <c r="B585" s="59"/>
    </row>
    <row r="586" ht="14.8" spans="1:2">
      <c r="A586" s="58"/>
      <c r="B586" s="59"/>
    </row>
    <row r="587" ht="14.8" spans="1:2">
      <c r="A587" s="58"/>
      <c r="B587" s="59"/>
    </row>
    <row r="588" ht="14.8" spans="1:2">
      <c r="A588" s="58"/>
      <c r="B588" s="59"/>
    </row>
    <row r="589" ht="14.8" spans="1:2">
      <c r="A589" s="58"/>
      <c r="B589" s="59"/>
    </row>
    <row r="590" ht="14.8" spans="1:2">
      <c r="A590" s="58"/>
      <c r="B590" s="59"/>
    </row>
    <row r="591" ht="14.8" spans="1:2">
      <c r="A591" s="58"/>
      <c r="B591" s="59"/>
    </row>
    <row r="592" ht="14.8" spans="1:2">
      <c r="A592" s="58"/>
      <c r="B592" s="59"/>
    </row>
    <row r="593" ht="14.8" spans="1:2">
      <c r="A593" s="58"/>
      <c r="B593" s="59"/>
    </row>
    <row r="594" ht="14.8" spans="1:2">
      <c r="A594" s="58"/>
      <c r="B594" s="59"/>
    </row>
    <row r="595" ht="14.8" spans="1:2">
      <c r="A595" s="58"/>
      <c r="B595" s="59"/>
    </row>
    <row r="596" ht="14.8" spans="1:2">
      <c r="A596" s="58"/>
      <c r="B596" s="59"/>
    </row>
    <row r="597" ht="14.8" spans="1:2">
      <c r="A597" s="58"/>
      <c r="B597" s="59"/>
    </row>
    <row r="598" ht="14.8" spans="1:2">
      <c r="A598" s="58"/>
      <c r="B598" s="59"/>
    </row>
    <row r="599" ht="14.8" spans="1:2">
      <c r="A599" s="58"/>
      <c r="B599" s="59"/>
    </row>
    <row r="600" ht="14.8" spans="1:2">
      <c r="A600" s="58"/>
      <c r="B600" s="59"/>
    </row>
    <row r="601" ht="14.8" spans="1:2">
      <c r="A601" s="58"/>
      <c r="B601" s="59"/>
    </row>
    <row r="602" ht="14.8" spans="1:2">
      <c r="A602" s="58"/>
      <c r="B602" s="59"/>
    </row>
    <row r="603" ht="14.8" spans="1:2">
      <c r="A603" s="58"/>
      <c r="B603" s="59"/>
    </row>
    <row r="604" ht="14.8" spans="1:2">
      <c r="A604" s="58"/>
      <c r="B604" s="59"/>
    </row>
    <row r="605" ht="14.8" spans="1:2">
      <c r="A605" s="58"/>
      <c r="B605" s="59"/>
    </row>
    <row r="606" ht="14.8" spans="1:2">
      <c r="A606" s="58"/>
      <c r="B606" s="59"/>
    </row>
    <row r="607" ht="14.8" spans="1:2">
      <c r="A607" s="58"/>
      <c r="B607" s="59"/>
    </row>
    <row r="608" ht="14.8" spans="1:2">
      <c r="A608" s="58"/>
      <c r="B608" s="59"/>
    </row>
    <row r="609" ht="14.8" spans="1:2">
      <c r="A609" s="58"/>
      <c r="B609" s="59"/>
    </row>
    <row r="610" ht="14.8" spans="1:2">
      <c r="A610" s="58"/>
      <c r="B610" s="59"/>
    </row>
    <row r="611" ht="14.8" spans="1:2">
      <c r="A611" s="58"/>
      <c r="B611" s="59"/>
    </row>
    <row r="612" ht="14.8" spans="1:2">
      <c r="A612" s="58"/>
      <c r="B612" s="59"/>
    </row>
    <row r="613" ht="14.8" spans="1:2">
      <c r="A613" s="58"/>
      <c r="B613" s="59"/>
    </row>
    <row r="614" ht="14.8" spans="1:2">
      <c r="A614" s="58"/>
      <c r="B614" s="59"/>
    </row>
    <row r="615" ht="14.8" spans="1:2">
      <c r="A615" s="58"/>
      <c r="B615" s="59"/>
    </row>
    <row r="616" ht="14.8" spans="1:2">
      <c r="A616" s="58"/>
      <c r="B616" s="59"/>
    </row>
    <row r="617" ht="14.8" spans="1:2">
      <c r="A617" s="58"/>
      <c r="B617" s="59"/>
    </row>
    <row r="618" ht="14.8" spans="1:2">
      <c r="A618" s="58"/>
      <c r="B618" s="59"/>
    </row>
    <row r="619" ht="14.8" spans="1:2">
      <c r="A619" s="58"/>
      <c r="B619" s="59"/>
    </row>
    <row r="620" ht="14.8" spans="1:2">
      <c r="A620" s="58"/>
      <c r="B620" s="59"/>
    </row>
    <row r="621" ht="14.8" spans="1:2">
      <c r="A621" s="58"/>
      <c r="B621" s="59"/>
    </row>
    <row r="622" ht="14.8" spans="1:2">
      <c r="A622" s="58"/>
      <c r="B622" s="59"/>
    </row>
    <row r="623" ht="14.8" spans="1:2">
      <c r="A623" s="58"/>
      <c r="B623" s="59"/>
    </row>
    <row r="624" ht="14.8" spans="1:2">
      <c r="A624" s="58"/>
      <c r="B624" s="59"/>
    </row>
    <row r="625" ht="14.8" spans="1:2">
      <c r="A625" s="58"/>
      <c r="B625" s="59"/>
    </row>
    <row r="626" ht="14.8" spans="1:2">
      <c r="A626" s="58"/>
      <c r="B626" s="59"/>
    </row>
    <row r="627" ht="14.8" spans="1:2">
      <c r="A627" s="58"/>
      <c r="B627" s="59"/>
    </row>
    <row r="628" ht="14.8" spans="1:2">
      <c r="A628" s="58"/>
      <c r="B628" s="59"/>
    </row>
    <row r="629" ht="14.8" spans="1:2">
      <c r="A629" s="58"/>
      <c r="B629" s="59"/>
    </row>
    <row r="630" ht="14.8" spans="1:2">
      <c r="A630" s="58"/>
      <c r="B630" s="59"/>
    </row>
    <row r="631" ht="14.8" spans="1:2">
      <c r="A631" s="58"/>
      <c r="B631" s="59"/>
    </row>
    <row r="632" ht="14.8" spans="1:2">
      <c r="A632" s="58"/>
      <c r="B632" s="59"/>
    </row>
    <row r="633" ht="14.8" spans="1:2">
      <c r="A633" s="58"/>
      <c r="B633" s="59"/>
    </row>
    <row r="634" ht="14.8" spans="1:2">
      <c r="A634" s="58"/>
      <c r="B634" s="59"/>
    </row>
    <row r="635" ht="14.8" spans="1:2">
      <c r="A635" s="58"/>
      <c r="B635" s="59"/>
    </row>
    <row r="636" ht="14.8" spans="1:2">
      <c r="A636" s="58"/>
      <c r="B636" s="59"/>
    </row>
    <row r="637" ht="14.8" spans="1:2">
      <c r="A637" s="58"/>
      <c r="B637" s="59"/>
    </row>
    <row r="638" ht="14.8" spans="1:2">
      <c r="A638" s="58"/>
      <c r="B638" s="59"/>
    </row>
    <row r="639" ht="14.8" spans="1:2">
      <c r="A639" s="58"/>
      <c r="B639" s="59"/>
    </row>
    <row r="640" ht="14.8" spans="1:2">
      <c r="A640" s="58"/>
      <c r="B640" s="59"/>
    </row>
    <row r="641" ht="14.8" spans="1:2">
      <c r="A641" s="58"/>
      <c r="B641" s="59"/>
    </row>
    <row r="642" ht="14.8" spans="1:2">
      <c r="A642" s="58"/>
      <c r="B642" s="59"/>
    </row>
    <row r="643" ht="14.8" spans="1:2">
      <c r="A643" s="58"/>
      <c r="B643" s="59"/>
    </row>
    <row r="644" ht="14.8" spans="1:2">
      <c r="A644" s="58"/>
      <c r="B644" s="59"/>
    </row>
    <row r="645" ht="14.8" spans="1:2">
      <c r="A645" s="58"/>
      <c r="B645" s="59"/>
    </row>
    <row r="646" ht="14.8" spans="1:2">
      <c r="A646" s="58"/>
      <c r="B646" s="59"/>
    </row>
    <row r="647" ht="14.8" spans="1:2">
      <c r="A647" s="58"/>
      <c r="B647" s="59"/>
    </row>
    <row r="648" ht="14.8" spans="1:2">
      <c r="A648" s="58"/>
      <c r="B648" s="59"/>
    </row>
    <row r="649" ht="14.8" spans="1:2">
      <c r="A649" s="58"/>
      <c r="B649" s="59"/>
    </row>
    <row r="650" ht="14.8" spans="1:2">
      <c r="A650" s="58"/>
      <c r="B650" s="59"/>
    </row>
    <row r="651" ht="14.8" spans="1:2">
      <c r="A651" s="58"/>
      <c r="B651" s="59"/>
    </row>
    <row r="652" ht="14.8" spans="1:2">
      <c r="A652" s="58"/>
      <c r="B652" s="59"/>
    </row>
    <row r="653" ht="14.8" spans="1:2">
      <c r="A653" s="58"/>
      <c r="B653" s="59"/>
    </row>
    <row r="654" ht="14.8" spans="1:2">
      <c r="A654" s="58"/>
      <c r="B654" s="59"/>
    </row>
    <row r="655" ht="14.8" spans="1:2">
      <c r="A655" s="58"/>
      <c r="B655" s="59"/>
    </row>
    <row r="656" ht="14.8" spans="1:2">
      <c r="A656" s="58"/>
      <c r="B656" s="59"/>
    </row>
    <row r="657" ht="14.8" spans="1:2">
      <c r="A657" s="58"/>
      <c r="B657" s="59"/>
    </row>
    <row r="658" ht="14.8" spans="1:2">
      <c r="A658" s="58"/>
      <c r="B658" s="59"/>
    </row>
    <row r="659" ht="14.8" spans="1:2">
      <c r="A659" s="58"/>
      <c r="B659" s="59"/>
    </row>
    <row r="660" ht="14.8" spans="1:2">
      <c r="A660" s="58"/>
      <c r="B660" s="59"/>
    </row>
    <row r="661" ht="14.8" spans="1:2">
      <c r="A661" s="58"/>
      <c r="B661" s="59"/>
    </row>
    <row r="662" ht="14.8" spans="1:2">
      <c r="A662" s="58"/>
      <c r="B662" s="59"/>
    </row>
    <row r="663" ht="14.8" spans="1:2">
      <c r="A663" s="58"/>
      <c r="B663" s="59"/>
    </row>
    <row r="664" ht="14.8" spans="1:2">
      <c r="A664" s="58"/>
      <c r="B664" s="59"/>
    </row>
    <row r="665" ht="14.8" spans="1:2">
      <c r="A665" s="58"/>
      <c r="B665" s="59"/>
    </row>
    <row r="666" ht="14.8" spans="1:2">
      <c r="A666" s="58"/>
      <c r="B666" s="59"/>
    </row>
    <row r="667" ht="14.8" spans="1:2">
      <c r="A667" s="58"/>
      <c r="B667" s="59"/>
    </row>
    <row r="668" ht="14.8" spans="1:2">
      <c r="A668" s="58"/>
      <c r="B668" s="59"/>
    </row>
    <row r="669" ht="14.8" spans="1:2">
      <c r="A669" s="58"/>
      <c r="B669" s="59"/>
    </row>
    <row r="670" ht="14.8" spans="1:2">
      <c r="A670" s="58"/>
      <c r="B670" s="59"/>
    </row>
    <row r="671" ht="14.8" spans="1:2">
      <c r="A671" s="58"/>
      <c r="B671" s="59"/>
    </row>
    <row r="672" ht="14.8" spans="1:2">
      <c r="A672" s="58"/>
      <c r="B672" s="59"/>
    </row>
    <row r="673" ht="14.8" spans="1:2">
      <c r="A673" s="58"/>
      <c r="B673" s="59"/>
    </row>
    <row r="674" ht="14.8" spans="1:2">
      <c r="A674" s="58"/>
      <c r="B674" s="59"/>
    </row>
    <row r="675" ht="14.8" spans="1:2">
      <c r="A675" s="58"/>
      <c r="B675" s="59"/>
    </row>
    <row r="676" ht="14.8" spans="1:2">
      <c r="A676" s="58"/>
      <c r="B676" s="59"/>
    </row>
    <row r="677" ht="14.8" spans="1:2">
      <c r="A677" s="58"/>
      <c r="B677" s="59"/>
    </row>
    <row r="678" ht="14.8" spans="1:2">
      <c r="A678" s="58"/>
      <c r="B678" s="59"/>
    </row>
    <row r="679" ht="14.8" spans="1:2">
      <c r="A679" s="58"/>
      <c r="B679" s="59"/>
    </row>
    <row r="680" ht="14.8" spans="1:2">
      <c r="A680" s="58"/>
      <c r="B680" s="59"/>
    </row>
    <row r="681" ht="14.8" spans="1:2">
      <c r="A681" s="58"/>
      <c r="B681" s="59"/>
    </row>
    <row r="682" ht="14.8" spans="1:2">
      <c r="A682" s="58"/>
      <c r="B682" s="59"/>
    </row>
    <row r="683" ht="14.8" spans="1:2">
      <c r="A683" s="58"/>
      <c r="B683" s="59"/>
    </row>
    <row r="684" ht="14.8" spans="1:2">
      <c r="A684" s="58"/>
      <c r="B684" s="59"/>
    </row>
    <row r="685" ht="14.8" spans="1:2">
      <c r="A685" s="58"/>
      <c r="B685" s="59"/>
    </row>
    <row r="686" ht="14.8" spans="1:2">
      <c r="A686" s="58"/>
      <c r="B686" s="59"/>
    </row>
    <row r="687" ht="14.8" spans="1:2">
      <c r="A687" s="58"/>
      <c r="B687" s="59"/>
    </row>
    <row r="688" ht="14.8" spans="1:2">
      <c r="A688" s="58"/>
      <c r="B688" s="59"/>
    </row>
    <row r="689" ht="14.8" spans="1:2">
      <c r="A689" s="58"/>
      <c r="B689" s="59"/>
    </row>
    <row r="690" ht="14.8" spans="1:2">
      <c r="A690" s="58"/>
      <c r="B690" s="59"/>
    </row>
    <row r="691" ht="14.8" spans="1:2">
      <c r="A691" s="58"/>
      <c r="B691" s="59"/>
    </row>
    <row r="692" ht="14.8" spans="1:2">
      <c r="A692" s="58"/>
      <c r="B692" s="59"/>
    </row>
    <row r="693" ht="14.8" spans="1:2">
      <c r="A693" s="58"/>
      <c r="B693" s="59"/>
    </row>
    <row r="694" ht="14.8" spans="1:2">
      <c r="A694" s="58"/>
      <c r="B694" s="59"/>
    </row>
    <row r="695" ht="14.8" spans="1:2">
      <c r="A695" s="58"/>
      <c r="B695" s="59"/>
    </row>
    <row r="696" ht="14.8" spans="1:2">
      <c r="A696" s="58"/>
      <c r="B696" s="59"/>
    </row>
    <row r="697" ht="14.8" spans="1:2">
      <c r="A697" s="58"/>
      <c r="B697" s="59"/>
    </row>
    <row r="698" ht="14.8" spans="1:2">
      <c r="A698" s="58"/>
      <c r="B698" s="59"/>
    </row>
    <row r="699" ht="14.8" spans="1:2">
      <c r="A699" s="58"/>
      <c r="B699" s="59"/>
    </row>
    <row r="700" ht="14.8" spans="1:2">
      <c r="A700" s="58"/>
      <c r="B700" s="59"/>
    </row>
    <row r="701" ht="14.8" spans="1:2">
      <c r="A701" s="58"/>
      <c r="B701" s="59"/>
    </row>
    <row r="702" ht="14.8" spans="1:2">
      <c r="A702" s="58"/>
      <c r="B702" s="59"/>
    </row>
    <row r="703" ht="14.8" spans="1:2">
      <c r="A703" s="58"/>
      <c r="B703" s="59"/>
    </row>
    <row r="704" ht="14.8" spans="1:2">
      <c r="A704" s="58"/>
      <c r="B704" s="59"/>
    </row>
    <row r="705" ht="14.8" spans="1:2">
      <c r="A705" s="58"/>
      <c r="B705" s="59"/>
    </row>
    <row r="706" ht="14.8" spans="1:2">
      <c r="A706" s="58"/>
      <c r="B706" s="59"/>
    </row>
    <row r="707" ht="14.8" spans="1:2">
      <c r="A707" s="58"/>
      <c r="B707" s="59"/>
    </row>
    <row r="708" ht="14.8" spans="1:2">
      <c r="A708" s="58"/>
      <c r="B708" s="59"/>
    </row>
    <row r="709" ht="14.8" spans="1:2">
      <c r="A709" s="58"/>
      <c r="B709" s="59"/>
    </row>
    <row r="710" ht="14.8" spans="1:2">
      <c r="A710" s="58"/>
      <c r="B710" s="59"/>
    </row>
    <row r="711" ht="14.8" spans="1:2">
      <c r="A711" s="58"/>
      <c r="B711" s="59"/>
    </row>
    <row r="712" ht="14.8" spans="1:2">
      <c r="A712" s="58"/>
      <c r="B712" s="59"/>
    </row>
    <row r="713" ht="14.8" spans="1:2">
      <c r="A713" s="58"/>
      <c r="B713" s="59"/>
    </row>
    <row r="714" ht="14.8" spans="1:2">
      <c r="A714" s="58"/>
      <c r="B714" s="59"/>
    </row>
    <row r="715" ht="14.8" spans="1:2">
      <c r="A715" s="58"/>
      <c r="B715" s="59"/>
    </row>
    <row r="716" ht="14.8" spans="1:2">
      <c r="A716" s="58"/>
      <c r="B716" s="59"/>
    </row>
    <row r="717" ht="14.8" spans="1:2">
      <c r="A717" s="58"/>
      <c r="B717" s="59"/>
    </row>
    <row r="718" ht="14.8" spans="1:2">
      <c r="A718" s="58"/>
      <c r="B718" s="59"/>
    </row>
    <row r="719" ht="14.8" spans="1:2">
      <c r="A719" s="58"/>
      <c r="B719" s="59"/>
    </row>
    <row r="720" ht="14.8" spans="1:2">
      <c r="A720" s="58"/>
      <c r="B720" s="59"/>
    </row>
    <row r="721" ht="14.8" spans="1:2">
      <c r="A721" s="58"/>
      <c r="B721" s="59"/>
    </row>
    <row r="722" ht="14.8" spans="1:2">
      <c r="A722" s="58"/>
      <c r="B722" s="59"/>
    </row>
    <row r="723" ht="14.8" spans="1:2">
      <c r="A723" s="58"/>
      <c r="B723" s="59"/>
    </row>
    <row r="724" ht="14.8" spans="1:2">
      <c r="A724" s="58"/>
      <c r="B724" s="59"/>
    </row>
    <row r="725" ht="14.8" spans="1:2">
      <c r="A725" s="58"/>
      <c r="B725" s="59"/>
    </row>
    <row r="726" ht="14.8" spans="1:2">
      <c r="A726" s="58"/>
      <c r="B726" s="59"/>
    </row>
    <row r="727" ht="14.8" spans="1:2">
      <c r="A727" s="58"/>
      <c r="B727" s="59"/>
    </row>
    <row r="728" ht="14.8" spans="1:2">
      <c r="A728" s="58"/>
      <c r="B728" s="59"/>
    </row>
    <row r="729" ht="14.8" spans="1:2">
      <c r="A729" s="58"/>
      <c r="B729" s="59"/>
    </row>
    <row r="730" ht="14.8" spans="1:2">
      <c r="A730" s="58"/>
      <c r="B730" s="59"/>
    </row>
    <row r="731" ht="14.8" spans="1:2">
      <c r="A731" s="58"/>
      <c r="B731" s="59"/>
    </row>
    <row r="732" ht="14.8" spans="1:2">
      <c r="A732" s="58"/>
      <c r="B732" s="59"/>
    </row>
    <row r="733" ht="14.8" spans="1:2">
      <c r="A733" s="58"/>
      <c r="B733" s="59"/>
    </row>
    <row r="734" ht="14.8" spans="1:2">
      <c r="A734" s="58"/>
      <c r="B734" s="59"/>
    </row>
    <row r="735" ht="14.8" spans="1:2">
      <c r="A735" s="58"/>
      <c r="B735" s="59"/>
    </row>
    <row r="736" ht="14.8" spans="1:2">
      <c r="A736" s="58"/>
      <c r="B736" s="59"/>
    </row>
    <row r="737" ht="14.8" spans="1:2">
      <c r="A737" s="58"/>
      <c r="B737" s="59"/>
    </row>
    <row r="738" ht="14.8" spans="1:2">
      <c r="A738" s="58"/>
      <c r="B738" s="59"/>
    </row>
    <row r="739" ht="14.8" spans="1:2">
      <c r="A739" s="58"/>
      <c r="B739" s="59"/>
    </row>
    <row r="740" ht="14.8" spans="1:2">
      <c r="A740" s="58"/>
      <c r="B740" s="59"/>
    </row>
    <row r="741" ht="14.8" spans="1:2">
      <c r="A741" s="58"/>
      <c r="B741" s="59"/>
    </row>
    <row r="742" ht="14.8" spans="1:2">
      <c r="A742" s="58"/>
      <c r="B742" s="59"/>
    </row>
    <row r="743" ht="14.8" spans="1:2">
      <c r="A743" s="58"/>
      <c r="B743" s="59"/>
    </row>
    <row r="744" ht="14.8" spans="1:2">
      <c r="A744" s="58"/>
      <c r="B744" s="59"/>
    </row>
    <row r="745" ht="14.8" spans="1:2">
      <c r="A745" s="58"/>
      <c r="B745" s="59"/>
    </row>
    <row r="746" ht="14.8" spans="1:2">
      <c r="A746" s="58"/>
      <c r="B746" s="59"/>
    </row>
    <row r="747" ht="14.8" spans="1:2">
      <c r="A747" s="58"/>
      <c r="B747" s="59"/>
    </row>
    <row r="748" ht="14.8" spans="1:2">
      <c r="A748" s="58"/>
      <c r="B748" s="59"/>
    </row>
    <row r="749" ht="14.8" spans="1:2">
      <c r="A749" s="58"/>
      <c r="B749" s="59"/>
    </row>
    <row r="750" ht="14.8" spans="1:2">
      <c r="A750" s="58"/>
      <c r="B750" s="59"/>
    </row>
    <row r="751" ht="14.8" spans="1:2">
      <c r="A751" s="58"/>
      <c r="B751" s="59"/>
    </row>
    <row r="752" ht="14.8" spans="1:2">
      <c r="A752" s="58"/>
      <c r="B752" s="59"/>
    </row>
    <row r="753" ht="14.8" spans="1:2">
      <c r="A753" s="58"/>
      <c r="B753" s="59"/>
    </row>
    <row r="754" ht="14.8" spans="1:2">
      <c r="A754" s="58"/>
      <c r="B754" s="59"/>
    </row>
    <row r="755" ht="14.8" spans="1:2">
      <c r="A755" s="58"/>
      <c r="B755" s="59"/>
    </row>
    <row r="756" ht="14.8" spans="1:2">
      <c r="A756" s="58"/>
      <c r="B756" s="59"/>
    </row>
    <row r="757" ht="14.8" spans="1:2">
      <c r="A757" s="58"/>
      <c r="B757" s="59"/>
    </row>
    <row r="758" ht="14.8" spans="1:2">
      <c r="A758" s="58"/>
      <c r="B758" s="59"/>
    </row>
    <row r="759" ht="14.8" spans="1:2">
      <c r="A759" s="58"/>
      <c r="B759" s="59"/>
    </row>
    <row r="760" ht="14.8" spans="1:2">
      <c r="A760" s="58"/>
      <c r="B760" s="59"/>
    </row>
    <row r="761" ht="14.8" spans="1:2">
      <c r="A761" s="58"/>
      <c r="B761" s="59"/>
    </row>
    <row r="762" ht="14.8" spans="1:2">
      <c r="A762" s="58"/>
      <c r="B762" s="59"/>
    </row>
    <row r="763" ht="14.8" spans="1:2">
      <c r="A763" s="58"/>
      <c r="B763" s="59"/>
    </row>
    <row r="764" ht="14.8" spans="1:2">
      <c r="A764" s="58"/>
      <c r="B764" s="59"/>
    </row>
    <row r="765" ht="14.8" spans="1:2">
      <c r="A765" s="58"/>
      <c r="B765" s="59"/>
    </row>
    <row r="766" ht="14.8" spans="1:2">
      <c r="A766" s="58"/>
      <c r="B766" s="59"/>
    </row>
    <row r="767" ht="14.8" spans="1:2">
      <c r="A767" s="58"/>
      <c r="B767" s="59"/>
    </row>
    <row r="768" ht="14.8" spans="1:2">
      <c r="A768" s="58"/>
      <c r="B768" s="59"/>
    </row>
    <row r="769" ht="14.8" spans="1:2">
      <c r="A769" s="58"/>
      <c r="B769" s="59"/>
    </row>
    <row r="770" ht="14.8" spans="1:2">
      <c r="A770" s="58"/>
      <c r="B770" s="59"/>
    </row>
    <row r="771" ht="14.8" spans="1:2">
      <c r="A771" s="58"/>
      <c r="B771" s="59"/>
    </row>
    <row r="772" ht="14.8" spans="1:2">
      <c r="A772" s="58"/>
      <c r="B772" s="59"/>
    </row>
    <row r="773" ht="14.8" spans="1:2">
      <c r="A773" s="58"/>
      <c r="B773" s="59"/>
    </row>
    <row r="774" ht="14.8" spans="1:2">
      <c r="A774" s="58"/>
      <c r="B774" s="59"/>
    </row>
    <row r="775" ht="14.8" spans="1:2">
      <c r="A775" s="58"/>
      <c r="B775" s="59"/>
    </row>
    <row r="776" ht="14.8" spans="1:2">
      <c r="A776" s="58"/>
      <c r="B776" s="59"/>
    </row>
    <row r="777" ht="14.8" spans="1:2">
      <c r="A777" s="58"/>
      <c r="B777" s="59"/>
    </row>
    <row r="778" ht="14.8" spans="1:2">
      <c r="A778" s="58"/>
      <c r="B778" s="59"/>
    </row>
    <row r="779" ht="14.8" spans="1:2">
      <c r="A779" s="58"/>
      <c r="B779" s="59"/>
    </row>
    <row r="780" ht="14.8" spans="1:2">
      <c r="A780" s="58"/>
      <c r="B780" s="59"/>
    </row>
    <row r="781" ht="14.8" spans="1:2">
      <c r="A781" s="58"/>
      <c r="B781" s="59"/>
    </row>
    <row r="782" ht="14.8" spans="1:2">
      <c r="A782" s="58"/>
      <c r="B782" s="59"/>
    </row>
    <row r="783" ht="14.8" spans="1:2">
      <c r="A783" s="58"/>
      <c r="B783" s="59"/>
    </row>
    <row r="784" ht="14.8" spans="1:2">
      <c r="A784" s="58"/>
      <c r="B784" s="59"/>
    </row>
    <row r="785" ht="14.8" spans="1:2">
      <c r="A785" s="58"/>
      <c r="B785" s="59"/>
    </row>
    <row r="786" ht="14.8" spans="1:2">
      <c r="A786" s="58"/>
      <c r="B786" s="59"/>
    </row>
    <row r="787" ht="14.8" spans="1:2">
      <c r="A787" s="58"/>
      <c r="B787" s="59"/>
    </row>
    <row r="788" ht="14.8" spans="1:2">
      <c r="A788" s="58"/>
      <c r="B788" s="59"/>
    </row>
    <row r="789" ht="14.8" spans="1:2">
      <c r="A789" s="58"/>
      <c r="B789" s="59"/>
    </row>
    <row r="790" ht="14.8" spans="1:2">
      <c r="A790" s="58"/>
      <c r="B790" s="59"/>
    </row>
    <row r="791" ht="14.8" spans="1:2">
      <c r="A791" s="58"/>
      <c r="B791" s="59"/>
    </row>
    <row r="792" ht="14.8" spans="1:2">
      <c r="A792" s="58"/>
      <c r="B792" s="59"/>
    </row>
    <row r="793" ht="14.8" spans="1:2">
      <c r="A793" s="58"/>
      <c r="B793" s="59"/>
    </row>
    <row r="794" ht="14.8" spans="1:2">
      <c r="A794" s="58"/>
      <c r="B794" s="59"/>
    </row>
    <row r="795" ht="14.8" spans="1:2">
      <c r="A795" s="58"/>
      <c r="B795" s="59"/>
    </row>
    <row r="796" ht="14.8" spans="1:2">
      <c r="A796" s="58"/>
      <c r="B796" s="59"/>
    </row>
    <row r="797" ht="14.8" spans="1:2">
      <c r="A797" s="58"/>
      <c r="B797" s="59"/>
    </row>
    <row r="798" ht="14.8" spans="1:2">
      <c r="A798" s="58"/>
      <c r="B798" s="59"/>
    </row>
    <row r="799" ht="14.8" spans="1:2">
      <c r="A799" s="58"/>
      <c r="B799" s="59"/>
    </row>
    <row r="800" ht="14.8" spans="1:2">
      <c r="A800" s="58"/>
      <c r="B800" s="59"/>
    </row>
    <row r="801" ht="14.8" spans="1:2">
      <c r="A801" s="58"/>
      <c r="B801" s="59"/>
    </row>
    <row r="802" ht="14.8" spans="1:2">
      <c r="A802" s="58"/>
      <c r="B802" s="59"/>
    </row>
    <row r="803" ht="14.8" spans="1:2">
      <c r="A803" s="58"/>
      <c r="B803" s="59"/>
    </row>
    <row r="804" ht="14.8" spans="1:2">
      <c r="A804" s="58"/>
      <c r="B804" s="59"/>
    </row>
    <row r="805" ht="14.8" spans="1:2">
      <c r="A805" s="58"/>
      <c r="B805" s="59"/>
    </row>
    <row r="806" ht="14.8" spans="1:2">
      <c r="A806" s="58"/>
      <c r="B806" s="59"/>
    </row>
    <row r="807" ht="14.8" spans="1:2">
      <c r="A807" s="58"/>
      <c r="B807" s="59"/>
    </row>
    <row r="808" ht="14.8" spans="1:2">
      <c r="A808" s="58"/>
      <c r="B808" s="59"/>
    </row>
    <row r="809" ht="14.8" spans="1:2">
      <c r="A809" s="58"/>
      <c r="B809" s="59"/>
    </row>
    <row r="810" ht="14.8" spans="1:2">
      <c r="A810" s="58"/>
      <c r="B810" s="59"/>
    </row>
    <row r="811" ht="14.8" spans="1:2">
      <c r="A811" s="58"/>
      <c r="B811" s="59"/>
    </row>
    <row r="812" ht="14.8" spans="1:2">
      <c r="A812" s="58"/>
      <c r="B812" s="59"/>
    </row>
    <row r="813" ht="14.8" spans="1:2">
      <c r="A813" s="58"/>
      <c r="B813" s="59"/>
    </row>
    <row r="814" ht="14.8" spans="1:2">
      <c r="A814" s="58"/>
      <c r="B814" s="59"/>
    </row>
    <row r="815" ht="14.8" spans="1:2">
      <c r="A815" s="58"/>
      <c r="B815" s="59"/>
    </row>
    <row r="816" ht="14.8" spans="1:2">
      <c r="A816" s="58"/>
      <c r="B816" s="59"/>
    </row>
    <row r="817" ht="14.8" spans="1:2">
      <c r="A817" s="58"/>
      <c r="B817" s="59"/>
    </row>
    <row r="818" ht="14.8" spans="1:2">
      <c r="A818" s="58"/>
      <c r="B818" s="59"/>
    </row>
    <row r="819" ht="14.8" spans="1:2">
      <c r="A819" s="58"/>
      <c r="B819" s="59"/>
    </row>
    <row r="820" ht="14.8" spans="1:2">
      <c r="A820" s="58"/>
      <c r="B820" s="59"/>
    </row>
    <row r="821" ht="14.8" spans="1:2">
      <c r="A821" s="58"/>
      <c r="B821" s="59"/>
    </row>
    <row r="822" ht="14.8" spans="1:2">
      <c r="A822" s="58"/>
      <c r="B822" s="59"/>
    </row>
    <row r="823" ht="14.8" spans="1:2">
      <c r="A823" s="58"/>
      <c r="B823" s="59"/>
    </row>
    <row r="824" ht="14.8" spans="1:2">
      <c r="A824" s="58"/>
      <c r="B824" s="59"/>
    </row>
    <row r="825" ht="14.8" spans="1:2">
      <c r="A825" s="58"/>
      <c r="B825" s="59"/>
    </row>
    <row r="826" ht="14.8" spans="1:2">
      <c r="A826" s="58"/>
      <c r="B826" s="59"/>
    </row>
    <row r="827" ht="14.8" spans="1:2">
      <c r="A827" s="58"/>
      <c r="B827" s="59"/>
    </row>
    <row r="828" ht="14.8" spans="1:2">
      <c r="A828" s="58"/>
      <c r="B828" s="59"/>
    </row>
    <row r="829" ht="14.8" spans="1:2">
      <c r="A829" s="58"/>
      <c r="B829" s="59"/>
    </row>
    <row r="830" ht="14.8" spans="1:2">
      <c r="A830" s="58"/>
      <c r="B830" s="59"/>
    </row>
    <row r="831" ht="14.8" spans="1:2">
      <c r="A831" s="58"/>
      <c r="B831" s="59"/>
    </row>
    <row r="832" ht="14.8" spans="1:2">
      <c r="A832" s="58"/>
      <c r="B832" s="59"/>
    </row>
    <row r="833" ht="14.8" spans="1:2">
      <c r="A833" s="58"/>
      <c r="B833" s="59"/>
    </row>
    <row r="834" ht="14.8" spans="1:2">
      <c r="A834" s="58"/>
      <c r="B834" s="59"/>
    </row>
    <row r="835" ht="14.8" spans="1:2">
      <c r="A835" s="58"/>
      <c r="B835" s="59"/>
    </row>
    <row r="836" ht="14.8" spans="1:2">
      <c r="A836" s="58"/>
      <c r="B836" s="59"/>
    </row>
    <row r="837" ht="14.8" spans="1:2">
      <c r="A837" s="58"/>
      <c r="B837" s="59"/>
    </row>
    <row r="838" ht="14.8" spans="1:2">
      <c r="A838" s="58"/>
      <c r="B838" s="59"/>
    </row>
    <row r="839" ht="14.8" spans="1:2">
      <c r="A839" s="58"/>
      <c r="B839" s="59"/>
    </row>
    <row r="840" ht="14.8" spans="1:2">
      <c r="A840" s="58"/>
      <c r="B840" s="59"/>
    </row>
    <row r="841" ht="14.8" spans="1:2">
      <c r="A841" s="58"/>
      <c r="B841" s="59"/>
    </row>
    <row r="842" ht="14.8" spans="1:2">
      <c r="A842" s="58"/>
      <c r="B842" s="59"/>
    </row>
    <row r="843" ht="14.8" spans="1:2">
      <c r="A843" s="58"/>
      <c r="B843" s="59"/>
    </row>
    <row r="844" ht="14.8" spans="1:2">
      <c r="A844" s="58"/>
      <c r="B844" s="59"/>
    </row>
    <row r="845" ht="14.8" spans="1:2">
      <c r="A845" s="58"/>
      <c r="B845" s="59"/>
    </row>
    <row r="846" ht="14.8" spans="1:2">
      <c r="A846" s="58"/>
      <c r="B846" s="59"/>
    </row>
    <row r="847" ht="14.8" spans="1:2">
      <c r="A847" s="58"/>
      <c r="B847" s="59"/>
    </row>
    <row r="848" ht="14.8" spans="1:2">
      <c r="A848" s="58"/>
      <c r="B848" s="59"/>
    </row>
    <row r="849" ht="14.8" spans="1:2">
      <c r="A849" s="58"/>
      <c r="B849" s="59"/>
    </row>
    <row r="850" ht="14.8" spans="1:2">
      <c r="A850" s="58"/>
      <c r="B850" s="59"/>
    </row>
    <row r="851" ht="14.8" spans="1:2">
      <c r="A851" s="58"/>
      <c r="B851" s="59"/>
    </row>
    <row r="852" ht="14.8" spans="1:2">
      <c r="A852" s="58"/>
      <c r="B852" s="59"/>
    </row>
    <row r="853" ht="14.8" spans="1:2">
      <c r="A853" s="58"/>
      <c r="B853" s="59"/>
    </row>
    <row r="854" ht="14.8" spans="1:2">
      <c r="A854" s="58"/>
      <c r="B854" s="59"/>
    </row>
    <row r="855" ht="14.8" spans="1:2">
      <c r="A855" s="58"/>
      <c r="B855" s="59"/>
    </row>
    <row r="856" ht="14.8" spans="1:2">
      <c r="A856" s="58"/>
      <c r="B856" s="59"/>
    </row>
    <row r="857" ht="14.8" spans="1:2">
      <c r="A857" s="58"/>
      <c r="B857" s="59"/>
    </row>
    <row r="858" ht="14.8" spans="1:2">
      <c r="A858" s="58"/>
      <c r="B858" s="59"/>
    </row>
    <row r="859" ht="14.8" spans="1:2">
      <c r="A859" s="58"/>
      <c r="B859" s="59"/>
    </row>
    <row r="860" ht="14.8" spans="1:2">
      <c r="A860" s="58"/>
      <c r="B860" s="59"/>
    </row>
    <row r="861" ht="14.8" spans="1:2">
      <c r="A861" s="58"/>
      <c r="B861" s="59"/>
    </row>
    <row r="862" ht="14.8" spans="1:2">
      <c r="A862" s="58"/>
      <c r="B862" s="59"/>
    </row>
    <row r="863" ht="14.8" spans="1:2">
      <c r="A863" s="58"/>
      <c r="B863" s="59"/>
    </row>
    <row r="864" ht="14.8" spans="1:2">
      <c r="A864" s="58"/>
      <c r="B864" s="59"/>
    </row>
    <row r="865" ht="14.8" spans="1:2">
      <c r="A865" s="58"/>
      <c r="B865" s="59"/>
    </row>
    <row r="866" ht="14.8" spans="1:2">
      <c r="A866" s="58"/>
      <c r="B866" s="59"/>
    </row>
    <row r="867" ht="14.8" spans="1:2">
      <c r="A867" s="58"/>
      <c r="B867" s="59"/>
    </row>
    <row r="868" ht="14.8" spans="1:2">
      <c r="A868" s="58"/>
      <c r="B868" s="59"/>
    </row>
    <row r="869" ht="14.8" spans="1:2">
      <c r="A869" s="58"/>
      <c r="B869" s="59"/>
    </row>
    <row r="870" ht="14.8" spans="1:2">
      <c r="A870" s="58"/>
      <c r="B870" s="59"/>
    </row>
    <row r="871" ht="14.8" spans="1:2">
      <c r="A871" s="58"/>
      <c r="B871" s="59"/>
    </row>
    <row r="872" ht="14.8" spans="1:2">
      <c r="A872" s="58"/>
      <c r="B872" s="59"/>
    </row>
    <row r="873" ht="14.8" spans="1:2">
      <c r="A873" s="58"/>
      <c r="B873" s="59"/>
    </row>
    <row r="874" ht="14.8" spans="1:2">
      <c r="A874" s="58"/>
      <c r="B874" s="59"/>
    </row>
    <row r="875" ht="14.8" spans="1:2">
      <c r="A875" s="58"/>
      <c r="B875" s="59"/>
    </row>
    <row r="876" ht="14.8" spans="1:2">
      <c r="A876" s="58"/>
      <c r="B876" s="59"/>
    </row>
    <row r="877" ht="14.8" spans="1:2">
      <c r="A877" s="58"/>
      <c r="B877" s="59"/>
    </row>
    <row r="878" ht="14.8" spans="1:2">
      <c r="A878" s="58"/>
      <c r="B878" s="59"/>
    </row>
    <row r="879" ht="14.8" spans="1:2">
      <c r="A879" s="58"/>
      <c r="B879" s="59"/>
    </row>
    <row r="880" ht="14.8" spans="1:2">
      <c r="A880" s="58"/>
      <c r="B880" s="59"/>
    </row>
    <row r="881" ht="14.8" spans="1:2">
      <c r="A881" s="58"/>
      <c r="B881" s="59"/>
    </row>
    <row r="882" ht="14.8" spans="1:2">
      <c r="A882" s="58"/>
      <c r="B882" s="59"/>
    </row>
    <row r="883" ht="14.8" spans="1:2">
      <c r="A883" s="58"/>
      <c r="B883" s="59"/>
    </row>
    <row r="884" ht="14.8" spans="1:2">
      <c r="A884" s="58"/>
      <c r="B884" s="59"/>
    </row>
    <row r="885" ht="14.8" spans="1:2">
      <c r="A885" s="58"/>
      <c r="B885" s="59"/>
    </row>
    <row r="886" ht="14.8" spans="1:2">
      <c r="A886" s="58"/>
      <c r="B886" s="59"/>
    </row>
    <row r="887" ht="14.8" spans="1:2">
      <c r="A887" s="58"/>
      <c r="B887" s="59"/>
    </row>
    <row r="888" ht="14.8" spans="1:2">
      <c r="A888" s="58"/>
      <c r="B888" s="59"/>
    </row>
    <row r="889" ht="14.8" spans="1:2">
      <c r="A889" s="58"/>
      <c r="B889" s="59"/>
    </row>
    <row r="890" ht="14.8" spans="1:2">
      <c r="A890" s="58"/>
      <c r="B890" s="59"/>
    </row>
    <row r="891" ht="14.8" spans="1:2">
      <c r="A891" s="58"/>
      <c r="B891" s="59"/>
    </row>
    <row r="892" ht="14.8" spans="1:2">
      <c r="A892" s="58"/>
      <c r="B892" s="59"/>
    </row>
    <row r="893" ht="14.8" spans="1:2">
      <c r="A893" s="58"/>
      <c r="B893" s="59"/>
    </row>
    <row r="894" ht="14.8" spans="1:2">
      <c r="A894" s="58"/>
      <c r="B894" s="59"/>
    </row>
    <row r="895" ht="14.8" spans="1:2">
      <c r="A895" s="58"/>
      <c r="B895" s="59"/>
    </row>
    <row r="896" ht="14.8" spans="1:2">
      <c r="A896" s="58"/>
      <c r="B896" s="59"/>
    </row>
    <row r="897" ht="14.8" spans="1:2">
      <c r="A897" s="58"/>
      <c r="B897" s="59"/>
    </row>
    <row r="898" ht="14.8" spans="1:2">
      <c r="A898" s="58"/>
      <c r="B898" s="59"/>
    </row>
    <row r="899" ht="14.8" spans="1:2">
      <c r="A899" s="58"/>
      <c r="B899" s="59"/>
    </row>
    <row r="900" ht="14.8" spans="1:2">
      <c r="A900" s="58"/>
      <c r="B900" s="59"/>
    </row>
    <row r="901" ht="14.8" spans="1:2">
      <c r="A901" s="58"/>
      <c r="B901" s="59"/>
    </row>
    <row r="902" ht="14.8" spans="1:2">
      <c r="A902" s="58"/>
      <c r="B902" s="59"/>
    </row>
    <row r="903" ht="14.8" spans="1:2">
      <c r="A903" s="58"/>
      <c r="B903" s="59"/>
    </row>
    <row r="904" ht="14.8" spans="1:2">
      <c r="A904" s="58"/>
      <c r="B904" s="59"/>
    </row>
    <row r="905" ht="14.8" spans="1:2">
      <c r="A905" s="58"/>
      <c r="B905" s="59"/>
    </row>
    <row r="906" ht="14.8" spans="1:2">
      <c r="A906" s="58"/>
      <c r="B906" s="59"/>
    </row>
    <row r="907" ht="14.8" spans="1:2">
      <c r="A907" s="58"/>
      <c r="B907" s="59"/>
    </row>
    <row r="908" ht="14.8" spans="1:2">
      <c r="A908" s="58"/>
      <c r="B908" s="59"/>
    </row>
    <row r="909" ht="14.8" spans="1:2">
      <c r="A909" s="58"/>
      <c r="B909" s="59"/>
    </row>
    <row r="910" ht="14.8" spans="1:2">
      <c r="A910" s="58"/>
      <c r="B910" s="59"/>
    </row>
    <row r="911" ht="14.8" spans="1:2">
      <c r="A911" s="58"/>
      <c r="B911" s="59"/>
    </row>
    <row r="912" ht="14.8" spans="1:2">
      <c r="A912" s="58"/>
      <c r="B912" s="59"/>
    </row>
    <row r="913" ht="14.8" spans="1:2">
      <c r="A913" s="58"/>
      <c r="B913" s="59"/>
    </row>
    <row r="914" ht="14.8" spans="1:2">
      <c r="A914" s="58"/>
      <c r="B914" s="59"/>
    </row>
    <row r="915" ht="14.8" spans="1:2">
      <c r="A915" s="58"/>
      <c r="B915" s="59"/>
    </row>
    <row r="916" ht="14.8" spans="1:2">
      <c r="A916" s="58"/>
      <c r="B916" s="59"/>
    </row>
    <row r="917" ht="14.8" spans="1:2">
      <c r="A917" s="58"/>
      <c r="B917" s="59"/>
    </row>
    <row r="918" ht="14.8" spans="1:2">
      <c r="A918" s="58"/>
      <c r="B918" s="59"/>
    </row>
    <row r="919" ht="14.8" spans="1:2">
      <c r="A919" s="58"/>
      <c r="B919" s="59"/>
    </row>
    <row r="920" ht="14.8" spans="1:2">
      <c r="A920" s="58"/>
      <c r="B920" s="59"/>
    </row>
    <row r="921" ht="14.8" spans="1:2">
      <c r="A921" s="58"/>
      <c r="B921" s="59"/>
    </row>
    <row r="922" ht="14.8" spans="1:2">
      <c r="A922" s="58"/>
      <c r="B922" s="59"/>
    </row>
    <row r="923" ht="14.8" spans="1:2">
      <c r="A923" s="58"/>
      <c r="B923" s="59"/>
    </row>
    <row r="924" ht="14.8" spans="1:2">
      <c r="A924" s="58"/>
      <c r="B924" s="59"/>
    </row>
    <row r="925" ht="14.8" spans="1:2">
      <c r="A925" s="58"/>
      <c r="B925" s="59"/>
    </row>
    <row r="926" ht="14.8" spans="1:2">
      <c r="A926" s="58"/>
      <c r="B926" s="59"/>
    </row>
    <row r="927" ht="14.8" spans="1:2">
      <c r="A927" s="58"/>
      <c r="B927" s="59"/>
    </row>
    <row r="928" ht="14.8" spans="1:2">
      <c r="A928" s="58"/>
      <c r="B928" s="59"/>
    </row>
    <row r="929" ht="14.8" spans="1:2">
      <c r="A929" s="58"/>
      <c r="B929" s="59"/>
    </row>
    <row r="930" ht="14.8" spans="1:2">
      <c r="A930" s="58"/>
      <c r="B930" s="59"/>
    </row>
    <row r="931" ht="14.8" spans="1:2">
      <c r="A931" s="58"/>
      <c r="B931" s="59"/>
    </row>
    <row r="932" ht="14.8" spans="1:2">
      <c r="A932" s="58"/>
      <c r="B932" s="59"/>
    </row>
    <row r="933" ht="14.8" spans="1:2">
      <c r="A933" s="58"/>
      <c r="B933" s="59"/>
    </row>
    <row r="934" ht="14.8" spans="1:2">
      <c r="A934" s="58"/>
      <c r="B934" s="59"/>
    </row>
    <row r="935" ht="14.8" spans="1:2">
      <c r="A935" s="58"/>
      <c r="B935" s="59"/>
    </row>
    <row r="936" ht="14.8" spans="1:2">
      <c r="A936" s="58"/>
      <c r="B936" s="59"/>
    </row>
    <row r="937" ht="14.8" spans="1:2">
      <c r="A937" s="58"/>
      <c r="B937" s="59"/>
    </row>
    <row r="938" ht="14.8" spans="1:2">
      <c r="A938" s="58"/>
      <c r="B938" s="59"/>
    </row>
    <row r="939" ht="14.8" spans="1:2">
      <c r="A939" s="58"/>
      <c r="B939" s="59"/>
    </row>
    <row r="940" ht="14.8" spans="1:2">
      <c r="A940" s="58"/>
      <c r="B940" s="59"/>
    </row>
    <row r="941" ht="14.8" spans="1:2">
      <c r="A941" s="58"/>
      <c r="B941" s="59"/>
    </row>
    <row r="942" ht="14.8" spans="1:2">
      <c r="A942" s="58"/>
      <c r="B942" s="59"/>
    </row>
    <row r="943" ht="14.8" spans="1:2">
      <c r="A943" s="58"/>
      <c r="B943" s="59"/>
    </row>
    <row r="944" ht="14.8" spans="1:2">
      <c r="A944" s="58"/>
      <c r="B944" s="59"/>
    </row>
    <row r="945" ht="14.8" spans="1:2">
      <c r="A945" s="58"/>
      <c r="B945" s="59"/>
    </row>
    <row r="946" ht="14.8" spans="1:2">
      <c r="A946" s="58"/>
      <c r="B946" s="59"/>
    </row>
    <row r="947" ht="14.8" spans="1:2">
      <c r="A947" s="58"/>
      <c r="B947" s="59"/>
    </row>
    <row r="948" ht="14.8" spans="1:2">
      <c r="A948" s="58"/>
      <c r="B948" s="59"/>
    </row>
    <row r="949" ht="14.8" spans="1:2">
      <c r="A949" s="58"/>
      <c r="B949" s="59"/>
    </row>
    <row r="950" ht="14.8" spans="1:2">
      <c r="A950" s="58"/>
      <c r="B950" s="59"/>
    </row>
    <row r="951" ht="14.8" spans="1:2">
      <c r="A951" s="58"/>
      <c r="B951" s="59"/>
    </row>
    <row r="952" ht="14.8" spans="1:2">
      <c r="A952" s="58"/>
      <c r="B952" s="59"/>
    </row>
    <row r="953" ht="14.8" spans="1:2">
      <c r="A953" s="58"/>
      <c r="B953" s="59"/>
    </row>
    <row r="954" ht="14.8" spans="1:2">
      <c r="A954" s="58"/>
      <c r="B954" s="59"/>
    </row>
    <row r="955" ht="14.8" spans="1:2">
      <c r="A955" s="58"/>
      <c r="B955" s="59"/>
    </row>
    <row r="956" ht="14.8" spans="1:2">
      <c r="A956" s="58"/>
      <c r="B956" s="59"/>
    </row>
    <row r="957" ht="14.8" spans="1:2">
      <c r="A957" s="58"/>
      <c r="B957" s="59"/>
    </row>
    <row r="958" ht="14.8" spans="1:2">
      <c r="A958" s="58"/>
      <c r="B958" s="59"/>
    </row>
    <row r="959" ht="14.8" spans="1:2">
      <c r="A959" s="58"/>
      <c r="B959" s="59"/>
    </row>
    <row r="960" ht="14.8" spans="1:2">
      <c r="A960" s="58"/>
      <c r="B960" s="59"/>
    </row>
    <row r="961" ht="14.8" spans="1:2">
      <c r="A961" s="58"/>
      <c r="B961" s="59"/>
    </row>
    <row r="962" ht="14.8" spans="1:2">
      <c r="A962" s="58"/>
      <c r="B962" s="59"/>
    </row>
    <row r="963" ht="14.8" spans="1:2">
      <c r="A963" s="58"/>
      <c r="B963" s="59"/>
    </row>
    <row r="964" ht="14.8" spans="1:2">
      <c r="A964" s="58"/>
      <c r="B964" s="59"/>
    </row>
    <row r="965" ht="14.8" spans="1:2">
      <c r="A965" s="58"/>
      <c r="B965" s="59"/>
    </row>
    <row r="966" ht="14.8" spans="1:2">
      <c r="A966" s="58"/>
      <c r="B966" s="59"/>
    </row>
    <row r="967" ht="14.8" spans="1:2">
      <c r="A967" s="58"/>
      <c r="B967" s="59"/>
    </row>
    <row r="968" ht="14.8" spans="1:2">
      <c r="A968" s="58"/>
      <c r="B968" s="59"/>
    </row>
    <row r="969" ht="14.8" spans="1:2">
      <c r="A969" s="58"/>
      <c r="B969" s="59"/>
    </row>
    <row r="970" ht="14.8" spans="1:2">
      <c r="A970" s="58"/>
      <c r="B970" s="59"/>
    </row>
    <row r="971" ht="14.8" spans="1:2">
      <c r="A971" s="58"/>
      <c r="B971" s="59"/>
    </row>
    <row r="972" ht="14.8" spans="1:2">
      <c r="A972" s="58"/>
      <c r="B972" s="59"/>
    </row>
    <row r="973" ht="14.8" spans="1:2">
      <c r="A973" s="58"/>
      <c r="B973" s="59"/>
    </row>
    <row r="974" ht="14.8" spans="1:2">
      <c r="A974" s="58"/>
      <c r="B974" s="59"/>
    </row>
    <row r="975" ht="14.8" spans="1:2">
      <c r="A975" s="58"/>
      <c r="B975" s="59"/>
    </row>
    <row r="976" ht="14.8" spans="1:2">
      <c r="A976" s="58"/>
      <c r="B976" s="59"/>
    </row>
    <row r="977" ht="14.8" spans="1:2">
      <c r="A977" s="58"/>
      <c r="B977" s="59"/>
    </row>
    <row r="978" ht="14.8" spans="1:2">
      <c r="A978" s="58"/>
      <c r="B978" s="59"/>
    </row>
    <row r="979" ht="14.8" spans="1:2">
      <c r="A979" s="58"/>
      <c r="B979" s="59"/>
    </row>
    <row r="980" ht="14.8" spans="1:2">
      <c r="A980" s="58"/>
      <c r="B980" s="59"/>
    </row>
    <row r="981" ht="14.8" spans="1:2">
      <c r="A981" s="58"/>
      <c r="B981" s="59"/>
    </row>
    <row r="982" ht="14.8" spans="1:1">
      <c r="A982" s="58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E5" sqref="E5"/>
    </sheetView>
  </sheetViews>
  <sheetFormatPr defaultColWidth="12.5714285714286" defaultRowHeight="15.75" customHeight="1"/>
  <cols>
    <col min="1" max="1" width="45" style="17" customWidth="1"/>
    <col min="2" max="2" width="12.4285714285714" style="17" customWidth="1"/>
    <col min="3" max="3" width="12.4285714285714" style="34" customWidth="1"/>
    <col min="4" max="4" width="17.4285714285714" style="35" customWidth="1"/>
    <col min="5" max="5" width="13.1428571428571" style="36" customWidth="1"/>
    <col min="6" max="16384" width="12.5714285714286" style="17"/>
  </cols>
  <sheetData>
    <row r="1" s="33" customFormat="1" ht="42" spans="1:21">
      <c r="A1" s="33" t="s">
        <v>23</v>
      </c>
      <c r="B1" s="33" t="s">
        <v>0</v>
      </c>
      <c r="C1" s="33" t="s">
        <v>24</v>
      </c>
      <c r="D1" s="37"/>
      <c r="E1" s="45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customHeight="1" spans="1:21">
      <c r="A2" s="38" t="s">
        <v>4</v>
      </c>
      <c r="B2" s="17">
        <v>250626</v>
      </c>
      <c r="C2" s="17">
        <v>2499</v>
      </c>
      <c r="D2" s="39"/>
      <c r="E2" s="47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customHeight="1" spans="1:21">
      <c r="A3" s="40" t="s">
        <v>5</v>
      </c>
      <c r="B3" s="17">
        <v>54864</v>
      </c>
      <c r="C3" s="17">
        <v>637</v>
      </c>
      <c r="D3" s="41"/>
      <c r="E3" s="47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customHeight="1" spans="1:21">
      <c r="A4" s="40" t="s">
        <v>6</v>
      </c>
      <c r="B4" s="17">
        <v>71941</v>
      </c>
      <c r="C4" s="17">
        <v>804</v>
      </c>
      <c r="D4" s="41"/>
      <c r="E4" s="47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customHeight="1" spans="1:21">
      <c r="A5" s="40" t="s">
        <v>7</v>
      </c>
      <c r="B5" s="17">
        <v>64018</v>
      </c>
      <c r="C5" s="17">
        <v>517</v>
      </c>
      <c r="D5" s="41"/>
      <c r="E5" s="47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customHeight="1" spans="1:21">
      <c r="A6" s="40" t="s">
        <v>8</v>
      </c>
      <c r="B6" s="17">
        <v>59803</v>
      </c>
      <c r="C6" s="17">
        <v>541</v>
      </c>
      <c r="D6" s="41"/>
      <c r="E6" s="47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customHeight="1" spans="1:21">
      <c r="A7" s="38" t="s">
        <v>9</v>
      </c>
      <c r="B7" s="17">
        <v>247914</v>
      </c>
      <c r="C7" s="17">
        <v>2300</v>
      </c>
      <c r="D7" s="41"/>
      <c r="E7" s="47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customHeight="1" spans="1:21">
      <c r="A8" s="40" t="s">
        <v>5</v>
      </c>
      <c r="B8" s="17">
        <v>62942</v>
      </c>
      <c r="C8" s="17">
        <v>741</v>
      </c>
      <c r="D8" s="41"/>
      <c r="E8" s="47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customHeight="1" spans="1:21">
      <c r="A9" s="40" t="s">
        <v>6</v>
      </c>
      <c r="B9" s="17">
        <v>54889</v>
      </c>
      <c r="C9" s="17">
        <v>713</v>
      </c>
      <c r="D9" s="41"/>
      <c r="E9" s="47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customHeight="1" spans="1:21">
      <c r="A10" s="40" t="s">
        <v>7</v>
      </c>
      <c r="B10" s="17">
        <v>66064</v>
      </c>
      <c r="C10" s="17">
        <v>467</v>
      </c>
      <c r="D10" s="41"/>
      <c r="E10" s="47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customHeight="1" spans="1:21">
      <c r="A11" s="40" t="s">
        <v>8</v>
      </c>
      <c r="B11" s="17">
        <v>64019</v>
      </c>
      <c r="C11" s="17">
        <v>379</v>
      </c>
      <c r="D11" s="41"/>
      <c r="E11" s="47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customHeight="1" spans="1:21">
      <c r="A12" s="38" t="s">
        <v>11</v>
      </c>
      <c r="B12" s="17">
        <v>235201</v>
      </c>
      <c r="C12" s="17">
        <v>1891</v>
      </c>
      <c r="D12" s="41"/>
      <c r="E12" s="47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customHeight="1" spans="1:21">
      <c r="A13" s="40" t="s">
        <v>5</v>
      </c>
      <c r="B13" s="17">
        <v>65948</v>
      </c>
      <c r="C13" s="17">
        <v>616</v>
      </c>
      <c r="D13" s="41"/>
      <c r="E13" s="47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customHeight="1" spans="1:21">
      <c r="A14" s="40" t="s">
        <v>6</v>
      </c>
      <c r="B14" s="17">
        <v>57053</v>
      </c>
      <c r="C14" s="17">
        <v>642</v>
      </c>
      <c r="D14" s="41"/>
      <c r="E14" s="47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customHeight="1" spans="1:21">
      <c r="A15" s="40" t="s">
        <v>7</v>
      </c>
      <c r="B15" s="17">
        <v>60045</v>
      </c>
      <c r="C15" s="17">
        <v>362</v>
      </c>
      <c r="D15" s="41"/>
      <c r="E15" s="47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customHeight="1" spans="1:21">
      <c r="A16" s="40" t="s">
        <v>8</v>
      </c>
      <c r="B16" s="17">
        <v>52155</v>
      </c>
      <c r="C16" s="17">
        <v>271</v>
      </c>
      <c r="D16" s="41"/>
      <c r="E16" s="47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customHeight="1" spans="1:21">
      <c r="A17" s="38" t="s">
        <v>12</v>
      </c>
      <c r="B17" s="17">
        <v>266060</v>
      </c>
      <c r="C17" s="17">
        <v>2737</v>
      </c>
      <c r="D17" s="42"/>
      <c r="E17" s="48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customHeight="1" spans="1:21">
      <c r="A18" s="40" t="s">
        <v>5</v>
      </c>
      <c r="B18" s="17">
        <v>63985</v>
      </c>
      <c r="C18" s="17">
        <v>735</v>
      </c>
      <c r="D18" s="41"/>
      <c r="E18" s="47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customHeight="1" spans="1:21">
      <c r="A19" s="40" t="s">
        <v>6</v>
      </c>
      <c r="B19" s="17">
        <v>64025</v>
      </c>
      <c r="C19" s="17">
        <v>715</v>
      </c>
      <c r="D19" s="41"/>
      <c r="E19" s="47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customHeight="1" spans="1:21">
      <c r="A20" s="40" t="s">
        <v>7</v>
      </c>
      <c r="B20" s="17">
        <v>59047</v>
      </c>
      <c r="C20" s="17">
        <v>600</v>
      </c>
      <c r="D20" s="41"/>
      <c r="E20" s="47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customHeight="1" spans="1:21">
      <c r="A21" s="40" t="s">
        <v>8</v>
      </c>
      <c r="B21" s="17">
        <v>79003</v>
      </c>
      <c r="C21" s="17">
        <v>687</v>
      </c>
      <c r="D21" s="41"/>
      <c r="E21" s="47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ht="14.8" spans="1:21">
      <c r="A22" s="38" t="s">
        <v>14</v>
      </c>
      <c r="B22" s="17">
        <v>158777</v>
      </c>
      <c r="C22" s="17">
        <v>2060</v>
      </c>
      <c r="D22" s="41"/>
      <c r="E22" s="4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ht="14.8" spans="1:21">
      <c r="A23" s="40" t="s">
        <v>5</v>
      </c>
      <c r="B23" s="17">
        <v>60963</v>
      </c>
      <c r="C23" s="17">
        <v>738</v>
      </c>
      <c r="D23" s="41"/>
      <c r="E23" s="47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ht="14.8" spans="1:21">
      <c r="A24" s="40" t="s">
        <v>6</v>
      </c>
      <c r="B24" s="17">
        <v>44856</v>
      </c>
      <c r="C24" s="17">
        <v>547</v>
      </c>
      <c r="D24" s="41"/>
      <c r="E24" s="47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</row>
    <row r="25" ht="14.8" spans="1:21">
      <c r="A25" s="40" t="s">
        <v>7</v>
      </c>
      <c r="B25" s="17">
        <v>23943</v>
      </c>
      <c r="C25" s="17">
        <v>358</v>
      </c>
      <c r="D25" s="41"/>
      <c r="E25" s="47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</row>
    <row r="26" ht="14.8" spans="1:21">
      <c r="A26" s="40" t="s">
        <v>8</v>
      </c>
      <c r="B26" s="17">
        <v>29015</v>
      </c>
      <c r="C26" s="17">
        <v>417</v>
      </c>
      <c r="D26" s="41"/>
      <c r="E26" s="47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ht="14.8" spans="1:21">
      <c r="A27" s="38" t="s">
        <v>15</v>
      </c>
      <c r="B27" s="17">
        <v>1158578</v>
      </c>
      <c r="C27" s="17">
        <v>11487</v>
      </c>
      <c r="D27" s="41"/>
      <c r="E27" s="47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</row>
    <row r="28" ht="14.8" spans="1:21">
      <c r="A28" s="32"/>
      <c r="B28" s="32"/>
      <c r="C28" s="43"/>
      <c r="D28" s="41"/>
      <c r="E28" s="47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</row>
    <row r="29" ht="14.8" spans="1:21">
      <c r="A29" s="32"/>
      <c r="B29" s="32"/>
      <c r="C29" s="43"/>
      <c r="D29" s="41"/>
      <c r="E29" s="47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</row>
    <row r="30" ht="14.8" spans="1:21">
      <c r="A30" s="32"/>
      <c r="B30" s="32"/>
      <c r="C30" s="43"/>
      <c r="D30" s="41"/>
      <c r="E30" s="47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ht="14.8" spans="1:21">
      <c r="A31" s="32"/>
      <c r="B31" s="32"/>
      <c r="C31" s="43"/>
      <c r="D31" s="41"/>
      <c r="E31" s="47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ht="14.8" spans="1:26">
      <c r="A32" s="32"/>
      <c r="B32" s="44"/>
      <c r="C32" s="43"/>
      <c r="D32" s="41"/>
      <c r="E32" s="47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4.8" spans="1:26">
      <c r="A33" s="32"/>
      <c r="B33" s="44"/>
      <c r="C33" s="43"/>
      <c r="D33" s="41"/>
      <c r="E33" s="47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4.8" spans="1:26">
      <c r="A34" s="32"/>
      <c r="B34" s="44"/>
      <c r="C34" s="43"/>
      <c r="D34" s="41"/>
      <c r="E34" s="47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4.8" spans="1:26">
      <c r="A35" s="32"/>
      <c r="B35" s="44"/>
      <c r="C35" s="43"/>
      <c r="D35" s="41"/>
      <c r="E35" s="47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4.8" spans="1:26">
      <c r="A36" s="32"/>
      <c r="B36" s="44"/>
      <c r="C36" s="43"/>
      <c r="D36" s="41"/>
      <c r="E36" s="47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4.8" spans="1:26">
      <c r="A37" s="32"/>
      <c r="B37" s="44"/>
      <c r="C37" s="43"/>
      <c r="D37" s="41"/>
      <c r="E37" s="47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4.8" spans="1:26">
      <c r="A38" s="32"/>
      <c r="B38" s="44"/>
      <c r="C38" s="43"/>
      <c r="D38" s="41"/>
      <c r="E38" s="47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4.8" spans="1:26">
      <c r="A39" s="32"/>
      <c r="B39" s="44"/>
      <c r="C39" s="43"/>
      <c r="D39" s="41"/>
      <c r="E39" s="47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4.8" spans="1:26">
      <c r="A40" s="32"/>
      <c r="B40" s="44"/>
      <c r="C40" s="43"/>
      <c r="D40" s="41"/>
      <c r="E40" s="47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4.8" spans="1:26">
      <c r="A41" s="32"/>
      <c r="B41" s="44"/>
      <c r="C41" s="43"/>
      <c r="D41" s="41"/>
      <c r="E41" s="47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4.8" spans="1:26">
      <c r="A42" s="32"/>
      <c r="B42" s="44"/>
      <c r="C42" s="43"/>
      <c r="D42" s="41"/>
      <c r="E42" s="47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4.8" spans="1:26">
      <c r="A43" s="32"/>
      <c r="B43" s="44"/>
      <c r="C43" s="43"/>
      <c r="D43" s="41"/>
      <c r="E43" s="47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4.8" spans="1:26">
      <c r="A44" s="32"/>
      <c r="B44" s="44"/>
      <c r="C44" s="43"/>
      <c r="D44" s="41"/>
      <c r="E44" s="47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4.8" spans="1:26">
      <c r="A45" s="32"/>
      <c r="B45" s="44"/>
      <c r="C45" s="43"/>
      <c r="D45" s="41"/>
      <c r="E45" s="47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4.8" spans="1:26">
      <c r="A46" s="32"/>
      <c r="B46" s="44"/>
      <c r="C46" s="43"/>
      <c r="D46" s="41"/>
      <c r="E46" s="47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4.8" spans="1:26">
      <c r="A47" s="32"/>
      <c r="B47" s="44"/>
      <c r="C47" s="43"/>
      <c r="D47" s="41"/>
      <c r="E47" s="47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4.8" spans="1:26">
      <c r="A48" s="32"/>
      <c r="B48" s="44"/>
      <c r="C48" s="43"/>
      <c r="D48" s="41"/>
      <c r="E48" s="47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4.8" spans="1:26">
      <c r="A49" s="32"/>
      <c r="B49" s="44"/>
      <c r="C49" s="43"/>
      <c r="D49" s="41"/>
      <c r="E49" s="47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4.8" spans="1:26">
      <c r="A50" s="32"/>
      <c r="B50" s="44"/>
      <c r="C50" s="43"/>
      <c r="D50" s="41"/>
      <c r="E50" s="47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4.8" spans="1:26">
      <c r="A51" s="32"/>
      <c r="B51" s="44"/>
      <c r="C51" s="43"/>
      <c r="D51" s="41"/>
      <c r="E51" s="47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4.8" spans="1:26">
      <c r="A52" s="32"/>
      <c r="B52" s="44"/>
      <c r="C52" s="43"/>
      <c r="D52" s="41"/>
      <c r="E52" s="47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4.8" spans="1:26">
      <c r="A53" s="32"/>
      <c r="B53" s="44"/>
      <c r="C53" s="43"/>
      <c r="D53" s="41"/>
      <c r="E53" s="47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4.8" spans="1:26">
      <c r="A54" s="32"/>
      <c r="B54" s="44"/>
      <c r="C54" s="43"/>
      <c r="D54" s="41"/>
      <c r="E54" s="47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4.8" spans="1:26">
      <c r="A55" s="32"/>
      <c r="B55" s="44"/>
      <c r="C55" s="43"/>
      <c r="D55" s="41"/>
      <c r="E55" s="47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4.8" spans="1:26">
      <c r="A56" s="32"/>
      <c r="B56" s="44"/>
      <c r="C56" s="43"/>
      <c r="D56" s="41"/>
      <c r="E56" s="47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4.8" spans="1:26">
      <c r="A57" s="32"/>
      <c r="B57" s="44"/>
      <c r="C57" s="43"/>
      <c r="D57" s="41"/>
      <c r="E57" s="47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4.8" spans="1:26">
      <c r="A58" s="32"/>
      <c r="B58" s="44"/>
      <c r="C58" s="43"/>
      <c r="D58" s="41"/>
      <c r="E58" s="47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4.8" spans="1:26">
      <c r="A59" s="32"/>
      <c r="B59" s="44"/>
      <c r="C59" s="43"/>
      <c r="D59" s="41"/>
      <c r="E59" s="47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4.8" spans="1:26">
      <c r="A60" s="32"/>
      <c r="B60" s="44"/>
      <c r="C60" s="43"/>
      <c r="D60" s="41"/>
      <c r="E60" s="47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4.8" spans="1:26">
      <c r="A61" s="32"/>
      <c r="B61" s="44"/>
      <c r="C61" s="43"/>
      <c r="D61" s="41"/>
      <c r="E61" s="47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4.8" spans="1:26">
      <c r="A62" s="32"/>
      <c r="B62" s="44"/>
      <c r="C62" s="43"/>
      <c r="D62" s="41"/>
      <c r="E62" s="47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4.8" spans="1:26">
      <c r="A63" s="32"/>
      <c r="B63" s="44"/>
      <c r="C63" s="43"/>
      <c r="D63" s="41"/>
      <c r="E63" s="47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4.8" spans="1:26">
      <c r="A64" s="32"/>
      <c r="B64" s="44"/>
      <c r="C64" s="43"/>
      <c r="D64" s="41"/>
      <c r="E64" s="47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4.8" spans="1:26">
      <c r="A65" s="32"/>
      <c r="B65" s="44"/>
      <c r="C65" s="43"/>
      <c r="D65" s="41"/>
      <c r="E65" s="47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4.8" spans="1:26">
      <c r="A66" s="32"/>
      <c r="B66" s="44"/>
      <c r="C66" s="43"/>
      <c r="D66" s="41"/>
      <c r="E66" s="47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4.8" spans="1:26">
      <c r="A67" s="32"/>
      <c r="B67" s="44"/>
      <c r="C67" s="43"/>
      <c r="D67" s="41"/>
      <c r="E67" s="47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4.8" spans="1:26">
      <c r="A68" s="32"/>
      <c r="B68" s="44"/>
      <c r="C68" s="43"/>
      <c r="D68" s="41"/>
      <c r="E68" s="47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4.8" spans="1:26">
      <c r="A69" s="32"/>
      <c r="B69" s="44"/>
      <c r="C69" s="43"/>
      <c r="D69" s="41"/>
      <c r="E69" s="47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4.8" spans="1:26">
      <c r="A70" s="32"/>
      <c r="B70" s="44"/>
      <c r="C70" s="43"/>
      <c r="D70" s="41"/>
      <c r="E70" s="47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4.8" spans="1:26">
      <c r="A71" s="32"/>
      <c r="B71" s="44"/>
      <c r="C71" s="43"/>
      <c r="D71" s="41"/>
      <c r="E71" s="47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4.8" spans="1:26">
      <c r="A72" s="32"/>
      <c r="B72" s="44"/>
      <c r="C72" s="43"/>
      <c r="D72" s="41"/>
      <c r="E72" s="47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4.8" spans="1:26">
      <c r="A73" s="32"/>
      <c r="B73" s="44"/>
      <c r="C73" s="43"/>
      <c r="D73" s="41"/>
      <c r="E73" s="47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4.8" spans="1:26">
      <c r="A74" s="32"/>
      <c r="B74" s="44"/>
      <c r="C74" s="43"/>
      <c r="D74" s="41"/>
      <c r="E74" s="47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4.8" spans="1:26">
      <c r="A75" s="32"/>
      <c r="B75" s="44"/>
      <c r="C75" s="43"/>
      <c r="D75" s="41"/>
      <c r="E75" s="47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4.8" spans="1:26">
      <c r="A76" s="32"/>
      <c r="B76" s="44"/>
      <c r="C76" s="43"/>
      <c r="D76" s="41"/>
      <c r="E76" s="47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4.8" spans="1:26">
      <c r="A77" s="32"/>
      <c r="B77" s="44"/>
      <c r="C77" s="43"/>
      <c r="D77" s="41"/>
      <c r="E77" s="47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4.8" spans="1:26">
      <c r="A78" s="32"/>
      <c r="B78" s="44"/>
      <c r="C78" s="43"/>
      <c r="D78" s="41"/>
      <c r="E78" s="47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4.8" spans="1:26">
      <c r="A79" s="32"/>
      <c r="B79" s="44"/>
      <c r="C79" s="43"/>
      <c r="D79" s="41"/>
      <c r="E79" s="47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4.8" spans="1:26">
      <c r="A80" s="32"/>
      <c r="B80" s="44"/>
      <c r="C80" s="43"/>
      <c r="D80" s="41"/>
      <c r="E80" s="47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4.8" spans="1:26">
      <c r="A81" s="32"/>
      <c r="B81" s="44"/>
      <c r="C81" s="43"/>
      <c r="D81" s="41"/>
      <c r="E81" s="47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4.8" spans="1:26">
      <c r="A82" s="32"/>
      <c r="B82" s="44"/>
      <c r="C82" s="43"/>
      <c r="D82" s="41"/>
      <c r="E82" s="47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4.8" spans="1:26">
      <c r="A83" s="32"/>
      <c r="B83" s="44"/>
      <c r="C83" s="43"/>
      <c r="D83" s="41"/>
      <c r="E83" s="47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4.8" spans="1:26">
      <c r="A84" s="32"/>
      <c r="B84" s="44"/>
      <c r="C84" s="43"/>
      <c r="D84" s="41"/>
      <c r="E84" s="47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4.8" spans="1:26">
      <c r="A85" s="32"/>
      <c r="B85" s="44"/>
      <c r="C85" s="43"/>
      <c r="D85" s="41"/>
      <c r="E85" s="47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4.8" spans="1:26">
      <c r="A86" s="32"/>
      <c r="B86" s="44"/>
      <c r="C86" s="43"/>
      <c r="D86" s="41"/>
      <c r="E86" s="47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4.8" spans="1:26">
      <c r="A87" s="32"/>
      <c r="B87" s="44"/>
      <c r="C87" s="43"/>
      <c r="D87" s="41"/>
      <c r="E87" s="47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4.8" spans="1:26">
      <c r="A88" s="32"/>
      <c r="B88" s="44"/>
      <c r="C88" s="43"/>
      <c r="D88" s="41"/>
      <c r="E88" s="47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4.8" spans="1:26">
      <c r="A89" s="32"/>
      <c r="B89" s="44"/>
      <c r="C89" s="43"/>
      <c r="D89" s="41"/>
      <c r="E89" s="47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4.8" spans="1:26">
      <c r="A90" s="32"/>
      <c r="B90" s="44"/>
      <c r="C90" s="43"/>
      <c r="D90" s="41"/>
      <c r="E90" s="47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4.8" spans="1:26">
      <c r="A91" s="32"/>
      <c r="B91" s="44"/>
      <c r="C91" s="43"/>
      <c r="D91" s="41"/>
      <c r="E91" s="47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4.8" spans="1:26">
      <c r="A92" s="32"/>
      <c r="B92" s="44"/>
      <c r="C92" s="43"/>
      <c r="D92" s="41"/>
      <c r="E92" s="47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4.8" spans="1:26">
      <c r="A93" s="32"/>
      <c r="B93" s="44"/>
      <c r="C93" s="43"/>
      <c r="D93" s="41"/>
      <c r="E93" s="47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4.8" spans="1:26">
      <c r="A94" s="32"/>
      <c r="B94" s="44"/>
      <c r="C94" s="43"/>
      <c r="D94" s="41"/>
      <c r="E94" s="47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4.8" spans="1:26">
      <c r="A95" s="32"/>
      <c r="B95" s="44"/>
      <c r="C95" s="43"/>
      <c r="D95" s="41"/>
      <c r="E95" s="47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4.8" spans="1:26">
      <c r="A96" s="32"/>
      <c r="B96" s="44"/>
      <c r="C96" s="43"/>
      <c r="D96" s="41"/>
      <c r="E96" s="47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4.8" spans="1:26">
      <c r="A97" s="32"/>
      <c r="B97" s="44"/>
      <c r="C97" s="43"/>
      <c r="D97" s="41"/>
      <c r="E97" s="47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4.8" spans="1:26">
      <c r="A98" s="32"/>
      <c r="B98" s="44"/>
      <c r="C98" s="43"/>
      <c r="D98" s="41"/>
      <c r="E98" s="47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4.8" spans="1:26">
      <c r="A99" s="32"/>
      <c r="B99" s="44"/>
      <c r="C99" s="43"/>
      <c r="D99" s="41"/>
      <c r="E99" s="47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4.8" spans="1:26">
      <c r="A100" s="32"/>
      <c r="B100" s="44"/>
      <c r="C100" s="43"/>
      <c r="D100" s="41"/>
      <c r="E100" s="47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4.8" spans="1:26">
      <c r="A101" s="32"/>
      <c r="B101" s="44"/>
      <c r="C101" s="43"/>
      <c r="D101" s="41"/>
      <c r="E101" s="47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4.8" spans="1:26">
      <c r="A102" s="32"/>
      <c r="B102" s="44"/>
      <c r="C102" s="43"/>
      <c r="D102" s="41"/>
      <c r="E102" s="47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4.8" spans="1:26">
      <c r="A103" s="32"/>
      <c r="B103" s="44"/>
      <c r="C103" s="43"/>
      <c r="D103" s="41"/>
      <c r="E103" s="47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4.8" spans="1:26">
      <c r="A104" s="32"/>
      <c r="B104" s="44"/>
      <c r="C104" s="43"/>
      <c r="D104" s="41"/>
      <c r="E104" s="47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4.8" spans="1:26">
      <c r="A105" s="32"/>
      <c r="B105" s="44"/>
      <c r="C105" s="43"/>
      <c r="D105" s="41"/>
      <c r="E105" s="47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4.8" spans="1:26">
      <c r="A106" s="32"/>
      <c r="B106" s="44"/>
      <c r="C106" s="43"/>
      <c r="D106" s="41"/>
      <c r="E106" s="47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4.8" spans="1:26">
      <c r="A107" s="32"/>
      <c r="B107" s="44"/>
      <c r="C107" s="43"/>
      <c r="D107" s="41"/>
      <c r="E107" s="47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4.8" spans="1:26">
      <c r="A108" s="32"/>
      <c r="B108" s="44"/>
      <c r="C108" s="43"/>
      <c r="D108" s="41"/>
      <c r="E108" s="47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4.8" spans="1:26">
      <c r="A109" s="32"/>
      <c r="B109" s="44"/>
      <c r="C109" s="43"/>
      <c r="D109" s="41"/>
      <c r="E109" s="47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4.8" spans="1:26">
      <c r="A110" s="32"/>
      <c r="B110" s="44"/>
      <c r="C110" s="43"/>
      <c r="D110" s="41"/>
      <c r="E110" s="47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4.8" spans="1:26">
      <c r="A111" s="32"/>
      <c r="B111" s="44"/>
      <c r="C111" s="43"/>
      <c r="D111" s="41"/>
      <c r="E111" s="47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4.8" spans="1:26">
      <c r="A112" s="32"/>
      <c r="B112" s="44"/>
      <c r="C112" s="43"/>
      <c r="D112" s="41"/>
      <c r="E112" s="47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4.8" spans="1:26">
      <c r="A113" s="32"/>
      <c r="B113" s="44"/>
      <c r="C113" s="43"/>
      <c r="D113" s="41"/>
      <c r="E113" s="47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4.8" spans="1:26">
      <c r="A114" s="32"/>
      <c r="B114" s="44"/>
      <c r="C114" s="43"/>
      <c r="D114" s="41"/>
      <c r="E114" s="47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4.8" spans="1:26">
      <c r="A115" s="32"/>
      <c r="B115" s="44"/>
      <c r="C115" s="43"/>
      <c r="D115" s="41"/>
      <c r="E115" s="47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4.8" spans="1:26">
      <c r="A116" s="32"/>
      <c r="B116" s="44"/>
      <c r="C116" s="43"/>
      <c r="D116" s="41"/>
      <c r="E116" s="47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4.8" spans="1:26">
      <c r="A117" s="32"/>
      <c r="B117" s="44"/>
      <c r="C117" s="43"/>
      <c r="D117" s="41"/>
      <c r="E117" s="47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4.8" spans="1:26">
      <c r="A118" s="32"/>
      <c r="B118" s="44"/>
      <c r="C118" s="43"/>
      <c r="D118" s="41"/>
      <c r="E118" s="47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4.8" spans="1:26">
      <c r="A119" s="32"/>
      <c r="B119" s="44"/>
      <c r="C119" s="43"/>
      <c r="D119" s="41"/>
      <c r="E119" s="47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4.8" spans="1:26">
      <c r="A120" s="32"/>
      <c r="B120" s="44"/>
      <c r="C120" s="43"/>
      <c r="D120" s="41"/>
      <c r="E120" s="47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4.8" spans="1:26">
      <c r="A121" s="32"/>
      <c r="B121" s="44"/>
      <c r="C121" s="43"/>
      <c r="D121" s="41"/>
      <c r="E121" s="47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4.8" spans="1:26">
      <c r="A122" s="32"/>
      <c r="B122" s="44"/>
      <c r="C122" s="43"/>
      <c r="D122" s="41"/>
      <c r="E122" s="47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4.8" spans="1:26">
      <c r="A123" s="32"/>
      <c r="B123" s="44"/>
      <c r="C123" s="43"/>
      <c r="D123" s="41"/>
      <c r="E123" s="47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4.8" spans="1:26">
      <c r="A124" s="32"/>
      <c r="B124" s="44"/>
      <c r="C124" s="43"/>
      <c r="D124" s="41"/>
      <c r="E124" s="47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4.8" spans="1:26">
      <c r="A125" s="32"/>
      <c r="B125" s="44"/>
      <c r="C125" s="43"/>
      <c r="D125" s="41"/>
      <c r="E125" s="47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4.8" spans="1:26">
      <c r="A126" s="32"/>
      <c r="B126" s="44"/>
      <c r="C126" s="43"/>
      <c r="D126" s="41"/>
      <c r="E126" s="47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4.8" spans="1:26">
      <c r="A127" s="32"/>
      <c r="B127" s="44"/>
      <c r="C127" s="43"/>
      <c r="D127" s="41"/>
      <c r="E127" s="47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4.8" spans="1:26">
      <c r="A128" s="32"/>
      <c r="B128" s="44"/>
      <c r="C128" s="43"/>
      <c r="D128" s="41"/>
      <c r="E128" s="47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4.8" spans="1:26">
      <c r="A129" s="32"/>
      <c r="B129" s="44"/>
      <c r="C129" s="43"/>
      <c r="D129" s="41"/>
      <c r="E129" s="47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4.8" spans="1:26">
      <c r="A130" s="32"/>
      <c r="B130" s="44"/>
      <c r="C130" s="43"/>
      <c r="D130" s="41"/>
      <c r="E130" s="47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4.8" spans="1:26">
      <c r="A131" s="32"/>
      <c r="B131" s="44"/>
      <c r="C131" s="43"/>
      <c r="D131" s="41"/>
      <c r="E131" s="47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4.8" spans="1:26">
      <c r="A132" s="32"/>
      <c r="B132" s="44"/>
      <c r="C132" s="43"/>
      <c r="D132" s="41"/>
      <c r="E132" s="47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4.8" spans="1:26">
      <c r="A133" s="32"/>
      <c r="B133" s="44"/>
      <c r="C133" s="43"/>
      <c r="D133" s="41"/>
      <c r="E133" s="47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4.8" spans="1:26">
      <c r="A134" s="32"/>
      <c r="B134" s="44"/>
      <c r="C134" s="43"/>
      <c r="D134" s="41"/>
      <c r="E134" s="47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4.8" spans="1:26">
      <c r="A135" s="32"/>
      <c r="B135" s="44"/>
      <c r="C135" s="43"/>
      <c r="D135" s="41"/>
      <c r="E135" s="47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4.8" spans="1:26">
      <c r="A136" s="32"/>
      <c r="B136" s="44"/>
      <c r="C136" s="43"/>
      <c r="D136" s="41"/>
      <c r="E136" s="47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4.8" spans="1:26">
      <c r="A137" s="32"/>
      <c r="B137" s="44"/>
      <c r="C137" s="43"/>
      <c r="D137" s="41"/>
      <c r="E137" s="47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4.8" spans="1:26">
      <c r="A138" s="32"/>
      <c r="B138" s="44"/>
      <c r="C138" s="43"/>
      <c r="D138" s="41"/>
      <c r="E138" s="47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4.8" spans="1:26">
      <c r="A139" s="32"/>
      <c r="B139" s="44"/>
      <c r="C139" s="43"/>
      <c r="D139" s="41"/>
      <c r="E139" s="47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4.8" spans="1:26">
      <c r="A140" s="32"/>
      <c r="B140" s="44"/>
      <c r="C140" s="43"/>
      <c r="D140" s="41"/>
      <c r="E140" s="47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4.8" spans="1:26">
      <c r="A141" s="32"/>
      <c r="B141" s="44"/>
      <c r="C141" s="43"/>
      <c r="D141" s="41"/>
      <c r="E141" s="47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4.8" spans="1:26">
      <c r="A142" s="32"/>
      <c r="B142" s="44"/>
      <c r="C142" s="43"/>
      <c r="D142" s="41"/>
      <c r="E142" s="47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4.8" spans="1:26">
      <c r="A143" s="32"/>
      <c r="B143" s="44"/>
      <c r="C143" s="43"/>
      <c r="D143" s="41"/>
      <c r="E143" s="47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4.8" spans="1:26">
      <c r="A144" s="32"/>
      <c r="B144" s="44"/>
      <c r="C144" s="43"/>
      <c r="D144" s="41"/>
      <c r="E144" s="47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4.8" spans="1:26">
      <c r="A145" s="32"/>
      <c r="B145" s="44"/>
      <c r="C145" s="43"/>
      <c r="D145" s="41"/>
      <c r="E145" s="47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4.8" spans="1:26">
      <c r="A146" s="32"/>
      <c r="B146" s="44"/>
      <c r="C146" s="43"/>
      <c r="D146" s="41"/>
      <c r="E146" s="47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4.8" spans="1:26">
      <c r="A147" s="32"/>
      <c r="B147" s="44"/>
      <c r="C147" s="43"/>
      <c r="D147" s="41"/>
      <c r="E147" s="47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4.8" spans="1:26">
      <c r="A148" s="32"/>
      <c r="B148" s="44"/>
      <c r="C148" s="43"/>
      <c r="D148" s="41"/>
      <c r="E148" s="47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4.8" spans="1:26">
      <c r="A149" s="32"/>
      <c r="B149" s="44"/>
      <c r="C149" s="43"/>
      <c r="D149" s="41"/>
      <c r="E149" s="47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4.8" spans="1:26">
      <c r="A150" s="32"/>
      <c r="B150" s="44"/>
      <c r="C150" s="43"/>
      <c r="D150" s="41"/>
      <c r="E150" s="47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4.8" spans="1:26">
      <c r="A151" s="32"/>
      <c r="B151" s="44"/>
      <c r="C151" s="43"/>
      <c r="D151" s="41"/>
      <c r="E151" s="47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4.8" spans="1:26">
      <c r="A152" s="32"/>
      <c r="B152" s="44"/>
      <c r="C152" s="43"/>
      <c r="D152" s="41"/>
      <c r="E152" s="47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4.8" spans="1:26">
      <c r="A153" s="32"/>
      <c r="B153" s="44"/>
      <c r="C153" s="43"/>
      <c r="D153" s="41"/>
      <c r="E153" s="47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4.8" spans="1:26">
      <c r="A154" s="32"/>
      <c r="B154" s="44"/>
      <c r="C154" s="43"/>
      <c r="D154" s="41"/>
      <c r="E154" s="47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4.8" spans="1:26">
      <c r="A155" s="32"/>
      <c r="B155" s="44"/>
      <c r="C155" s="43"/>
      <c r="D155" s="41"/>
      <c r="E155" s="47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4.8" spans="1:26">
      <c r="A156" s="32"/>
      <c r="B156" s="44"/>
      <c r="C156" s="43"/>
      <c r="D156" s="41"/>
      <c r="E156" s="47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4.8" spans="1:26">
      <c r="A157" s="32"/>
      <c r="B157" s="44"/>
      <c r="C157" s="43"/>
      <c r="D157" s="41"/>
      <c r="E157" s="47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4.8" spans="1:26">
      <c r="A158" s="32"/>
      <c r="B158" s="44"/>
      <c r="C158" s="43"/>
      <c r="D158" s="41"/>
      <c r="E158" s="47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4.8" spans="1:26">
      <c r="A159" s="32"/>
      <c r="B159" s="44"/>
      <c r="C159" s="43"/>
      <c r="D159" s="41"/>
      <c r="E159" s="47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4.8" spans="1:26">
      <c r="A160" s="32"/>
      <c r="B160" s="44"/>
      <c r="C160" s="43"/>
      <c r="D160" s="41"/>
      <c r="E160" s="47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4.8" spans="1:26">
      <c r="A161" s="32"/>
      <c r="B161" s="44"/>
      <c r="C161" s="43"/>
      <c r="D161" s="41"/>
      <c r="E161" s="47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4.8" spans="1:26">
      <c r="A162" s="32"/>
      <c r="B162" s="44"/>
      <c r="C162" s="43"/>
      <c r="D162" s="41"/>
      <c r="E162" s="47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4.8" spans="1:26">
      <c r="A163" s="32"/>
      <c r="B163" s="44"/>
      <c r="C163" s="43"/>
      <c r="D163" s="41"/>
      <c r="E163" s="47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4.8" spans="1:26">
      <c r="A164" s="32"/>
      <c r="B164" s="44"/>
      <c r="C164" s="43"/>
      <c r="D164" s="41"/>
      <c r="E164" s="47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4.8" spans="1:26">
      <c r="A165" s="32"/>
      <c r="B165" s="44"/>
      <c r="C165" s="43"/>
      <c r="D165" s="41"/>
      <c r="E165" s="47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4.8" spans="1:26">
      <c r="A166" s="32"/>
      <c r="B166" s="44"/>
      <c r="C166" s="43"/>
      <c r="D166" s="41"/>
      <c r="E166" s="47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4.8" spans="1:26">
      <c r="A167" s="32"/>
      <c r="B167" s="44"/>
      <c r="C167" s="43"/>
      <c r="D167" s="41"/>
      <c r="E167" s="47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4.8" spans="1:26">
      <c r="A168" s="32"/>
      <c r="B168" s="44"/>
      <c r="C168" s="43"/>
      <c r="D168" s="41"/>
      <c r="E168" s="47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4.8" spans="1:26">
      <c r="A169" s="32"/>
      <c r="B169" s="44"/>
      <c r="C169" s="43"/>
      <c r="D169" s="41"/>
      <c r="E169" s="47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4.8" spans="1:26">
      <c r="A170" s="32"/>
      <c r="B170" s="44"/>
      <c r="C170" s="43"/>
      <c r="D170" s="41"/>
      <c r="E170" s="47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4.8" spans="1:26">
      <c r="A171" s="32"/>
      <c r="B171" s="44"/>
      <c r="C171" s="43"/>
      <c r="D171" s="41"/>
      <c r="E171" s="47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4.8" spans="1:26">
      <c r="A172" s="32"/>
      <c r="B172" s="44"/>
      <c r="C172" s="43"/>
      <c r="D172" s="41"/>
      <c r="E172" s="47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4.8" spans="1:26">
      <c r="A173" s="32"/>
      <c r="B173" s="44"/>
      <c r="C173" s="43"/>
      <c r="D173" s="41"/>
      <c r="E173" s="47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4.8" spans="1:26">
      <c r="A174" s="32"/>
      <c r="B174" s="44"/>
      <c r="C174" s="43"/>
      <c r="D174" s="41"/>
      <c r="E174" s="47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4.8" spans="1:26">
      <c r="A175" s="32"/>
      <c r="B175" s="44"/>
      <c r="C175" s="43"/>
      <c r="D175" s="41"/>
      <c r="E175" s="47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4.8" spans="1:26">
      <c r="A176" s="32"/>
      <c r="B176" s="44"/>
      <c r="C176" s="43"/>
      <c r="D176" s="41"/>
      <c r="E176" s="47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4.8" spans="1:26">
      <c r="A177" s="32"/>
      <c r="B177" s="44"/>
      <c r="C177" s="43"/>
      <c r="D177" s="41"/>
      <c r="E177" s="47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4.8" spans="1:26">
      <c r="A178" s="32"/>
      <c r="B178" s="44"/>
      <c r="C178" s="43"/>
      <c r="D178" s="41"/>
      <c r="E178" s="47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4.8" spans="1:26">
      <c r="A179" s="32"/>
      <c r="B179" s="44"/>
      <c r="C179" s="43"/>
      <c r="D179" s="41"/>
      <c r="E179" s="47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4.8" spans="1:26">
      <c r="A180" s="32"/>
      <c r="B180" s="44"/>
      <c r="C180" s="43"/>
      <c r="D180" s="41"/>
      <c r="E180" s="47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4.8" spans="1:26">
      <c r="A181" s="32"/>
      <c r="B181" s="44"/>
      <c r="C181" s="43"/>
      <c r="D181" s="41"/>
      <c r="E181" s="47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4.8" spans="1:26">
      <c r="A182" s="32"/>
      <c r="B182" s="44"/>
      <c r="C182" s="43"/>
      <c r="D182" s="41"/>
      <c r="E182" s="47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4.8" spans="1:26">
      <c r="A183" s="32"/>
      <c r="B183" s="44"/>
      <c r="C183" s="43"/>
      <c r="D183" s="41"/>
      <c r="E183" s="47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4.8" spans="1:26">
      <c r="A184" s="32"/>
      <c r="B184" s="44"/>
      <c r="C184" s="43"/>
      <c r="D184" s="41"/>
      <c r="E184" s="47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4.8" spans="1:26">
      <c r="A185" s="32"/>
      <c r="B185" s="44"/>
      <c r="C185" s="43"/>
      <c r="D185" s="41"/>
      <c r="E185" s="47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4.8" spans="1:26">
      <c r="A186" s="32"/>
      <c r="B186" s="44"/>
      <c r="C186" s="43"/>
      <c r="D186" s="41"/>
      <c r="E186" s="47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4.8" spans="1:26">
      <c r="A187" s="32"/>
      <c r="B187" s="44"/>
      <c r="C187" s="43"/>
      <c r="D187" s="41"/>
      <c r="E187" s="47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4.8" spans="1:26">
      <c r="A188" s="32"/>
      <c r="B188" s="44"/>
      <c r="C188" s="43"/>
      <c r="D188" s="41"/>
      <c r="E188" s="47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4.8" spans="1:26">
      <c r="A189" s="32"/>
      <c r="B189" s="44"/>
      <c r="C189" s="43"/>
      <c r="D189" s="41"/>
      <c r="E189" s="47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4.8" spans="1:26">
      <c r="A190" s="32"/>
      <c r="B190" s="44"/>
      <c r="C190" s="43"/>
      <c r="D190" s="41"/>
      <c r="E190" s="47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4.8" spans="1:26">
      <c r="A191" s="32"/>
      <c r="B191" s="44"/>
      <c r="C191" s="43"/>
      <c r="D191" s="41"/>
      <c r="E191" s="47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4.8" spans="1:26">
      <c r="A192" s="32"/>
      <c r="B192" s="44"/>
      <c r="C192" s="43"/>
      <c r="D192" s="41"/>
      <c r="E192" s="47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4.8" spans="1:26">
      <c r="A193" s="32"/>
      <c r="B193" s="44"/>
      <c r="C193" s="43"/>
      <c r="D193" s="41"/>
      <c r="E193" s="47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4.8" spans="1:26">
      <c r="A194" s="32"/>
      <c r="B194" s="44"/>
      <c r="C194" s="43"/>
      <c r="D194" s="41"/>
      <c r="E194" s="47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4.8" spans="1:26">
      <c r="A195" s="32"/>
      <c r="B195" s="44"/>
      <c r="C195" s="43"/>
      <c r="D195" s="41"/>
      <c r="E195" s="47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4.8" spans="1:26">
      <c r="A196" s="32"/>
      <c r="B196" s="44"/>
      <c r="C196" s="43"/>
      <c r="D196" s="41"/>
      <c r="E196" s="47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4.8" spans="1:26">
      <c r="A197" s="32"/>
      <c r="B197" s="44"/>
      <c r="C197" s="43"/>
      <c r="D197" s="41"/>
      <c r="E197" s="47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4.8" spans="1:26">
      <c r="A198" s="32"/>
      <c r="B198" s="44"/>
      <c r="C198" s="43"/>
      <c r="D198" s="41"/>
      <c r="E198" s="47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4.8" spans="1:26">
      <c r="A199" s="32"/>
      <c r="B199" s="44"/>
      <c r="C199" s="43"/>
      <c r="D199" s="41"/>
      <c r="E199" s="47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4.8" spans="1:26">
      <c r="A200" s="32"/>
      <c r="B200" s="44"/>
      <c r="C200" s="43"/>
      <c r="D200" s="41"/>
      <c r="E200" s="47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4.8" spans="1:26">
      <c r="A201" s="32"/>
      <c r="B201" s="44"/>
      <c r="C201" s="43"/>
      <c r="D201" s="41"/>
      <c r="E201" s="47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4.8" spans="1:26">
      <c r="A202" s="32"/>
      <c r="B202" s="44"/>
      <c r="C202" s="43"/>
      <c r="D202" s="41"/>
      <c r="E202" s="47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4.8" spans="1:26">
      <c r="A203" s="32"/>
      <c r="B203" s="44"/>
      <c r="C203" s="43"/>
      <c r="D203" s="41"/>
      <c r="E203" s="47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4.8" spans="1:26">
      <c r="A204" s="32"/>
      <c r="B204" s="44"/>
      <c r="C204" s="43"/>
      <c r="D204" s="41"/>
      <c r="E204" s="47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4.8" spans="1:26">
      <c r="A205" s="32"/>
      <c r="B205" s="44"/>
      <c r="C205" s="43"/>
      <c r="D205" s="41"/>
      <c r="E205" s="47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4.8" spans="1:26">
      <c r="A206" s="32"/>
      <c r="B206" s="44"/>
      <c r="C206" s="43"/>
      <c r="D206" s="41"/>
      <c r="E206" s="47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4.8" spans="1:26">
      <c r="A207" s="32"/>
      <c r="B207" s="44"/>
      <c r="C207" s="43"/>
      <c r="D207" s="41"/>
      <c r="E207" s="47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4.8" spans="1:26">
      <c r="A208" s="32"/>
      <c r="B208" s="44"/>
      <c r="C208" s="43"/>
      <c r="D208" s="41"/>
      <c r="E208" s="47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4.8" spans="1:26">
      <c r="A209" s="32"/>
      <c r="B209" s="44"/>
      <c r="C209" s="43"/>
      <c r="D209" s="41"/>
      <c r="E209" s="47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4.8" spans="1:26">
      <c r="A210" s="32"/>
      <c r="B210" s="44"/>
      <c r="C210" s="43"/>
      <c r="D210" s="41"/>
      <c r="E210" s="47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4.8" spans="1:26">
      <c r="A211" s="32"/>
      <c r="B211" s="44"/>
      <c r="C211" s="43"/>
      <c r="D211" s="41"/>
      <c r="E211" s="47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4.8" spans="1:26">
      <c r="A212" s="32"/>
      <c r="B212" s="44"/>
      <c r="C212" s="43"/>
      <c r="D212" s="41"/>
      <c r="E212" s="47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4.8" spans="1:26">
      <c r="A213" s="32"/>
      <c r="B213" s="44"/>
      <c r="C213" s="43"/>
      <c r="D213" s="41"/>
      <c r="E213" s="47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4.8" spans="1:26">
      <c r="A214" s="32"/>
      <c r="B214" s="44"/>
      <c r="C214" s="43"/>
      <c r="D214" s="41"/>
      <c r="E214" s="47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4.8" spans="1:26">
      <c r="A215" s="32"/>
      <c r="B215" s="44"/>
      <c r="C215" s="43"/>
      <c r="D215" s="41"/>
      <c r="E215" s="47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4.8" spans="1:26">
      <c r="A216" s="32"/>
      <c r="B216" s="44"/>
      <c r="C216" s="43"/>
      <c r="D216" s="41"/>
      <c r="E216" s="47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4.8" spans="1:26">
      <c r="A217" s="32"/>
      <c r="B217" s="44"/>
      <c r="C217" s="43"/>
      <c r="D217" s="41"/>
      <c r="E217" s="47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4.8" spans="1:26">
      <c r="A218" s="32"/>
      <c r="B218" s="44"/>
      <c r="C218" s="43"/>
      <c r="D218" s="41"/>
      <c r="E218" s="47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4.8" spans="1:26">
      <c r="A219" s="32"/>
      <c r="B219" s="44"/>
      <c r="C219" s="43"/>
      <c r="D219" s="41"/>
      <c r="E219" s="47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4.8" spans="1:26">
      <c r="A220" s="32"/>
      <c r="B220" s="44"/>
      <c r="C220" s="43"/>
      <c r="D220" s="41"/>
      <c r="E220" s="47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4.8" spans="1:26">
      <c r="A221" s="32"/>
      <c r="B221" s="44"/>
      <c r="C221" s="43"/>
      <c r="D221" s="41"/>
      <c r="E221" s="47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4.8" spans="1:26">
      <c r="A222" s="32"/>
      <c r="B222" s="44"/>
      <c r="C222" s="43"/>
      <c r="D222" s="41"/>
      <c r="E222" s="47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4.8" spans="1:26">
      <c r="A223" s="32"/>
      <c r="B223" s="44"/>
      <c r="C223" s="43"/>
      <c r="D223" s="41"/>
      <c r="E223" s="47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4.8" spans="1:26">
      <c r="A224" s="32"/>
      <c r="B224" s="44"/>
      <c r="C224" s="43"/>
      <c r="D224" s="41"/>
      <c r="E224" s="47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4.8" spans="1:26">
      <c r="A225" s="32"/>
      <c r="B225" s="44"/>
      <c r="C225" s="43"/>
      <c r="D225" s="41"/>
      <c r="E225" s="47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4.8" spans="1:26">
      <c r="A226" s="32"/>
      <c r="B226" s="44"/>
      <c r="C226" s="43"/>
      <c r="D226" s="41"/>
      <c r="E226" s="47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4.8" spans="1:26">
      <c r="A227" s="32"/>
      <c r="B227" s="44"/>
      <c r="C227" s="43"/>
      <c r="D227" s="41"/>
      <c r="E227" s="47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4.8" spans="1:26">
      <c r="A228" s="32"/>
      <c r="B228" s="44"/>
      <c r="C228" s="43"/>
      <c r="D228" s="41"/>
      <c r="E228" s="47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4.8" spans="1:26">
      <c r="A229" s="32"/>
      <c r="B229" s="44"/>
      <c r="C229" s="43"/>
      <c r="D229" s="41"/>
      <c r="E229" s="47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4.8" spans="1:26">
      <c r="A230" s="32"/>
      <c r="B230" s="44"/>
      <c r="C230" s="43"/>
      <c r="D230" s="41"/>
      <c r="E230" s="47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4.8" spans="1:26">
      <c r="A231" s="32"/>
      <c r="B231" s="44"/>
      <c r="C231" s="43"/>
      <c r="D231" s="41"/>
      <c r="E231" s="47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4.8" spans="1:26">
      <c r="A232" s="32"/>
      <c r="B232" s="44"/>
      <c r="C232" s="43"/>
      <c r="D232" s="41"/>
      <c r="E232" s="47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4.8" spans="1:26">
      <c r="A233" s="32"/>
      <c r="B233" s="44"/>
      <c r="C233" s="43"/>
      <c r="D233" s="41"/>
      <c r="E233" s="47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4.8" spans="1:26">
      <c r="A234" s="32"/>
      <c r="B234" s="44"/>
      <c r="C234" s="43"/>
      <c r="D234" s="41"/>
      <c r="E234" s="47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4.8" spans="1:26">
      <c r="A235" s="32"/>
      <c r="B235" s="44"/>
      <c r="C235" s="43"/>
      <c r="D235" s="41"/>
      <c r="E235" s="47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4.8" spans="1:26">
      <c r="A236" s="32"/>
      <c r="B236" s="44"/>
      <c r="C236" s="43"/>
      <c r="D236" s="41"/>
      <c r="E236" s="47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4.8" spans="1:26">
      <c r="A237" s="32"/>
      <c r="B237" s="44"/>
      <c r="C237" s="43"/>
      <c r="D237" s="41"/>
      <c r="E237" s="47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4.8" spans="1:26">
      <c r="A238" s="32"/>
      <c r="B238" s="44"/>
      <c r="C238" s="43"/>
      <c r="D238" s="41"/>
      <c r="E238" s="47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4.8" spans="1:26">
      <c r="A239" s="32"/>
      <c r="B239" s="44"/>
      <c r="C239" s="43"/>
      <c r="D239" s="41"/>
      <c r="E239" s="47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4.8" spans="1:26">
      <c r="A240" s="32"/>
      <c r="B240" s="44"/>
      <c r="C240" s="43"/>
      <c r="D240" s="41"/>
      <c r="E240" s="47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4.8" spans="1:26">
      <c r="A241" s="32"/>
      <c r="B241" s="44"/>
      <c r="C241" s="43"/>
      <c r="D241" s="41"/>
      <c r="E241" s="47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4.8" spans="1:26">
      <c r="A242" s="32"/>
      <c r="B242" s="44"/>
      <c r="C242" s="43"/>
      <c r="D242" s="41"/>
      <c r="E242" s="47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4.8" spans="1:26">
      <c r="A243" s="32"/>
      <c r="B243" s="44"/>
      <c r="C243" s="43"/>
      <c r="D243" s="41"/>
      <c r="E243" s="47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4.8" spans="1:26">
      <c r="A244" s="32"/>
      <c r="B244" s="44"/>
      <c r="C244" s="43"/>
      <c r="D244" s="41"/>
      <c r="E244" s="47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4.8" spans="1:26">
      <c r="A245" s="32"/>
      <c r="B245" s="44"/>
      <c r="C245" s="43"/>
      <c r="D245" s="41"/>
      <c r="E245" s="47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4.8" spans="1:26">
      <c r="A246" s="32"/>
      <c r="B246" s="44"/>
      <c r="C246" s="43"/>
      <c r="D246" s="41"/>
      <c r="E246" s="47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4.8" spans="1:26">
      <c r="A247" s="32"/>
      <c r="B247" s="44"/>
      <c r="C247" s="43"/>
      <c r="D247" s="41"/>
      <c r="E247" s="47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4.8" spans="1:26">
      <c r="A248" s="32"/>
      <c r="B248" s="44"/>
      <c r="C248" s="43"/>
      <c r="D248" s="41"/>
      <c r="E248" s="47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4.8" spans="1:26">
      <c r="A249" s="32"/>
      <c r="B249" s="44"/>
      <c r="C249" s="43"/>
      <c r="D249" s="41"/>
      <c r="E249" s="47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4.8" spans="1:26">
      <c r="A250" s="32"/>
      <c r="B250" s="44"/>
      <c r="C250" s="43"/>
      <c r="D250" s="41"/>
      <c r="E250" s="47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4.8" spans="1:26">
      <c r="A251" s="32"/>
      <c r="B251" s="44"/>
      <c r="C251" s="43"/>
      <c r="D251" s="41"/>
      <c r="E251" s="47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4.8" spans="1:26">
      <c r="A252" s="32"/>
      <c r="B252" s="44"/>
      <c r="C252" s="43"/>
      <c r="D252" s="41"/>
      <c r="E252" s="47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4.8" spans="1:26">
      <c r="A253" s="32"/>
      <c r="B253" s="44"/>
      <c r="C253" s="43"/>
      <c r="D253" s="41"/>
      <c r="E253" s="47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4.8" spans="1:26">
      <c r="A254" s="32"/>
      <c r="B254" s="44"/>
      <c r="C254" s="43"/>
      <c r="D254" s="41"/>
      <c r="E254" s="47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4.8" spans="1:26">
      <c r="A255" s="32"/>
      <c r="B255" s="44"/>
      <c r="C255" s="43"/>
      <c r="D255" s="41"/>
      <c r="E255" s="47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4.8" spans="1:26">
      <c r="A256" s="32"/>
      <c r="B256" s="44"/>
      <c r="C256" s="43"/>
      <c r="D256" s="41"/>
      <c r="E256" s="47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4.8" spans="1:26">
      <c r="A257" s="32"/>
      <c r="B257" s="44"/>
      <c r="C257" s="43"/>
      <c r="D257" s="41"/>
      <c r="E257" s="47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4.8" spans="1:26">
      <c r="A258" s="32"/>
      <c r="B258" s="44"/>
      <c r="C258" s="43"/>
      <c r="D258" s="41"/>
      <c r="E258" s="47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4.8" spans="1:26">
      <c r="A259" s="32"/>
      <c r="B259" s="44"/>
      <c r="C259" s="43"/>
      <c r="D259" s="41"/>
      <c r="E259" s="47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4.8" spans="1:26">
      <c r="A260" s="32"/>
      <c r="B260" s="44"/>
      <c r="C260" s="43"/>
      <c r="D260" s="41"/>
      <c r="E260" s="47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4.8" spans="1:26">
      <c r="A261" s="32"/>
      <c r="B261" s="44"/>
      <c r="C261" s="43"/>
      <c r="D261" s="41"/>
      <c r="E261" s="47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4.8" spans="1:26">
      <c r="A262" s="32"/>
      <c r="B262" s="44"/>
      <c r="C262" s="43"/>
      <c r="D262" s="41"/>
      <c r="E262" s="47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4.8" spans="1:26">
      <c r="A263" s="32"/>
      <c r="B263" s="44"/>
      <c r="C263" s="43"/>
      <c r="D263" s="41"/>
      <c r="E263" s="47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4.8" spans="1:26">
      <c r="A264" s="32"/>
      <c r="B264" s="44"/>
      <c r="C264" s="43"/>
      <c r="D264" s="41"/>
      <c r="E264" s="47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4.8" spans="1:26">
      <c r="A265" s="32"/>
      <c r="B265" s="44"/>
      <c r="C265" s="43"/>
      <c r="D265" s="41"/>
      <c r="E265" s="47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4.8" spans="1:26">
      <c r="A266" s="32"/>
      <c r="B266" s="44"/>
      <c r="C266" s="43"/>
      <c r="D266" s="41"/>
      <c r="E266" s="47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4.8" spans="1:26">
      <c r="A267" s="32"/>
      <c r="B267" s="44"/>
      <c r="C267" s="43"/>
      <c r="D267" s="41"/>
      <c r="E267" s="47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4.8" spans="1:26">
      <c r="A268" s="32"/>
      <c r="B268" s="44"/>
      <c r="C268" s="43"/>
      <c r="D268" s="41"/>
      <c r="E268" s="47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4.8" spans="1:26">
      <c r="A269" s="32"/>
      <c r="B269" s="44"/>
      <c r="C269" s="43"/>
      <c r="D269" s="41"/>
      <c r="E269" s="47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4.8" spans="1:26">
      <c r="A270" s="32"/>
      <c r="B270" s="44"/>
      <c r="C270" s="43"/>
      <c r="D270" s="41"/>
      <c r="E270" s="47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4.8" spans="1:26">
      <c r="A271" s="32"/>
      <c r="B271" s="44"/>
      <c r="C271" s="43"/>
      <c r="D271" s="41"/>
      <c r="E271" s="47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4.8" spans="1:26">
      <c r="A272" s="32"/>
      <c r="B272" s="44"/>
      <c r="C272" s="43"/>
      <c r="D272" s="41"/>
      <c r="E272" s="47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4.8" spans="1:26">
      <c r="A273" s="32"/>
      <c r="B273" s="44"/>
      <c r="C273" s="43"/>
      <c r="D273" s="41"/>
      <c r="E273" s="47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4.8" spans="1:26">
      <c r="A274" s="32"/>
      <c r="B274" s="44"/>
      <c r="C274" s="43"/>
      <c r="D274" s="41"/>
      <c r="E274" s="47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4.8" spans="1:26">
      <c r="A275" s="32"/>
      <c r="B275" s="44"/>
      <c r="C275" s="43"/>
      <c r="D275" s="41"/>
      <c r="E275" s="47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4.8" spans="1:26">
      <c r="A276" s="32"/>
      <c r="B276" s="44"/>
      <c r="C276" s="43"/>
      <c r="D276" s="41"/>
      <c r="E276" s="47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4.8" spans="1:26">
      <c r="A277" s="32"/>
      <c r="B277" s="44"/>
      <c r="C277" s="43"/>
      <c r="D277" s="41"/>
      <c r="E277" s="47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4.8" spans="1:26">
      <c r="A278" s="32"/>
      <c r="B278" s="44"/>
      <c r="C278" s="43"/>
      <c r="D278" s="41"/>
      <c r="E278" s="47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4.8" spans="1:26">
      <c r="A279" s="32"/>
      <c r="B279" s="44"/>
      <c r="C279" s="43"/>
      <c r="D279" s="41"/>
      <c r="E279" s="47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4.8" spans="1:26">
      <c r="A280" s="32"/>
      <c r="B280" s="44"/>
      <c r="C280" s="43"/>
      <c r="D280" s="41"/>
      <c r="E280" s="47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4.8" spans="1:26">
      <c r="A281" s="32"/>
      <c r="B281" s="44"/>
      <c r="C281" s="43"/>
      <c r="D281" s="41"/>
      <c r="E281" s="47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4.8" spans="1:26">
      <c r="A282" s="32"/>
      <c r="B282" s="44"/>
      <c r="C282" s="43"/>
      <c r="D282" s="41"/>
      <c r="E282" s="47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4.8" spans="1:26">
      <c r="A283" s="32"/>
      <c r="B283" s="44"/>
      <c r="C283" s="43"/>
      <c r="D283" s="41"/>
      <c r="E283" s="47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4.8" spans="1:26">
      <c r="A284" s="32"/>
      <c r="B284" s="44"/>
      <c r="C284" s="43"/>
      <c r="D284" s="41"/>
      <c r="E284" s="47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4.8" spans="1:26">
      <c r="A285" s="32"/>
      <c r="B285" s="44"/>
      <c r="C285" s="43"/>
      <c r="D285" s="41"/>
      <c r="E285" s="47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4.8" spans="1:26">
      <c r="A286" s="32"/>
      <c r="B286" s="44"/>
      <c r="C286" s="43"/>
      <c r="D286" s="41"/>
      <c r="E286" s="47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4.8" spans="1:26">
      <c r="A287" s="32"/>
      <c r="B287" s="44"/>
      <c r="C287" s="43"/>
      <c r="D287" s="41"/>
      <c r="E287" s="47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4.8" spans="1:26">
      <c r="A288" s="32"/>
      <c r="B288" s="44"/>
      <c r="C288" s="43"/>
      <c r="D288" s="41"/>
      <c r="E288" s="47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4.8" spans="1:26">
      <c r="A289" s="32"/>
      <c r="B289" s="44"/>
      <c r="C289" s="43"/>
      <c r="D289" s="41"/>
      <c r="E289" s="47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4.8" spans="1:26">
      <c r="A290" s="32"/>
      <c r="B290" s="44"/>
      <c r="C290" s="43"/>
      <c r="D290" s="41"/>
      <c r="E290" s="47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4.8" spans="1:26">
      <c r="A291" s="32"/>
      <c r="B291" s="44"/>
      <c r="C291" s="43"/>
      <c r="D291" s="41"/>
      <c r="E291" s="47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4.8" spans="1:26">
      <c r="A292" s="32"/>
      <c r="B292" s="44"/>
      <c r="C292" s="43"/>
      <c r="D292" s="41"/>
      <c r="E292" s="47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4.8" spans="1:26">
      <c r="A293" s="32"/>
      <c r="B293" s="44"/>
      <c r="C293" s="43"/>
      <c r="D293" s="41"/>
      <c r="E293" s="47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4.8" spans="1:26">
      <c r="A294" s="32"/>
      <c r="B294" s="44"/>
      <c r="C294" s="43"/>
      <c r="D294" s="41"/>
      <c r="E294" s="47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4.8" spans="1:26">
      <c r="A295" s="32"/>
      <c r="B295" s="44"/>
      <c r="C295" s="43"/>
      <c r="D295" s="41"/>
      <c r="E295" s="47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4.8" spans="1:26">
      <c r="A296" s="32"/>
      <c r="B296" s="44"/>
      <c r="C296" s="43"/>
      <c r="D296" s="41"/>
      <c r="E296" s="47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4.8" spans="1:26">
      <c r="A297" s="32"/>
      <c r="B297" s="44"/>
      <c r="C297" s="43"/>
      <c r="D297" s="41"/>
      <c r="E297" s="47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4.8" spans="1:26">
      <c r="A298" s="32"/>
      <c r="B298" s="44"/>
      <c r="C298" s="43"/>
      <c r="D298" s="41"/>
      <c r="E298" s="47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4.8" spans="1:26">
      <c r="A299" s="32"/>
      <c r="B299" s="44"/>
      <c r="C299" s="43"/>
      <c r="D299" s="41"/>
      <c r="E299" s="47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4.8" spans="1:26">
      <c r="A300" s="32"/>
      <c r="B300" s="44"/>
      <c r="C300" s="43"/>
      <c r="D300" s="41"/>
      <c r="E300" s="47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4.8" spans="1:26">
      <c r="A301" s="32"/>
      <c r="B301" s="44"/>
      <c r="C301" s="43"/>
      <c r="D301" s="41"/>
      <c r="E301" s="47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4.8" spans="1:26">
      <c r="A302" s="32"/>
      <c r="B302" s="44"/>
      <c r="C302" s="43"/>
      <c r="D302" s="41"/>
      <c r="E302" s="47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4.8" spans="1:26">
      <c r="A303" s="32"/>
      <c r="B303" s="44"/>
      <c r="C303" s="43"/>
      <c r="D303" s="41"/>
      <c r="E303" s="47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4.8" spans="1:26">
      <c r="A304" s="32"/>
      <c r="B304" s="44"/>
      <c r="C304" s="43"/>
      <c r="D304" s="41"/>
      <c r="E304" s="47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4.8" spans="1:26">
      <c r="A305" s="32"/>
      <c r="B305" s="44"/>
      <c r="C305" s="43"/>
      <c r="D305" s="41"/>
      <c r="E305" s="47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4.8" spans="1:26">
      <c r="A306" s="32"/>
      <c r="B306" s="44"/>
      <c r="C306" s="43"/>
      <c r="D306" s="41"/>
      <c r="E306" s="47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4.8" spans="1:26">
      <c r="A307" s="32"/>
      <c r="B307" s="44"/>
      <c r="C307" s="43"/>
      <c r="D307" s="41"/>
      <c r="E307" s="47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4.8" spans="1:26">
      <c r="A308" s="32"/>
      <c r="B308" s="44"/>
      <c r="C308" s="43"/>
      <c r="D308" s="41"/>
      <c r="E308" s="47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4.8" spans="1:26">
      <c r="A309" s="32"/>
      <c r="B309" s="44"/>
      <c r="C309" s="43"/>
      <c r="D309" s="41"/>
      <c r="E309" s="47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4.8" spans="1:26">
      <c r="A310" s="32"/>
      <c r="B310" s="44"/>
      <c r="C310" s="43"/>
      <c r="D310" s="41"/>
      <c r="E310" s="47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4.8" spans="1:26">
      <c r="A311" s="32"/>
      <c r="B311" s="44"/>
      <c r="C311" s="43"/>
      <c r="D311" s="41"/>
      <c r="E311" s="47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4.8" spans="1:26">
      <c r="A312" s="32"/>
      <c r="B312" s="44"/>
      <c r="C312" s="43"/>
      <c r="D312" s="41"/>
      <c r="E312" s="47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4.8" spans="1:26">
      <c r="A313" s="32"/>
      <c r="B313" s="44"/>
      <c r="C313" s="43"/>
      <c r="D313" s="41"/>
      <c r="E313" s="47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4.8" spans="1:26">
      <c r="A314" s="32"/>
      <c r="B314" s="44"/>
      <c r="C314" s="43"/>
      <c r="D314" s="41"/>
      <c r="E314" s="47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4.8" spans="1:26">
      <c r="A315" s="32"/>
      <c r="B315" s="44"/>
      <c r="C315" s="43"/>
      <c r="D315" s="41"/>
      <c r="E315" s="47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4.8" spans="1:26">
      <c r="A316" s="32"/>
      <c r="B316" s="44"/>
      <c r="C316" s="43"/>
      <c r="D316" s="41"/>
      <c r="E316" s="47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4.8" spans="1:26">
      <c r="A317" s="32"/>
      <c r="B317" s="44"/>
      <c r="C317" s="43"/>
      <c r="D317" s="41"/>
      <c r="E317" s="47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4.8" spans="1:26">
      <c r="A318" s="32"/>
      <c r="B318" s="44"/>
      <c r="C318" s="43"/>
      <c r="D318" s="41"/>
      <c r="E318" s="47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4.8" spans="1:26">
      <c r="A319" s="32"/>
      <c r="B319" s="44"/>
      <c r="C319" s="43"/>
      <c r="D319" s="41"/>
      <c r="E319" s="47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4.8" spans="1:26">
      <c r="A320" s="32"/>
      <c r="B320" s="44"/>
      <c r="C320" s="43"/>
      <c r="D320" s="41"/>
      <c r="E320" s="47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4.8" spans="1:26">
      <c r="A321" s="32"/>
      <c r="B321" s="44"/>
      <c r="C321" s="43"/>
      <c r="D321" s="41"/>
      <c r="E321" s="47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4.8" spans="1:26">
      <c r="A322" s="32"/>
      <c r="B322" s="44"/>
      <c r="C322" s="43"/>
      <c r="D322" s="41"/>
      <c r="E322" s="47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4.8" spans="1:26">
      <c r="A323" s="32"/>
      <c r="B323" s="44"/>
      <c r="C323" s="43"/>
      <c r="D323" s="41"/>
      <c r="E323" s="47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4.8" spans="1:26">
      <c r="A324" s="32"/>
      <c r="B324" s="44"/>
      <c r="C324" s="43"/>
      <c r="D324" s="41"/>
      <c r="E324" s="47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4.8" spans="1:26">
      <c r="A325" s="32"/>
      <c r="B325" s="44"/>
      <c r="C325" s="43"/>
      <c r="D325" s="41"/>
      <c r="E325" s="47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4.8" spans="1:26">
      <c r="A326" s="32"/>
      <c r="B326" s="44"/>
      <c r="C326" s="43"/>
      <c r="D326" s="41"/>
      <c r="E326" s="47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4.8" spans="1:26">
      <c r="A327" s="32"/>
      <c r="B327" s="44"/>
      <c r="C327" s="43"/>
      <c r="D327" s="41"/>
      <c r="E327" s="47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4.8" spans="1:26">
      <c r="A328" s="32"/>
      <c r="B328" s="44"/>
      <c r="C328" s="43"/>
      <c r="D328" s="41"/>
      <c r="E328" s="47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4.8" spans="1:26">
      <c r="A329" s="32"/>
      <c r="B329" s="44"/>
      <c r="C329" s="43"/>
      <c r="D329" s="41"/>
      <c r="E329" s="47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4.8" spans="1:26">
      <c r="A330" s="32"/>
      <c r="B330" s="44"/>
      <c r="C330" s="43"/>
      <c r="D330" s="41"/>
      <c r="E330" s="47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4.8" spans="1:26">
      <c r="A331" s="32"/>
      <c r="B331" s="44"/>
      <c r="C331" s="43"/>
      <c r="D331" s="41"/>
      <c r="E331" s="47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4.8" spans="1:26">
      <c r="A332" s="32"/>
      <c r="B332" s="44"/>
      <c r="C332" s="43"/>
      <c r="D332" s="41"/>
      <c r="E332" s="47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4.8" spans="1:26">
      <c r="A333" s="32"/>
      <c r="B333" s="44"/>
      <c r="C333" s="43"/>
      <c r="D333" s="41"/>
      <c r="E333" s="47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4.8" spans="1:26">
      <c r="A334" s="32"/>
      <c r="B334" s="44"/>
      <c r="C334" s="43"/>
      <c r="D334" s="41"/>
      <c r="E334" s="47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4.8" spans="1:26">
      <c r="A335" s="32"/>
      <c r="B335" s="44"/>
      <c r="C335" s="43"/>
      <c r="D335" s="41"/>
      <c r="E335" s="47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4.8" spans="1:26">
      <c r="A336" s="32"/>
      <c r="B336" s="44"/>
      <c r="C336" s="43"/>
      <c r="D336" s="41"/>
      <c r="E336" s="47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4.8" spans="1:26">
      <c r="A337" s="32"/>
      <c r="B337" s="44"/>
      <c r="C337" s="43"/>
      <c r="D337" s="41"/>
      <c r="E337" s="47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4.8" spans="1:26">
      <c r="A338" s="32"/>
      <c r="B338" s="44"/>
      <c r="C338" s="43"/>
      <c r="D338" s="41"/>
      <c r="E338" s="47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4.8" spans="1:26">
      <c r="A339" s="32"/>
      <c r="B339" s="44"/>
      <c r="C339" s="43"/>
      <c r="D339" s="41"/>
      <c r="E339" s="47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4.8" spans="1:26">
      <c r="A340" s="32"/>
      <c r="B340" s="44"/>
      <c r="C340" s="43"/>
      <c r="D340" s="41"/>
      <c r="E340" s="47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4.8" spans="1:26">
      <c r="A341" s="32"/>
      <c r="B341" s="44"/>
      <c r="C341" s="43"/>
      <c r="D341" s="41"/>
      <c r="E341" s="47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4.8" spans="1:26">
      <c r="A342" s="32"/>
      <c r="B342" s="44"/>
      <c r="C342" s="43"/>
      <c r="D342" s="41"/>
      <c r="E342" s="47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4.8" spans="1:26">
      <c r="A343" s="32"/>
      <c r="B343" s="44"/>
      <c r="C343" s="43"/>
      <c r="D343" s="41"/>
      <c r="E343" s="47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4.8" spans="1:26">
      <c r="A344" s="32"/>
      <c r="B344" s="44"/>
      <c r="C344" s="43"/>
      <c r="D344" s="41"/>
      <c r="E344" s="47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4.8" spans="1:26">
      <c r="A345" s="32"/>
      <c r="B345" s="44"/>
      <c r="C345" s="43"/>
      <c r="D345" s="41"/>
      <c r="E345" s="47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4.8" spans="1:26">
      <c r="A346" s="32"/>
      <c r="B346" s="44"/>
      <c r="C346" s="43"/>
      <c r="D346" s="41"/>
      <c r="E346" s="47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4.8" spans="1:26">
      <c r="A347" s="32"/>
      <c r="B347" s="44"/>
      <c r="C347" s="43"/>
      <c r="D347" s="41"/>
      <c r="E347" s="47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4.8" spans="1:26">
      <c r="A348" s="32"/>
      <c r="B348" s="44"/>
      <c r="C348" s="43"/>
      <c r="D348" s="41"/>
      <c r="E348" s="47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4.8" spans="1:26">
      <c r="A349" s="32"/>
      <c r="B349" s="44"/>
      <c r="C349" s="43"/>
      <c r="D349" s="41"/>
      <c r="E349" s="47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4.8" spans="1:26">
      <c r="A350" s="32"/>
      <c r="B350" s="44"/>
      <c r="C350" s="43"/>
      <c r="D350" s="41"/>
      <c r="E350" s="47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4.8" spans="1:26">
      <c r="A351" s="32"/>
      <c r="B351" s="44"/>
      <c r="C351" s="43"/>
      <c r="D351" s="41"/>
      <c r="E351" s="47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4.8" spans="1:26">
      <c r="A352" s="32"/>
      <c r="B352" s="44"/>
      <c r="C352" s="43"/>
      <c r="D352" s="41"/>
      <c r="E352" s="47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4.8" spans="1:26">
      <c r="A353" s="32"/>
      <c r="B353" s="44"/>
      <c r="C353" s="43"/>
      <c r="D353" s="41"/>
      <c r="E353" s="47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4.8" spans="1:26">
      <c r="A354" s="32"/>
      <c r="B354" s="44"/>
      <c r="C354" s="43"/>
      <c r="D354" s="41"/>
      <c r="E354" s="47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4.8" spans="1:26">
      <c r="A355" s="32"/>
      <c r="B355" s="44"/>
      <c r="C355" s="43"/>
      <c r="D355" s="41"/>
      <c r="E355" s="47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4.8" spans="1:26">
      <c r="A356" s="32"/>
      <c r="B356" s="44"/>
      <c r="C356" s="43"/>
      <c r="D356" s="41"/>
      <c r="E356" s="47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4.8" spans="1:26">
      <c r="A357" s="32"/>
      <c r="B357" s="44"/>
      <c r="C357" s="43"/>
      <c r="D357" s="41"/>
      <c r="E357" s="47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4.8" spans="1:26">
      <c r="A358" s="32"/>
      <c r="B358" s="44"/>
      <c r="C358" s="43"/>
      <c r="D358" s="41"/>
      <c r="E358" s="47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4.8" spans="1:26">
      <c r="A359" s="32"/>
      <c r="B359" s="44"/>
      <c r="C359" s="43"/>
      <c r="D359" s="41"/>
      <c r="E359" s="47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4.8" spans="1:26">
      <c r="A360" s="32"/>
      <c r="B360" s="44"/>
      <c r="C360" s="43"/>
      <c r="D360" s="41"/>
      <c r="E360" s="47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4.8" spans="1:26">
      <c r="A361" s="32"/>
      <c r="B361" s="44"/>
      <c r="C361" s="43"/>
      <c r="D361" s="41"/>
      <c r="E361" s="47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4.8" spans="1:26">
      <c r="A362" s="32"/>
      <c r="B362" s="44"/>
      <c r="C362" s="43"/>
      <c r="D362" s="41"/>
      <c r="E362" s="47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4.8" spans="1:26">
      <c r="A363" s="32"/>
      <c r="B363" s="44"/>
      <c r="C363" s="43"/>
      <c r="D363" s="41"/>
      <c r="E363" s="47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4.8" spans="1:26">
      <c r="A364" s="32"/>
      <c r="B364" s="44"/>
      <c r="C364" s="43"/>
      <c r="D364" s="41"/>
      <c r="E364" s="47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4.8" spans="1:26">
      <c r="A365" s="32"/>
      <c r="B365" s="44"/>
      <c r="C365" s="43"/>
      <c r="D365" s="41"/>
      <c r="E365" s="47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4.8" spans="1:26">
      <c r="A366" s="32"/>
      <c r="B366" s="44"/>
      <c r="C366" s="43"/>
      <c r="D366" s="41"/>
      <c r="E366" s="47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4.8" spans="1:26">
      <c r="A367" s="32"/>
      <c r="B367" s="44"/>
      <c r="C367" s="43"/>
      <c r="D367" s="41"/>
      <c r="E367" s="47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4.8" spans="1:26">
      <c r="A368" s="32"/>
      <c r="B368" s="44"/>
      <c r="C368" s="43"/>
      <c r="D368" s="41"/>
      <c r="E368" s="47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4.8" spans="1:26">
      <c r="A369" s="32"/>
      <c r="B369" s="44"/>
      <c r="C369" s="43"/>
      <c r="D369" s="41"/>
      <c r="E369" s="47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4.8" spans="1:26">
      <c r="A370" s="32"/>
      <c r="B370" s="44"/>
      <c r="C370" s="43"/>
      <c r="D370" s="41"/>
      <c r="E370" s="47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4.8" spans="1:26">
      <c r="A371" s="32"/>
      <c r="B371" s="44"/>
      <c r="C371" s="43"/>
      <c r="D371" s="41"/>
      <c r="E371" s="47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4.8" spans="1:26">
      <c r="A372" s="32"/>
      <c r="B372" s="44"/>
      <c r="C372" s="43"/>
      <c r="D372" s="41"/>
      <c r="E372" s="47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4.8" spans="1:26">
      <c r="A373" s="32"/>
      <c r="B373" s="44"/>
      <c r="C373" s="43"/>
      <c r="D373" s="41"/>
      <c r="E373" s="47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4.8" spans="1:26">
      <c r="A374" s="32"/>
      <c r="B374" s="44"/>
      <c r="C374" s="43"/>
      <c r="D374" s="41"/>
      <c r="E374" s="47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4.8" spans="1:26">
      <c r="A375" s="32"/>
      <c r="B375" s="44"/>
      <c r="C375" s="43"/>
      <c r="D375" s="41"/>
      <c r="E375" s="47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4.8" spans="1:26">
      <c r="A376" s="32"/>
      <c r="B376" s="44"/>
      <c r="C376" s="43"/>
      <c r="D376" s="41"/>
      <c r="E376" s="47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4.8" spans="1:26">
      <c r="A377" s="32"/>
      <c r="B377" s="44"/>
      <c r="C377" s="43"/>
      <c r="D377" s="41"/>
      <c r="E377" s="47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4.8" spans="1:26">
      <c r="A378" s="32"/>
      <c r="B378" s="44"/>
      <c r="C378" s="43"/>
      <c r="D378" s="41"/>
      <c r="E378" s="47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4.8" spans="1:26">
      <c r="A379" s="32"/>
      <c r="B379" s="44"/>
      <c r="C379" s="43"/>
      <c r="D379" s="41"/>
      <c r="E379" s="47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4.8" spans="1:26">
      <c r="A380" s="32"/>
      <c r="B380" s="44"/>
      <c r="C380" s="43"/>
      <c r="D380" s="41"/>
      <c r="E380" s="47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4.8" spans="1:26">
      <c r="A381" s="32"/>
      <c r="B381" s="44"/>
      <c r="C381" s="43"/>
      <c r="D381" s="41"/>
      <c r="E381" s="47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4.8" spans="1:26">
      <c r="A382" s="32"/>
      <c r="B382" s="44"/>
      <c r="C382" s="43"/>
      <c r="D382" s="41"/>
      <c r="E382" s="47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4.8" spans="1:26">
      <c r="A383" s="32"/>
      <c r="B383" s="44"/>
      <c r="C383" s="43"/>
      <c r="D383" s="41"/>
      <c r="E383" s="47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4.8" spans="1:26">
      <c r="A384" s="32"/>
      <c r="B384" s="44"/>
      <c r="C384" s="43"/>
      <c r="D384" s="41"/>
      <c r="E384" s="47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4.8" spans="1:26">
      <c r="A385" s="32"/>
      <c r="B385" s="44"/>
      <c r="C385" s="43"/>
      <c r="D385" s="41"/>
      <c r="E385" s="47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4.8" spans="1:26">
      <c r="A386" s="32"/>
      <c r="B386" s="44"/>
      <c r="C386" s="43"/>
      <c r="D386" s="41"/>
      <c r="E386" s="47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4.8" spans="1:26">
      <c r="A387" s="32"/>
      <c r="B387" s="44"/>
      <c r="C387" s="43"/>
      <c r="D387" s="41"/>
      <c r="E387" s="47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4.8" spans="1:26">
      <c r="A388" s="32"/>
      <c r="B388" s="44"/>
      <c r="C388" s="43"/>
      <c r="D388" s="41"/>
      <c r="E388" s="47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4.8" spans="1:26">
      <c r="A389" s="32"/>
      <c r="B389" s="44"/>
      <c r="C389" s="43"/>
      <c r="D389" s="41"/>
      <c r="E389" s="47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4.8" spans="1:26">
      <c r="A390" s="32"/>
      <c r="B390" s="44"/>
      <c r="C390" s="43"/>
      <c r="D390" s="41"/>
      <c r="E390" s="47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4.8" spans="1:26">
      <c r="A391" s="32"/>
      <c r="B391" s="44"/>
      <c r="C391" s="43"/>
      <c r="D391" s="41"/>
      <c r="E391" s="47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4.8" spans="1:26">
      <c r="A392" s="32"/>
      <c r="B392" s="44"/>
      <c r="C392" s="43"/>
      <c r="D392" s="41"/>
      <c r="E392" s="47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4.8" spans="1:26">
      <c r="A393" s="32"/>
      <c r="B393" s="44"/>
      <c r="C393" s="43"/>
      <c r="D393" s="41"/>
      <c r="E393" s="47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4.8" spans="1:26">
      <c r="A394" s="32"/>
      <c r="B394" s="44"/>
      <c r="C394" s="43"/>
      <c r="D394" s="41"/>
      <c r="E394" s="47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4.8" spans="1:26">
      <c r="A395" s="32"/>
      <c r="B395" s="44"/>
      <c r="C395" s="43"/>
      <c r="D395" s="41"/>
      <c r="E395" s="47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4.8" spans="1:26">
      <c r="A396" s="32"/>
      <c r="B396" s="44"/>
      <c r="C396" s="43"/>
      <c r="D396" s="41"/>
      <c r="E396" s="47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4.8" spans="1:26">
      <c r="A397" s="32"/>
      <c r="B397" s="44"/>
      <c r="C397" s="43"/>
      <c r="D397" s="41"/>
      <c r="E397" s="47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4.8" spans="1:26">
      <c r="A398" s="32"/>
      <c r="B398" s="44"/>
      <c r="C398" s="43"/>
      <c r="D398" s="41"/>
      <c r="E398" s="47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4.8" spans="1:26">
      <c r="A399" s="32"/>
      <c r="B399" s="44"/>
      <c r="C399" s="43"/>
      <c r="D399" s="41"/>
      <c r="E399" s="47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4.8" spans="1:26">
      <c r="A400" s="32"/>
      <c r="B400" s="44"/>
      <c r="C400" s="43"/>
      <c r="D400" s="41"/>
      <c r="E400" s="47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4.8" spans="1:26">
      <c r="A401" s="32"/>
      <c r="B401" s="44"/>
      <c r="C401" s="43"/>
      <c r="D401" s="41"/>
      <c r="E401" s="47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4.8" spans="1:26">
      <c r="A402" s="32"/>
      <c r="B402" s="44"/>
      <c r="C402" s="43"/>
      <c r="D402" s="41"/>
      <c r="E402" s="47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4.8" spans="1:26">
      <c r="A403" s="32"/>
      <c r="B403" s="44"/>
      <c r="C403" s="43"/>
      <c r="D403" s="41"/>
      <c r="E403" s="47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4.8" spans="1:26">
      <c r="A404" s="32"/>
      <c r="B404" s="44"/>
      <c r="C404" s="43"/>
      <c r="D404" s="41"/>
      <c r="E404" s="47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4.8" spans="1:26">
      <c r="A405" s="32"/>
      <c r="B405" s="44"/>
      <c r="C405" s="43"/>
      <c r="D405" s="41"/>
      <c r="E405" s="47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4.8" spans="1:26">
      <c r="A406" s="32"/>
      <c r="B406" s="44"/>
      <c r="C406" s="43"/>
      <c r="D406" s="41"/>
      <c r="E406" s="47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4.8" spans="1:26">
      <c r="A407" s="32"/>
      <c r="B407" s="44"/>
      <c r="C407" s="43"/>
      <c r="D407" s="41"/>
      <c r="E407" s="47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4.8" spans="1:26">
      <c r="A408" s="32"/>
      <c r="B408" s="44"/>
      <c r="C408" s="43"/>
      <c r="D408" s="41"/>
      <c r="E408" s="47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4.8" spans="1:26">
      <c r="A409" s="32"/>
      <c r="B409" s="44"/>
      <c r="C409" s="43"/>
      <c r="D409" s="41"/>
      <c r="E409" s="47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4.8" spans="1:26">
      <c r="A410" s="32"/>
      <c r="B410" s="44"/>
      <c r="C410" s="43"/>
      <c r="D410" s="41"/>
      <c r="E410" s="47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4.8" spans="1:26">
      <c r="A411" s="32"/>
      <c r="B411" s="44"/>
      <c r="C411" s="43"/>
      <c r="D411" s="41"/>
      <c r="E411" s="47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4.8" spans="1:26">
      <c r="A412" s="32"/>
      <c r="B412" s="44"/>
      <c r="C412" s="43"/>
      <c r="D412" s="41"/>
      <c r="E412" s="47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4.8" spans="1:26">
      <c r="A413" s="32"/>
      <c r="B413" s="44"/>
      <c r="C413" s="43"/>
      <c r="D413" s="41"/>
      <c r="E413" s="47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4.8" spans="1:26">
      <c r="A414" s="32"/>
      <c r="B414" s="44"/>
      <c r="C414" s="43"/>
      <c r="D414" s="41"/>
      <c r="E414" s="47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4.8" spans="1:26">
      <c r="A415" s="32"/>
      <c r="B415" s="44"/>
      <c r="C415" s="43"/>
      <c r="D415" s="41"/>
      <c r="E415" s="47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4.8" spans="1:26">
      <c r="A416" s="32"/>
      <c r="B416" s="44"/>
      <c r="C416" s="43"/>
      <c r="D416" s="41"/>
      <c r="E416" s="47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4.8" spans="1:26">
      <c r="A417" s="32"/>
      <c r="B417" s="44"/>
      <c r="C417" s="43"/>
      <c r="D417" s="41"/>
      <c r="E417" s="47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4.8" spans="1:26">
      <c r="A418" s="32"/>
      <c r="B418" s="44"/>
      <c r="C418" s="43"/>
      <c r="D418" s="41"/>
      <c r="E418" s="47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4.8" spans="1:26">
      <c r="A419" s="32"/>
      <c r="B419" s="44"/>
      <c r="C419" s="43"/>
      <c r="D419" s="41"/>
      <c r="E419" s="47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4.8" spans="1:26">
      <c r="A420" s="32"/>
      <c r="B420" s="44"/>
      <c r="C420" s="43"/>
      <c r="D420" s="41"/>
      <c r="E420" s="47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4.8" spans="1:26">
      <c r="A421" s="32"/>
      <c r="B421" s="44"/>
      <c r="C421" s="43"/>
      <c r="D421" s="41"/>
      <c r="E421" s="47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4.8" spans="1:26">
      <c r="A422" s="32"/>
      <c r="B422" s="44"/>
      <c r="C422" s="43"/>
      <c r="D422" s="41"/>
      <c r="E422" s="47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4.8" spans="1:26">
      <c r="A423" s="32"/>
      <c r="B423" s="44"/>
      <c r="C423" s="43"/>
      <c r="D423" s="41"/>
      <c r="E423" s="47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4.8" spans="1:26">
      <c r="A424" s="32"/>
      <c r="B424" s="44"/>
      <c r="C424" s="43"/>
      <c r="D424" s="41"/>
      <c r="E424" s="47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4.8" spans="1:26">
      <c r="A425" s="32"/>
      <c r="B425" s="44"/>
      <c r="C425" s="43"/>
      <c r="D425" s="41"/>
      <c r="E425" s="47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4.8" spans="1:26">
      <c r="A426" s="32"/>
      <c r="B426" s="44"/>
      <c r="C426" s="43"/>
      <c r="D426" s="41"/>
      <c r="E426" s="47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4.8" spans="1:26">
      <c r="A427" s="32"/>
      <c r="B427" s="44"/>
      <c r="C427" s="43"/>
      <c r="D427" s="41"/>
      <c r="E427" s="47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4.8" spans="1:26">
      <c r="A428" s="32"/>
      <c r="B428" s="44"/>
      <c r="C428" s="43"/>
      <c r="D428" s="41"/>
      <c r="E428" s="47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4.8" spans="1:26">
      <c r="A429" s="32"/>
      <c r="B429" s="44"/>
      <c r="C429" s="43"/>
      <c r="D429" s="41"/>
      <c r="E429" s="47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4.8" spans="1:26">
      <c r="A430" s="32"/>
      <c r="B430" s="44"/>
      <c r="C430" s="43"/>
      <c r="D430" s="41"/>
      <c r="E430" s="47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4.8" spans="1:26">
      <c r="A431" s="32"/>
      <c r="B431" s="44"/>
      <c r="C431" s="43"/>
      <c r="D431" s="41"/>
      <c r="E431" s="47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4.8" spans="1:26">
      <c r="A432" s="32"/>
      <c r="B432" s="44"/>
      <c r="C432" s="43"/>
      <c r="D432" s="41"/>
      <c r="E432" s="47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4.8" spans="1:26">
      <c r="A433" s="32"/>
      <c r="B433" s="44"/>
      <c r="C433" s="43"/>
      <c r="D433" s="41"/>
      <c r="E433" s="47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4.8" spans="1:26">
      <c r="A434" s="32"/>
      <c r="B434" s="44"/>
      <c r="C434" s="43"/>
      <c r="D434" s="41"/>
      <c r="E434" s="47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4.8" spans="1:26">
      <c r="A435" s="32"/>
      <c r="B435" s="44"/>
      <c r="C435" s="43"/>
      <c r="D435" s="41"/>
      <c r="E435" s="47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4.8" spans="1:26">
      <c r="A436" s="32"/>
      <c r="B436" s="44"/>
      <c r="C436" s="43"/>
      <c r="D436" s="41"/>
      <c r="E436" s="47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4.8" spans="1:26">
      <c r="A437" s="32"/>
      <c r="B437" s="44"/>
      <c r="C437" s="43"/>
      <c r="D437" s="41"/>
      <c r="E437" s="47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4.8" spans="1:26">
      <c r="A438" s="32"/>
      <c r="B438" s="44"/>
      <c r="C438" s="43"/>
      <c r="D438" s="41"/>
      <c r="E438" s="47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4.8" spans="1:26">
      <c r="A439" s="32"/>
      <c r="B439" s="44"/>
      <c r="C439" s="43"/>
      <c r="D439" s="41"/>
      <c r="E439" s="47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4.8" spans="1:26">
      <c r="A440" s="32"/>
      <c r="B440" s="44"/>
      <c r="C440" s="43"/>
      <c r="D440" s="41"/>
      <c r="E440" s="47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4.8" spans="1:26">
      <c r="A441" s="32"/>
      <c r="B441" s="44"/>
      <c r="C441" s="43"/>
      <c r="D441" s="41"/>
      <c r="E441" s="47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4.8" spans="1:26">
      <c r="A442" s="32"/>
      <c r="B442" s="44"/>
      <c r="C442" s="43"/>
      <c r="D442" s="41"/>
      <c r="E442" s="47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4.8" spans="1:26">
      <c r="A443" s="32"/>
      <c r="B443" s="44"/>
      <c r="C443" s="43"/>
      <c r="D443" s="41"/>
      <c r="E443" s="47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4.8" spans="1:26">
      <c r="A444" s="32"/>
      <c r="B444" s="44"/>
      <c r="C444" s="43"/>
      <c r="D444" s="41"/>
      <c r="E444" s="47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4.8" spans="1:26">
      <c r="A445" s="32"/>
      <c r="B445" s="44"/>
      <c r="C445" s="43"/>
      <c r="D445" s="41"/>
      <c r="E445" s="47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4.8" spans="1:26">
      <c r="A446" s="32"/>
      <c r="B446" s="44"/>
      <c r="C446" s="43"/>
      <c r="D446" s="41"/>
      <c r="E446" s="47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4.8" spans="1:26">
      <c r="A447" s="32"/>
      <c r="B447" s="44"/>
      <c r="C447" s="43"/>
      <c r="D447" s="41"/>
      <c r="E447" s="47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4.8" spans="1:26">
      <c r="A448" s="32"/>
      <c r="B448" s="44"/>
      <c r="C448" s="43"/>
      <c r="D448" s="41"/>
      <c r="E448" s="47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4.8" spans="1:26">
      <c r="A449" s="32"/>
      <c r="B449" s="44"/>
      <c r="C449" s="43"/>
      <c r="D449" s="41"/>
      <c r="E449" s="47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4.8" spans="1:26">
      <c r="A450" s="32"/>
      <c r="B450" s="44"/>
      <c r="C450" s="43"/>
      <c r="D450" s="41"/>
      <c r="E450" s="47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4.8" spans="1:26">
      <c r="A451" s="32"/>
      <c r="B451" s="44"/>
      <c r="C451" s="43"/>
      <c r="D451" s="41"/>
      <c r="E451" s="47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4.8" spans="1:26">
      <c r="A452" s="32"/>
      <c r="B452" s="44"/>
      <c r="C452" s="43"/>
      <c r="D452" s="41"/>
      <c r="E452" s="47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4.8" spans="1:26">
      <c r="A453" s="32"/>
      <c r="B453" s="44"/>
      <c r="C453" s="43"/>
      <c r="D453" s="41"/>
      <c r="E453" s="47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4.8" spans="1:26">
      <c r="A454" s="32"/>
      <c r="B454" s="44"/>
      <c r="C454" s="43"/>
      <c r="D454" s="41"/>
      <c r="E454" s="47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4.8" spans="1:26">
      <c r="A455" s="32"/>
      <c r="B455" s="44"/>
      <c r="C455" s="43"/>
      <c r="D455" s="41"/>
      <c r="E455" s="47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4.8" spans="1:26">
      <c r="A456" s="32"/>
      <c r="B456" s="44"/>
      <c r="C456" s="43"/>
      <c r="D456" s="41"/>
      <c r="E456" s="47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4.8" spans="1:26">
      <c r="A457" s="32"/>
      <c r="B457" s="44"/>
      <c r="C457" s="43"/>
      <c r="D457" s="41"/>
      <c r="E457" s="47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4.8" spans="1:26">
      <c r="A458" s="32"/>
      <c r="B458" s="44"/>
      <c r="C458" s="43"/>
      <c r="D458" s="41"/>
      <c r="E458" s="47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4.8" spans="1:26">
      <c r="A459" s="32"/>
      <c r="B459" s="44"/>
      <c r="C459" s="43"/>
      <c r="D459" s="41"/>
      <c r="E459" s="47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4.8" spans="1:26">
      <c r="A460" s="32"/>
      <c r="B460" s="44"/>
      <c r="C460" s="43"/>
      <c r="D460" s="41"/>
      <c r="E460" s="47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4.8" spans="1:26">
      <c r="A461" s="32"/>
      <c r="B461" s="44"/>
      <c r="C461" s="43"/>
      <c r="D461" s="41"/>
      <c r="E461" s="47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4.8" spans="1:26">
      <c r="A462" s="32"/>
      <c r="B462" s="44"/>
      <c r="C462" s="43"/>
      <c r="D462" s="41"/>
      <c r="E462" s="47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4.8" spans="1:26">
      <c r="A463" s="32"/>
      <c r="B463" s="44"/>
      <c r="C463" s="43"/>
      <c r="D463" s="41"/>
      <c r="E463" s="47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4.8" spans="1:26">
      <c r="A464" s="32"/>
      <c r="B464" s="44"/>
      <c r="C464" s="43"/>
      <c r="D464" s="41"/>
      <c r="E464" s="47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4.8" spans="1:26">
      <c r="A465" s="32"/>
      <c r="B465" s="44"/>
      <c r="C465" s="43"/>
      <c r="D465" s="41"/>
      <c r="E465" s="47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4.8" spans="1:26">
      <c r="A466" s="32"/>
      <c r="B466" s="44"/>
      <c r="C466" s="43"/>
      <c r="D466" s="41"/>
      <c r="E466" s="47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4.8" spans="1:26">
      <c r="A467" s="32"/>
      <c r="B467" s="44"/>
      <c r="C467" s="43"/>
      <c r="D467" s="41"/>
      <c r="E467" s="47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4.8" spans="1:26">
      <c r="A468" s="32"/>
      <c r="B468" s="44"/>
      <c r="C468" s="43"/>
      <c r="D468" s="41"/>
      <c r="E468" s="47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4.8" spans="1:26">
      <c r="A469" s="32"/>
      <c r="B469" s="44"/>
      <c r="C469" s="43"/>
      <c r="D469" s="41"/>
      <c r="E469" s="47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4.8" spans="1:26">
      <c r="A470" s="32"/>
      <c r="B470" s="44"/>
      <c r="C470" s="43"/>
      <c r="D470" s="41"/>
      <c r="E470" s="47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4.8" spans="1:26">
      <c r="A471" s="32"/>
      <c r="B471" s="44"/>
      <c r="C471" s="43"/>
      <c r="D471" s="41"/>
      <c r="E471" s="47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4.8" spans="1:26">
      <c r="A472" s="32"/>
      <c r="B472" s="44"/>
      <c r="C472" s="43"/>
      <c r="D472" s="41"/>
      <c r="E472" s="47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4.8" spans="1:26">
      <c r="A473" s="32"/>
      <c r="B473" s="44"/>
      <c r="C473" s="43"/>
      <c r="D473" s="41"/>
      <c r="E473" s="47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4.8" spans="1:26">
      <c r="A474" s="32"/>
      <c r="B474" s="44"/>
      <c r="C474" s="43"/>
      <c r="D474" s="41"/>
      <c r="E474" s="47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4.8" spans="1:26">
      <c r="A475" s="32"/>
      <c r="B475" s="44"/>
      <c r="C475" s="43"/>
      <c r="D475" s="41"/>
      <c r="E475" s="47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4.8" spans="1:26">
      <c r="A476" s="32"/>
      <c r="B476" s="44"/>
      <c r="C476" s="43"/>
      <c r="D476" s="41"/>
      <c r="E476" s="47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4.8" spans="1:26">
      <c r="A477" s="32"/>
      <c r="B477" s="44"/>
      <c r="C477" s="43"/>
      <c r="D477" s="41"/>
      <c r="E477" s="47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4.8" spans="1:26">
      <c r="A478" s="32"/>
      <c r="B478" s="44"/>
      <c r="C478" s="43"/>
      <c r="D478" s="41"/>
      <c r="E478" s="47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4.8" spans="1:26">
      <c r="A479" s="32"/>
      <c r="B479" s="44"/>
      <c r="C479" s="43"/>
      <c r="D479" s="41"/>
      <c r="E479" s="47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4.8" spans="1:26">
      <c r="A480" s="32"/>
      <c r="B480" s="44"/>
      <c r="C480" s="43"/>
      <c r="D480" s="41"/>
      <c r="E480" s="47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4.8" spans="1:26">
      <c r="A481" s="32"/>
      <c r="B481" s="44"/>
      <c r="C481" s="43"/>
      <c r="D481" s="41"/>
      <c r="E481" s="47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4.8" spans="1:26">
      <c r="A482" s="32"/>
      <c r="B482" s="44"/>
      <c r="C482" s="43"/>
      <c r="D482" s="41"/>
      <c r="E482" s="47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4.8" spans="1:26">
      <c r="A483" s="32"/>
      <c r="B483" s="44"/>
      <c r="C483" s="43"/>
      <c r="D483" s="41"/>
      <c r="E483" s="47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4.8" spans="1:26">
      <c r="A484" s="32"/>
      <c r="B484" s="44"/>
      <c r="C484" s="43"/>
      <c r="D484" s="41"/>
      <c r="E484" s="47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4.8" spans="1:26">
      <c r="A485" s="32"/>
      <c r="B485" s="44"/>
      <c r="C485" s="43"/>
      <c r="D485" s="41"/>
      <c r="E485" s="47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4.8" spans="1:26">
      <c r="A486" s="32"/>
      <c r="B486" s="44"/>
      <c r="C486" s="43"/>
      <c r="D486" s="41"/>
      <c r="E486" s="47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4.8" spans="1:26">
      <c r="A487" s="32"/>
      <c r="B487" s="44"/>
      <c r="C487" s="43"/>
      <c r="D487" s="41"/>
      <c r="E487" s="47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4.8" spans="1:26">
      <c r="A488" s="32"/>
      <c r="B488" s="44"/>
      <c r="C488" s="43"/>
      <c r="D488" s="41"/>
      <c r="E488" s="47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4.8" spans="1:26">
      <c r="A489" s="32"/>
      <c r="B489" s="44"/>
      <c r="C489" s="43"/>
      <c r="D489" s="41"/>
      <c r="E489" s="47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4.8" spans="1:26">
      <c r="A490" s="32"/>
      <c r="B490" s="44"/>
      <c r="C490" s="43"/>
      <c r="D490" s="41"/>
      <c r="E490" s="47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4.8" spans="1:26">
      <c r="A491" s="32"/>
      <c r="B491" s="44"/>
      <c r="C491" s="43"/>
      <c r="D491" s="41"/>
      <c r="E491" s="47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4.8" spans="1:26">
      <c r="A492" s="32"/>
      <c r="B492" s="44"/>
      <c r="C492" s="43"/>
      <c r="D492" s="41"/>
      <c r="E492" s="47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4.8" spans="1:26">
      <c r="A493" s="32"/>
      <c r="B493" s="44"/>
      <c r="C493" s="43"/>
      <c r="D493" s="41"/>
      <c r="E493" s="47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4.8" spans="1:26">
      <c r="A494" s="32"/>
      <c r="B494" s="44"/>
      <c r="C494" s="43"/>
      <c r="D494" s="41"/>
      <c r="E494" s="47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4.8" spans="1:26">
      <c r="A495" s="32"/>
      <c r="B495" s="44"/>
      <c r="C495" s="43"/>
      <c r="D495" s="41"/>
      <c r="E495" s="47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4.8" spans="1:26">
      <c r="A496" s="32"/>
      <c r="B496" s="44"/>
      <c r="C496" s="43"/>
      <c r="D496" s="41"/>
      <c r="E496" s="47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4.8" spans="1:26">
      <c r="A497" s="32"/>
      <c r="B497" s="44"/>
      <c r="C497" s="43"/>
      <c r="D497" s="41"/>
      <c r="E497" s="47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4.8" spans="1:26">
      <c r="A498" s="32"/>
      <c r="B498" s="44"/>
      <c r="C498" s="43"/>
      <c r="D498" s="41"/>
      <c r="E498" s="47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4.8" spans="1:26">
      <c r="A499" s="32"/>
      <c r="B499" s="44"/>
      <c r="C499" s="43"/>
      <c r="D499" s="41"/>
      <c r="E499" s="47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4.8" spans="1:26">
      <c r="A500" s="32"/>
      <c r="B500" s="44"/>
      <c r="C500" s="43"/>
      <c r="D500" s="41"/>
      <c r="E500" s="47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4.8" spans="1:26">
      <c r="A501" s="32"/>
      <c r="B501" s="44"/>
      <c r="C501" s="43"/>
      <c r="D501" s="41"/>
      <c r="E501" s="47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4.8" spans="1:26">
      <c r="A502" s="32"/>
      <c r="B502" s="44"/>
      <c r="C502" s="43"/>
      <c r="D502" s="41"/>
      <c r="E502" s="47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4.8" spans="1:26">
      <c r="A503" s="32"/>
      <c r="B503" s="44"/>
      <c r="C503" s="43"/>
      <c r="D503" s="41"/>
      <c r="E503" s="47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4.8" spans="1:26">
      <c r="A504" s="32"/>
      <c r="B504" s="44"/>
      <c r="C504" s="43"/>
      <c r="D504" s="41"/>
      <c r="E504" s="47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4.8" spans="1:26">
      <c r="A505" s="32"/>
      <c r="B505" s="44"/>
      <c r="C505" s="43"/>
      <c r="D505" s="41"/>
      <c r="E505" s="47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4.8" spans="1:26">
      <c r="A506" s="32"/>
      <c r="B506" s="44"/>
      <c r="C506" s="43"/>
      <c r="D506" s="41"/>
      <c r="E506" s="47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4.8" spans="1:26">
      <c r="A507" s="32"/>
      <c r="B507" s="44"/>
      <c r="C507" s="43"/>
      <c r="D507" s="41"/>
      <c r="E507" s="47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4.8" spans="1:26">
      <c r="A508" s="32"/>
      <c r="B508" s="44"/>
      <c r="C508" s="43"/>
      <c r="D508" s="41"/>
      <c r="E508" s="47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4.8" spans="1:26">
      <c r="A509" s="32"/>
      <c r="B509" s="44"/>
      <c r="C509" s="43"/>
      <c r="D509" s="41"/>
      <c r="E509" s="47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4.8" spans="1:26">
      <c r="A510" s="32"/>
      <c r="B510" s="44"/>
      <c r="C510" s="43"/>
      <c r="D510" s="41"/>
      <c r="E510" s="47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4.8" spans="1:26">
      <c r="A511" s="32"/>
      <c r="B511" s="44"/>
      <c r="C511" s="43"/>
      <c r="D511" s="41"/>
      <c r="E511" s="47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4.8" spans="1:26">
      <c r="A512" s="32"/>
      <c r="B512" s="44"/>
      <c r="C512" s="43"/>
      <c r="D512" s="41"/>
      <c r="E512" s="47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4.8" spans="1:26">
      <c r="A513" s="32"/>
      <c r="B513" s="44"/>
      <c r="C513" s="43"/>
      <c r="D513" s="41"/>
      <c r="E513" s="47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4.8" spans="1:26">
      <c r="A514" s="32"/>
      <c r="B514" s="44"/>
      <c r="C514" s="43"/>
      <c r="D514" s="41"/>
      <c r="E514" s="47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4.8" spans="1:26">
      <c r="A515" s="32"/>
      <c r="B515" s="44"/>
      <c r="C515" s="43"/>
      <c r="D515" s="41"/>
      <c r="E515" s="47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4.8" spans="1:26">
      <c r="A516" s="32"/>
      <c r="B516" s="44"/>
      <c r="C516" s="43"/>
      <c r="D516" s="41"/>
      <c r="E516" s="47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4.8" spans="1:26">
      <c r="A517" s="32"/>
      <c r="B517" s="44"/>
      <c r="C517" s="43"/>
      <c r="D517" s="41"/>
      <c r="E517" s="47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4.8" spans="1:26">
      <c r="A518" s="32"/>
      <c r="B518" s="44"/>
      <c r="C518" s="43"/>
      <c r="D518" s="41"/>
      <c r="E518" s="47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4.8" spans="1:26">
      <c r="A519" s="32"/>
      <c r="B519" s="44"/>
      <c r="C519" s="43"/>
      <c r="D519" s="41"/>
      <c r="E519" s="47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4.8" spans="1:26">
      <c r="A520" s="32"/>
      <c r="B520" s="44"/>
      <c r="C520" s="43"/>
      <c r="D520" s="41"/>
      <c r="E520" s="47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4.8" spans="1:26">
      <c r="A521" s="32"/>
      <c r="B521" s="44"/>
      <c r="C521" s="43"/>
      <c r="D521" s="41"/>
      <c r="E521" s="47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4.8" spans="1:26">
      <c r="A522" s="32"/>
      <c r="B522" s="44"/>
      <c r="C522" s="43"/>
      <c r="D522" s="41"/>
      <c r="E522" s="47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4.8" spans="1:26">
      <c r="A523" s="32"/>
      <c r="B523" s="44"/>
      <c r="C523" s="43"/>
      <c r="D523" s="41"/>
      <c r="E523" s="47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4.8" spans="1:26">
      <c r="A524" s="32"/>
      <c r="B524" s="44"/>
      <c r="C524" s="43"/>
      <c r="D524" s="41"/>
      <c r="E524" s="47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4.8" spans="1:26">
      <c r="A525" s="32"/>
      <c r="B525" s="44"/>
      <c r="C525" s="43"/>
      <c r="D525" s="41"/>
      <c r="E525" s="47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4.8" spans="1:26">
      <c r="A526" s="32"/>
      <c r="B526" s="44"/>
      <c r="C526" s="43"/>
      <c r="D526" s="41"/>
      <c r="E526" s="47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4.8" spans="1:26">
      <c r="A527" s="32"/>
      <c r="B527" s="44"/>
      <c r="C527" s="43"/>
      <c r="D527" s="41"/>
      <c r="E527" s="47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4.8" spans="1:26">
      <c r="A528" s="32"/>
      <c r="B528" s="44"/>
      <c r="C528" s="43"/>
      <c r="D528" s="41"/>
      <c r="E528" s="47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4.8" spans="1:26">
      <c r="A529" s="32"/>
      <c r="B529" s="44"/>
      <c r="C529" s="43"/>
      <c r="D529" s="41"/>
      <c r="E529" s="47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4.8" spans="1:26">
      <c r="A530" s="32"/>
      <c r="B530" s="44"/>
      <c r="C530" s="43"/>
      <c r="D530" s="41"/>
      <c r="E530" s="47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4.8" spans="1:26">
      <c r="A531" s="32"/>
      <c r="B531" s="44"/>
      <c r="C531" s="43"/>
      <c r="D531" s="41"/>
      <c r="E531" s="47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4.8" spans="1:26">
      <c r="A532" s="32"/>
      <c r="B532" s="44"/>
      <c r="C532" s="43"/>
      <c r="D532" s="41"/>
      <c r="E532" s="47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4.8" spans="1:26">
      <c r="A533" s="32"/>
      <c r="B533" s="44"/>
      <c r="C533" s="43"/>
      <c r="D533" s="41"/>
      <c r="E533" s="47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4.8" spans="1:26">
      <c r="A534" s="32"/>
      <c r="B534" s="44"/>
      <c r="C534" s="43"/>
      <c r="D534" s="41"/>
      <c r="E534" s="47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4.8" spans="1:26">
      <c r="A535" s="32"/>
      <c r="B535" s="44"/>
      <c r="C535" s="43"/>
      <c r="D535" s="41"/>
      <c r="E535" s="47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4.8" spans="1:26">
      <c r="A536" s="32"/>
      <c r="B536" s="44"/>
      <c r="C536" s="43"/>
      <c r="D536" s="41"/>
      <c r="E536" s="47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4.8" spans="1:26">
      <c r="A537" s="32"/>
      <c r="B537" s="44"/>
      <c r="C537" s="43"/>
      <c r="D537" s="41"/>
      <c r="E537" s="47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4.8" spans="1:26">
      <c r="A538" s="32"/>
      <c r="B538" s="44"/>
      <c r="C538" s="43"/>
      <c r="D538" s="41"/>
      <c r="E538" s="47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4.8" spans="1:26">
      <c r="A539" s="32"/>
      <c r="B539" s="44"/>
      <c r="C539" s="43"/>
      <c r="D539" s="41"/>
      <c r="E539" s="47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4.8" spans="1:26">
      <c r="A540" s="32"/>
      <c r="B540" s="44"/>
      <c r="C540" s="43"/>
      <c r="D540" s="41"/>
      <c r="E540" s="47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4.8" spans="1:26">
      <c r="A541" s="32"/>
      <c r="B541" s="44"/>
      <c r="C541" s="43"/>
      <c r="D541" s="41"/>
      <c r="E541" s="47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4.8" spans="1:26">
      <c r="A542" s="32"/>
      <c r="B542" s="44"/>
      <c r="C542" s="43"/>
      <c r="D542" s="41"/>
      <c r="E542" s="47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4.8" spans="1:26">
      <c r="A543" s="32"/>
      <c r="B543" s="44"/>
      <c r="C543" s="43"/>
      <c r="D543" s="41"/>
      <c r="E543" s="47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4.8" spans="1:26">
      <c r="A544" s="32"/>
      <c r="B544" s="44"/>
      <c r="C544" s="43"/>
      <c r="D544" s="41"/>
      <c r="E544" s="47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4.8" spans="1:26">
      <c r="A545" s="32"/>
      <c r="B545" s="44"/>
      <c r="C545" s="43"/>
      <c r="D545" s="41"/>
      <c r="E545" s="47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4.8" spans="1:26">
      <c r="A546" s="32"/>
      <c r="B546" s="44"/>
      <c r="C546" s="43"/>
      <c r="D546" s="41"/>
      <c r="E546" s="47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4.8" spans="1:26">
      <c r="A547" s="32"/>
      <c r="B547" s="44"/>
      <c r="C547" s="43"/>
      <c r="D547" s="41"/>
      <c r="E547" s="47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4.8" spans="1:26">
      <c r="A548" s="32"/>
      <c r="B548" s="44"/>
      <c r="C548" s="43"/>
      <c r="D548" s="41"/>
      <c r="E548" s="47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4.8" spans="1:26">
      <c r="A549" s="32"/>
      <c r="B549" s="44"/>
      <c r="C549" s="43"/>
      <c r="D549" s="41"/>
      <c r="E549" s="47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4.8" spans="1:26">
      <c r="A550" s="32"/>
      <c r="B550" s="44"/>
      <c r="C550" s="43"/>
      <c r="D550" s="41"/>
      <c r="E550" s="47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4.8" spans="1:26">
      <c r="A551" s="32"/>
      <c r="B551" s="44"/>
      <c r="C551" s="43"/>
      <c r="D551" s="41"/>
      <c r="E551" s="47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4.8" spans="1:26">
      <c r="A552" s="32"/>
      <c r="B552" s="44"/>
      <c r="C552" s="43"/>
      <c r="D552" s="41"/>
      <c r="E552" s="47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4.8" spans="1:26">
      <c r="A553" s="32"/>
      <c r="B553" s="44"/>
      <c r="C553" s="43"/>
      <c r="D553" s="41"/>
      <c r="E553" s="47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4.8" spans="1:26">
      <c r="A554" s="32"/>
      <c r="B554" s="44"/>
      <c r="C554" s="43"/>
      <c r="D554" s="41"/>
      <c r="E554" s="47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4.8" spans="1:26">
      <c r="A555" s="32"/>
      <c r="B555" s="44"/>
      <c r="C555" s="43"/>
      <c r="D555" s="41"/>
      <c r="E555" s="47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4.8" spans="1:26">
      <c r="A556" s="32"/>
      <c r="B556" s="44"/>
      <c r="C556" s="43"/>
      <c r="D556" s="41"/>
      <c r="E556" s="47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4.8" spans="1:26">
      <c r="A557" s="32"/>
      <c r="B557" s="44"/>
      <c r="C557" s="43"/>
      <c r="D557" s="41"/>
      <c r="E557" s="47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4.8" spans="1:26">
      <c r="A558" s="32"/>
      <c r="B558" s="44"/>
      <c r="C558" s="43"/>
      <c r="D558" s="41"/>
      <c r="E558" s="47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4.8" spans="1:26">
      <c r="A559" s="32"/>
      <c r="B559" s="44"/>
      <c r="C559" s="43"/>
      <c r="D559" s="41"/>
      <c r="E559" s="47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4.8" spans="1:26">
      <c r="A560" s="32"/>
      <c r="B560" s="44"/>
      <c r="C560" s="43"/>
      <c r="D560" s="41"/>
      <c r="E560" s="47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4.8" spans="1:26">
      <c r="A561" s="32"/>
      <c r="B561" s="44"/>
      <c r="C561" s="43"/>
      <c r="D561" s="41"/>
      <c r="E561" s="47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4.8" spans="1:26">
      <c r="A562" s="32"/>
      <c r="B562" s="44"/>
      <c r="C562" s="43"/>
      <c r="D562" s="41"/>
      <c r="E562" s="47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4.8" spans="1:26">
      <c r="A563" s="32"/>
      <c r="B563" s="44"/>
      <c r="C563" s="43"/>
      <c r="D563" s="41"/>
      <c r="E563" s="47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4.8" spans="1:26">
      <c r="A564" s="32"/>
      <c r="B564" s="44"/>
      <c r="C564" s="43"/>
      <c r="D564" s="41"/>
      <c r="E564" s="47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4.8" spans="1:26">
      <c r="A565" s="32"/>
      <c r="B565" s="44"/>
      <c r="C565" s="43"/>
      <c r="D565" s="41"/>
      <c r="E565" s="47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4.8" spans="1:26">
      <c r="A566" s="32"/>
      <c r="B566" s="44"/>
      <c r="C566" s="43"/>
      <c r="D566" s="41"/>
      <c r="E566" s="47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4.8" spans="1:26">
      <c r="A567" s="32"/>
      <c r="B567" s="44"/>
      <c r="C567" s="43"/>
      <c r="D567" s="41"/>
      <c r="E567" s="47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4.8" spans="1:26">
      <c r="A568" s="32"/>
      <c r="B568" s="44"/>
      <c r="C568" s="43"/>
      <c r="D568" s="41"/>
      <c r="E568" s="47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4.8" spans="1:26">
      <c r="A569" s="32"/>
      <c r="B569" s="44"/>
      <c r="C569" s="43"/>
      <c r="D569" s="41"/>
      <c r="E569" s="47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4.8" spans="1:26">
      <c r="A570" s="32"/>
      <c r="B570" s="44"/>
      <c r="C570" s="43"/>
      <c r="D570" s="41"/>
      <c r="E570" s="47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4.8" spans="1:26">
      <c r="A571" s="32"/>
      <c r="B571" s="44"/>
      <c r="C571" s="43"/>
      <c r="D571" s="41"/>
      <c r="E571" s="47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4.8" spans="1:26">
      <c r="A572" s="32"/>
      <c r="B572" s="44"/>
      <c r="C572" s="43"/>
      <c r="D572" s="41"/>
      <c r="E572" s="47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4.8" spans="1:26">
      <c r="A573" s="32"/>
      <c r="B573" s="44"/>
      <c r="C573" s="43"/>
      <c r="D573" s="41"/>
      <c r="E573" s="47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4.8" spans="1:26">
      <c r="A574" s="32"/>
      <c r="B574" s="44"/>
      <c r="C574" s="43"/>
      <c r="D574" s="41"/>
      <c r="E574" s="47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4.8" spans="1:26">
      <c r="A575" s="32"/>
      <c r="B575" s="44"/>
      <c r="C575" s="43"/>
      <c r="D575" s="41"/>
      <c r="E575" s="47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4.8" spans="1:26">
      <c r="A576" s="32"/>
      <c r="B576" s="44"/>
      <c r="C576" s="43"/>
      <c r="D576" s="41"/>
      <c r="E576" s="47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4.8" spans="1:26">
      <c r="A577" s="32"/>
      <c r="B577" s="44"/>
      <c r="C577" s="43"/>
      <c r="D577" s="41"/>
      <c r="E577" s="47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4.8" spans="1:26">
      <c r="A578" s="32"/>
      <c r="B578" s="44"/>
      <c r="C578" s="43"/>
      <c r="D578" s="41"/>
      <c r="E578" s="47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4.8" spans="1:26">
      <c r="A579" s="32"/>
      <c r="B579" s="44"/>
      <c r="C579" s="43"/>
      <c r="D579" s="41"/>
      <c r="E579" s="47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4.8" spans="1:26">
      <c r="A580" s="32"/>
      <c r="B580" s="44"/>
      <c r="C580" s="43"/>
      <c r="D580" s="41"/>
      <c r="E580" s="47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4.8" spans="1:26">
      <c r="A581" s="32"/>
      <c r="B581" s="44"/>
      <c r="C581" s="43"/>
      <c r="D581" s="41"/>
      <c r="E581" s="47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4.8" spans="1:26">
      <c r="A582" s="32"/>
      <c r="B582" s="44"/>
      <c r="C582" s="43"/>
      <c r="D582" s="41"/>
      <c r="E582" s="47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4.8" spans="1:26">
      <c r="A583" s="32"/>
      <c r="B583" s="44"/>
      <c r="C583" s="43"/>
      <c r="D583" s="41"/>
      <c r="E583" s="47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4.8" spans="1:26">
      <c r="A584" s="32"/>
      <c r="B584" s="44"/>
      <c r="C584" s="43"/>
      <c r="D584" s="41"/>
      <c r="E584" s="47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4.8" spans="1:26">
      <c r="A585" s="32"/>
      <c r="B585" s="44"/>
      <c r="C585" s="43"/>
      <c r="D585" s="41"/>
      <c r="E585" s="47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4.8" spans="1:26">
      <c r="A586" s="32"/>
      <c r="B586" s="44"/>
      <c r="C586" s="43"/>
      <c r="D586" s="41"/>
      <c r="E586" s="47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4.8" spans="1:26">
      <c r="A587" s="32"/>
      <c r="B587" s="44"/>
      <c r="C587" s="43"/>
      <c r="D587" s="41"/>
      <c r="E587" s="47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4.8" spans="1:26">
      <c r="A588" s="32"/>
      <c r="B588" s="44"/>
      <c r="C588" s="43"/>
      <c r="D588" s="41"/>
      <c r="E588" s="47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4.8" spans="1:26">
      <c r="A589" s="32"/>
      <c r="B589" s="44"/>
      <c r="C589" s="43"/>
      <c r="D589" s="41"/>
      <c r="E589" s="47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4.8" spans="1:26">
      <c r="A590" s="32"/>
      <c r="B590" s="44"/>
      <c r="C590" s="43"/>
      <c r="D590" s="41"/>
      <c r="E590" s="47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4.8" spans="1:26">
      <c r="A591" s="32"/>
      <c r="B591" s="44"/>
      <c r="C591" s="43"/>
      <c r="D591" s="41"/>
      <c r="E591" s="47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4.8" spans="1:26">
      <c r="A592" s="32"/>
      <c r="B592" s="44"/>
      <c r="C592" s="43"/>
      <c r="D592" s="41"/>
      <c r="E592" s="47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4.8" spans="1:26">
      <c r="A593" s="32"/>
      <c r="B593" s="44"/>
      <c r="C593" s="43"/>
      <c r="D593" s="41"/>
      <c r="E593" s="47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4.8" spans="1:26">
      <c r="A594" s="32"/>
      <c r="B594" s="44"/>
      <c r="C594" s="43"/>
      <c r="D594" s="41"/>
      <c r="E594" s="47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4.8" spans="1:26">
      <c r="A595" s="32"/>
      <c r="B595" s="44"/>
      <c r="C595" s="43"/>
      <c r="D595" s="41"/>
      <c r="E595" s="47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4.8" spans="1:26">
      <c r="A596" s="32"/>
      <c r="B596" s="44"/>
      <c r="C596" s="43"/>
      <c r="D596" s="41"/>
      <c r="E596" s="47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4.8" spans="1:26">
      <c r="A597" s="32"/>
      <c r="B597" s="44"/>
      <c r="C597" s="43"/>
      <c r="D597" s="41"/>
      <c r="E597" s="47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4.8" spans="1:26">
      <c r="A598" s="32"/>
      <c r="B598" s="44"/>
      <c r="C598" s="43"/>
      <c r="D598" s="41"/>
      <c r="E598" s="47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4.8" spans="1:26">
      <c r="A599" s="32"/>
      <c r="B599" s="44"/>
      <c r="C599" s="43"/>
      <c r="D599" s="41"/>
      <c r="E599" s="47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4.8" spans="1:26">
      <c r="A600" s="32"/>
      <c r="B600" s="44"/>
      <c r="C600" s="43"/>
      <c r="D600" s="41"/>
      <c r="E600" s="47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4.8" spans="1:26">
      <c r="A601" s="32"/>
      <c r="B601" s="44"/>
      <c r="C601" s="43"/>
      <c r="D601" s="41"/>
      <c r="E601" s="47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4.8" spans="1:26">
      <c r="A602" s="32"/>
      <c r="B602" s="44"/>
      <c r="C602" s="43"/>
      <c r="D602" s="41"/>
      <c r="E602" s="47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4.8" spans="1:26">
      <c r="A603" s="32"/>
      <c r="B603" s="44"/>
      <c r="C603" s="43"/>
      <c r="D603" s="41"/>
      <c r="E603" s="47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4.8" spans="1:26">
      <c r="A604" s="32"/>
      <c r="B604" s="44"/>
      <c r="C604" s="43"/>
      <c r="D604" s="41"/>
      <c r="E604" s="47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4.8" spans="1:26">
      <c r="A605" s="32"/>
      <c r="B605" s="44"/>
      <c r="C605" s="43"/>
      <c r="D605" s="41"/>
      <c r="E605" s="47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4.8" spans="1:26">
      <c r="A606" s="32"/>
      <c r="B606" s="44"/>
      <c r="C606" s="43"/>
      <c r="D606" s="41"/>
      <c r="E606" s="47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4.8" spans="1:26">
      <c r="A607" s="32"/>
      <c r="B607" s="44"/>
      <c r="C607" s="43"/>
      <c r="D607" s="41"/>
      <c r="E607" s="47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4.8" spans="1:26">
      <c r="A608" s="32"/>
      <c r="B608" s="44"/>
      <c r="C608" s="43"/>
      <c r="D608" s="41"/>
      <c r="E608" s="47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4.8" spans="1:26">
      <c r="A609" s="32"/>
      <c r="B609" s="44"/>
      <c r="C609" s="43"/>
      <c r="D609" s="41"/>
      <c r="E609" s="47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4.8" spans="1:26">
      <c r="A610" s="32"/>
      <c r="B610" s="44"/>
      <c r="C610" s="43"/>
      <c r="D610" s="41"/>
      <c r="E610" s="47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4.8" spans="1:26">
      <c r="A611" s="32"/>
      <c r="B611" s="44"/>
      <c r="C611" s="43"/>
      <c r="D611" s="41"/>
      <c r="E611" s="47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4.8" spans="1:26">
      <c r="A612" s="32"/>
      <c r="B612" s="44"/>
      <c r="C612" s="43"/>
      <c r="D612" s="41"/>
      <c r="E612" s="47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4.8" spans="1:26">
      <c r="A613" s="32"/>
      <c r="B613" s="44"/>
      <c r="C613" s="43"/>
      <c r="D613" s="41"/>
      <c r="E613" s="47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4.8" spans="1:26">
      <c r="A614" s="32"/>
      <c r="B614" s="44"/>
      <c r="C614" s="43"/>
      <c r="D614" s="41"/>
      <c r="E614" s="47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4.8" spans="1:26">
      <c r="A615" s="32"/>
      <c r="B615" s="44"/>
      <c r="C615" s="43"/>
      <c r="D615" s="41"/>
      <c r="E615" s="47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4.8" spans="1:26">
      <c r="A616" s="32"/>
      <c r="B616" s="44"/>
      <c r="C616" s="43"/>
      <c r="D616" s="41"/>
      <c r="E616" s="47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4.8" spans="1:26">
      <c r="A617" s="32"/>
      <c r="B617" s="44"/>
      <c r="C617" s="43"/>
      <c r="D617" s="41"/>
      <c r="E617" s="47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4.8" spans="1:26">
      <c r="A618" s="32"/>
      <c r="B618" s="44"/>
      <c r="C618" s="43"/>
      <c r="D618" s="41"/>
      <c r="E618" s="47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4.8" spans="1:26">
      <c r="A619" s="32"/>
      <c r="B619" s="44"/>
      <c r="C619" s="43"/>
      <c r="D619" s="41"/>
      <c r="E619" s="47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4.8" spans="1:26">
      <c r="A620" s="32"/>
      <c r="B620" s="44"/>
      <c r="C620" s="43"/>
      <c r="D620" s="41"/>
      <c r="E620" s="47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4.8" spans="1:26">
      <c r="A621" s="32"/>
      <c r="B621" s="44"/>
      <c r="C621" s="43"/>
      <c r="D621" s="41"/>
      <c r="E621" s="47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4.8" spans="1:26">
      <c r="A622" s="32"/>
      <c r="B622" s="44"/>
      <c r="C622" s="43"/>
      <c r="D622" s="41"/>
      <c r="E622" s="47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4.8" spans="1:26">
      <c r="A623" s="32"/>
      <c r="B623" s="44"/>
      <c r="C623" s="43"/>
      <c r="D623" s="41"/>
      <c r="E623" s="47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4.8" spans="1:26">
      <c r="A624" s="32"/>
      <c r="B624" s="44"/>
      <c r="C624" s="43"/>
      <c r="D624" s="41"/>
      <c r="E624" s="47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4.8" spans="1:26">
      <c r="A625" s="32"/>
      <c r="B625" s="44"/>
      <c r="C625" s="43"/>
      <c r="D625" s="41"/>
      <c r="E625" s="47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4.8" spans="1:26">
      <c r="A626" s="32"/>
      <c r="B626" s="44"/>
      <c r="C626" s="43"/>
      <c r="D626" s="41"/>
      <c r="E626" s="47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4.8" spans="1:26">
      <c r="A627" s="32"/>
      <c r="B627" s="44"/>
      <c r="C627" s="43"/>
      <c r="D627" s="41"/>
      <c r="E627" s="47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4.8" spans="1:26">
      <c r="A628" s="32"/>
      <c r="B628" s="44"/>
      <c r="C628" s="43"/>
      <c r="D628" s="41"/>
      <c r="E628" s="47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4.8" spans="1:26">
      <c r="A629" s="32"/>
      <c r="B629" s="44"/>
      <c r="C629" s="43"/>
      <c r="D629" s="41"/>
      <c r="E629" s="47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4.8" spans="1:26">
      <c r="A630" s="32"/>
      <c r="B630" s="44"/>
      <c r="C630" s="43"/>
      <c r="D630" s="41"/>
      <c r="E630" s="47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4.8" spans="1:26">
      <c r="A631" s="32"/>
      <c r="B631" s="44"/>
      <c r="C631" s="43"/>
      <c r="D631" s="41"/>
      <c r="E631" s="47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4.8" spans="1:26">
      <c r="A632" s="32"/>
      <c r="B632" s="44"/>
      <c r="C632" s="43"/>
      <c r="D632" s="41"/>
      <c r="E632" s="47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4.8" spans="1:26">
      <c r="A633" s="32"/>
      <c r="B633" s="44"/>
      <c r="C633" s="43"/>
      <c r="D633" s="41"/>
      <c r="E633" s="47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4.8" spans="1:26">
      <c r="A634" s="32"/>
      <c r="B634" s="44"/>
      <c r="C634" s="43"/>
      <c r="D634" s="41"/>
      <c r="E634" s="47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4.8" spans="1:26">
      <c r="A635" s="32"/>
      <c r="B635" s="44"/>
      <c r="C635" s="43"/>
      <c r="D635" s="41"/>
      <c r="E635" s="47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4.8" spans="1:26">
      <c r="A636" s="32"/>
      <c r="B636" s="44"/>
      <c r="C636" s="43"/>
      <c r="D636" s="41"/>
      <c r="E636" s="47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4.8" spans="1:26">
      <c r="A637" s="32"/>
      <c r="B637" s="44"/>
      <c r="C637" s="43"/>
      <c r="D637" s="41"/>
      <c r="E637" s="47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4.8" spans="1:26">
      <c r="A638" s="32"/>
      <c r="B638" s="44"/>
      <c r="C638" s="43"/>
      <c r="D638" s="41"/>
      <c r="E638" s="47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4.8" spans="1:26">
      <c r="A639" s="32"/>
      <c r="B639" s="44"/>
      <c r="C639" s="43"/>
      <c r="D639" s="41"/>
      <c r="E639" s="47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4.8" spans="1:26">
      <c r="A640" s="32"/>
      <c r="B640" s="44"/>
      <c r="C640" s="43"/>
      <c r="D640" s="41"/>
      <c r="E640" s="47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4.8" spans="1:26">
      <c r="A641" s="32"/>
      <c r="B641" s="44"/>
      <c r="C641" s="43"/>
      <c r="D641" s="41"/>
      <c r="E641" s="47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4.8" spans="1:26">
      <c r="A642" s="32"/>
      <c r="B642" s="44"/>
      <c r="C642" s="43"/>
      <c r="D642" s="41"/>
      <c r="E642" s="47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4.8" spans="1:26">
      <c r="A643" s="32"/>
      <c r="B643" s="44"/>
      <c r="C643" s="43"/>
      <c r="D643" s="41"/>
      <c r="E643" s="47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4.8" spans="1:26">
      <c r="A644" s="32"/>
      <c r="B644" s="44"/>
      <c r="C644" s="43"/>
      <c r="D644" s="41"/>
      <c r="E644" s="47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4.8" spans="1:26">
      <c r="A645" s="32"/>
      <c r="B645" s="44"/>
      <c r="C645" s="43"/>
      <c r="D645" s="41"/>
      <c r="E645" s="47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4.8" spans="1:26">
      <c r="A646" s="32"/>
      <c r="B646" s="44"/>
      <c r="C646" s="43"/>
      <c r="D646" s="41"/>
      <c r="E646" s="47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4.8" spans="1:26">
      <c r="A647" s="32"/>
      <c r="B647" s="44"/>
      <c r="C647" s="43"/>
      <c r="D647" s="41"/>
      <c r="E647" s="47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4.8" spans="1:26">
      <c r="A648" s="32"/>
      <c r="B648" s="44"/>
      <c r="C648" s="43"/>
      <c r="D648" s="41"/>
      <c r="E648" s="47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4.8" spans="1:26">
      <c r="A649" s="32"/>
      <c r="B649" s="44"/>
      <c r="C649" s="43"/>
      <c r="D649" s="41"/>
      <c r="E649" s="47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4.8" spans="1:26">
      <c r="A650" s="32"/>
      <c r="B650" s="44"/>
      <c r="C650" s="43"/>
      <c r="D650" s="41"/>
      <c r="E650" s="47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4.8" spans="1:26">
      <c r="A651" s="32"/>
      <c r="B651" s="44"/>
      <c r="C651" s="43"/>
      <c r="D651" s="41"/>
      <c r="E651" s="47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4.8" spans="1:26">
      <c r="A652" s="32"/>
      <c r="B652" s="44"/>
      <c r="C652" s="43"/>
      <c r="D652" s="41"/>
      <c r="E652" s="47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4.8" spans="1:26">
      <c r="A653" s="32"/>
      <c r="B653" s="44"/>
      <c r="C653" s="43"/>
      <c r="D653" s="41"/>
      <c r="E653" s="47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4.8" spans="1:26">
      <c r="A654" s="32"/>
      <c r="B654" s="44"/>
      <c r="C654" s="43"/>
      <c r="D654" s="41"/>
      <c r="E654" s="47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4.8" spans="1:26">
      <c r="A655" s="32"/>
      <c r="B655" s="44"/>
      <c r="C655" s="43"/>
      <c r="D655" s="41"/>
      <c r="E655" s="47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4.8" spans="1:26">
      <c r="A656" s="32"/>
      <c r="B656" s="44"/>
      <c r="C656" s="43"/>
      <c r="D656" s="41"/>
      <c r="E656" s="47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4.8" spans="1:26">
      <c r="A657" s="32"/>
      <c r="B657" s="44"/>
      <c r="C657" s="43"/>
      <c r="D657" s="41"/>
      <c r="E657" s="47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4.8" spans="1:26">
      <c r="A658" s="32"/>
      <c r="B658" s="44"/>
      <c r="C658" s="43"/>
      <c r="D658" s="41"/>
      <c r="E658" s="47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4.8" spans="1:26">
      <c r="A659" s="32"/>
      <c r="B659" s="44"/>
      <c r="C659" s="43"/>
      <c r="D659" s="41"/>
      <c r="E659" s="47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4.8" spans="1:26">
      <c r="A660" s="32"/>
      <c r="B660" s="44"/>
      <c r="C660" s="43"/>
      <c r="D660" s="41"/>
      <c r="E660" s="47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4.8" spans="1:26">
      <c r="A661" s="32"/>
      <c r="B661" s="44"/>
      <c r="C661" s="43"/>
      <c r="D661" s="41"/>
      <c r="E661" s="47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4.8" spans="1:26">
      <c r="A662" s="32"/>
      <c r="B662" s="44"/>
      <c r="C662" s="43"/>
      <c r="D662" s="41"/>
      <c r="E662" s="47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4.8" spans="1:26">
      <c r="A663" s="32"/>
      <c r="B663" s="44"/>
      <c r="C663" s="43"/>
      <c r="D663" s="41"/>
      <c r="E663" s="47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4.8" spans="1:26">
      <c r="A664" s="32"/>
      <c r="B664" s="44"/>
      <c r="C664" s="43"/>
      <c r="D664" s="41"/>
      <c r="E664" s="47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4.8" spans="1:26">
      <c r="A665" s="32"/>
      <c r="B665" s="44"/>
      <c r="C665" s="43"/>
      <c r="D665" s="41"/>
      <c r="E665" s="47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4.8" spans="1:26">
      <c r="A666" s="32"/>
      <c r="B666" s="44"/>
      <c r="C666" s="43"/>
      <c r="D666" s="41"/>
      <c r="E666" s="47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4.8" spans="1:26">
      <c r="A667" s="32"/>
      <c r="B667" s="44"/>
      <c r="C667" s="43"/>
      <c r="D667" s="41"/>
      <c r="E667" s="47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4.8" spans="1:26">
      <c r="A668" s="32"/>
      <c r="B668" s="44"/>
      <c r="C668" s="43"/>
      <c r="D668" s="41"/>
      <c r="E668" s="47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4.8" spans="1:26">
      <c r="A669" s="32"/>
      <c r="B669" s="44"/>
      <c r="C669" s="43"/>
      <c r="D669" s="41"/>
      <c r="E669" s="47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4.8" spans="1:26">
      <c r="A670" s="32"/>
      <c r="B670" s="44"/>
      <c r="C670" s="43"/>
      <c r="D670" s="41"/>
      <c r="E670" s="47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4.8" spans="1:26">
      <c r="A671" s="32"/>
      <c r="B671" s="44"/>
      <c r="C671" s="43"/>
      <c r="D671" s="41"/>
      <c r="E671" s="47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4.8" spans="1:26">
      <c r="A672" s="32"/>
      <c r="B672" s="44"/>
      <c r="C672" s="43"/>
      <c r="D672" s="41"/>
      <c r="E672" s="47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4.8" spans="1:26">
      <c r="A673" s="32"/>
      <c r="B673" s="44"/>
      <c r="C673" s="43"/>
      <c r="D673" s="41"/>
      <c r="E673" s="47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4.8" spans="1:26">
      <c r="A674" s="32"/>
      <c r="B674" s="44"/>
      <c r="C674" s="43"/>
      <c r="D674" s="41"/>
      <c r="E674" s="47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4.8" spans="1:26">
      <c r="A675" s="32"/>
      <c r="B675" s="44"/>
      <c r="C675" s="43"/>
      <c r="D675" s="41"/>
      <c r="E675" s="47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4.8" spans="1:26">
      <c r="A676" s="32"/>
      <c r="B676" s="44"/>
      <c r="C676" s="43"/>
      <c r="D676" s="41"/>
      <c r="E676" s="47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4.8" spans="1:26">
      <c r="A677" s="32"/>
      <c r="B677" s="44"/>
      <c r="C677" s="43"/>
      <c r="D677" s="41"/>
      <c r="E677" s="47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4.8" spans="1:26">
      <c r="A678" s="32"/>
      <c r="B678" s="44"/>
      <c r="C678" s="43"/>
      <c r="D678" s="41"/>
      <c r="E678" s="47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4.8" spans="1:26">
      <c r="A679" s="32"/>
      <c r="B679" s="44"/>
      <c r="C679" s="43"/>
      <c r="D679" s="41"/>
      <c r="E679" s="47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4.8" spans="1:26">
      <c r="A680" s="32"/>
      <c r="B680" s="44"/>
      <c r="C680" s="43"/>
      <c r="D680" s="41"/>
      <c r="E680" s="47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4.8" spans="1:26">
      <c r="A681" s="32"/>
      <c r="B681" s="44"/>
      <c r="C681" s="43"/>
      <c r="D681" s="41"/>
      <c r="E681" s="47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4.8" spans="1:26">
      <c r="A682" s="32"/>
      <c r="B682" s="44"/>
      <c r="C682" s="43"/>
      <c r="D682" s="41"/>
      <c r="E682" s="47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4.8" spans="1:26">
      <c r="A683" s="32"/>
      <c r="B683" s="44"/>
      <c r="C683" s="43"/>
      <c r="D683" s="41"/>
      <c r="E683" s="47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4.8" spans="1:26">
      <c r="A684" s="32"/>
      <c r="B684" s="44"/>
      <c r="C684" s="43"/>
      <c r="D684" s="41"/>
      <c r="E684" s="47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4.8" spans="1:26">
      <c r="A685" s="32"/>
      <c r="B685" s="44"/>
      <c r="C685" s="43"/>
      <c r="D685" s="41"/>
      <c r="E685" s="47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4.8" spans="1:26">
      <c r="A686" s="32"/>
      <c r="B686" s="44"/>
      <c r="C686" s="43"/>
      <c r="D686" s="41"/>
      <c r="E686" s="47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4.8" spans="1:26">
      <c r="A687" s="32"/>
      <c r="B687" s="44"/>
      <c r="C687" s="43"/>
      <c r="D687" s="41"/>
      <c r="E687" s="47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4.8" spans="1:26">
      <c r="A688" s="32"/>
      <c r="B688" s="44"/>
      <c r="C688" s="43"/>
      <c r="D688" s="41"/>
      <c r="E688" s="47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4.8" spans="1:26">
      <c r="A689" s="32"/>
      <c r="B689" s="44"/>
      <c r="C689" s="43"/>
      <c r="D689" s="41"/>
      <c r="E689" s="47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4.8" spans="1:26">
      <c r="A690" s="32"/>
      <c r="B690" s="44"/>
      <c r="C690" s="43"/>
      <c r="D690" s="41"/>
      <c r="E690" s="47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4.8" spans="1:26">
      <c r="A691" s="32"/>
      <c r="B691" s="44"/>
      <c r="C691" s="43"/>
      <c r="D691" s="41"/>
      <c r="E691" s="47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4.8" spans="1:26">
      <c r="A692" s="32"/>
      <c r="B692" s="44"/>
      <c r="C692" s="43"/>
      <c r="D692" s="41"/>
      <c r="E692" s="47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4.8" spans="1:26">
      <c r="A693" s="32"/>
      <c r="B693" s="44"/>
      <c r="C693" s="43"/>
      <c r="D693" s="41"/>
      <c r="E693" s="47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4.8" spans="1:26">
      <c r="A694" s="32"/>
      <c r="B694" s="44"/>
      <c r="C694" s="43"/>
      <c r="D694" s="41"/>
      <c r="E694" s="47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4.8" spans="1:26">
      <c r="A695" s="32"/>
      <c r="B695" s="44"/>
      <c r="C695" s="43"/>
      <c r="D695" s="41"/>
      <c r="E695" s="47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4.8" spans="1:26">
      <c r="A696" s="32"/>
      <c r="B696" s="44"/>
      <c r="C696" s="43"/>
      <c r="D696" s="41"/>
      <c r="E696" s="47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4.8" spans="1:26">
      <c r="A697" s="32"/>
      <c r="B697" s="44"/>
      <c r="C697" s="43"/>
      <c r="D697" s="41"/>
      <c r="E697" s="47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4.8" spans="1:26">
      <c r="A698" s="32"/>
      <c r="B698" s="44"/>
      <c r="C698" s="43"/>
      <c r="D698" s="41"/>
      <c r="E698" s="47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4.8" spans="1:26">
      <c r="A699" s="32"/>
      <c r="B699" s="44"/>
      <c r="C699" s="43"/>
      <c r="D699" s="41"/>
      <c r="E699" s="47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4.8" spans="1:26">
      <c r="A700" s="32"/>
      <c r="B700" s="44"/>
      <c r="C700" s="43"/>
      <c r="D700" s="41"/>
      <c r="E700" s="47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4.8" spans="1:26">
      <c r="A701" s="32"/>
      <c r="B701" s="44"/>
      <c r="C701" s="43"/>
      <c r="D701" s="41"/>
      <c r="E701" s="47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4.8" spans="1:26">
      <c r="A702" s="32"/>
      <c r="B702" s="44"/>
      <c r="C702" s="43"/>
      <c r="D702" s="41"/>
      <c r="E702" s="47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4.8" spans="1:26">
      <c r="A703" s="32"/>
      <c r="B703" s="44"/>
      <c r="C703" s="43"/>
      <c r="D703" s="41"/>
      <c r="E703" s="47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4.8" spans="1:26">
      <c r="A704" s="32"/>
      <c r="B704" s="44"/>
      <c r="C704" s="43"/>
      <c r="D704" s="41"/>
      <c r="E704" s="47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4.8" spans="1:26">
      <c r="A705" s="32"/>
      <c r="B705" s="44"/>
      <c r="C705" s="43"/>
      <c r="D705" s="41"/>
      <c r="E705" s="47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4.8" spans="1:26">
      <c r="A706" s="32"/>
      <c r="B706" s="44"/>
      <c r="C706" s="43"/>
      <c r="D706" s="41"/>
      <c r="E706" s="47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4.8" spans="1:26">
      <c r="A707" s="32"/>
      <c r="B707" s="44"/>
      <c r="C707" s="43"/>
      <c r="D707" s="41"/>
      <c r="E707" s="47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4.8" spans="1:26">
      <c r="A708" s="32"/>
      <c r="B708" s="44"/>
      <c r="C708" s="43"/>
      <c r="D708" s="41"/>
      <c r="E708" s="47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4.8" spans="1:26">
      <c r="A709" s="32"/>
      <c r="B709" s="44"/>
      <c r="C709" s="43"/>
      <c r="D709" s="41"/>
      <c r="E709" s="47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4.8" spans="1:26">
      <c r="A710" s="32"/>
      <c r="B710" s="44"/>
      <c r="C710" s="43"/>
      <c r="D710" s="41"/>
      <c r="E710" s="47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4.8" spans="1:26">
      <c r="A711" s="32"/>
      <c r="B711" s="44"/>
      <c r="C711" s="43"/>
      <c r="D711" s="41"/>
      <c r="E711" s="47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4.8" spans="1:26">
      <c r="A712" s="32"/>
      <c r="B712" s="44"/>
      <c r="C712" s="43"/>
      <c r="D712" s="41"/>
      <c r="E712" s="47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4.8" spans="1:26">
      <c r="A713" s="32"/>
      <c r="B713" s="44"/>
      <c r="C713" s="43"/>
      <c r="D713" s="41"/>
      <c r="E713" s="47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4.8" spans="1:26">
      <c r="A714" s="32"/>
      <c r="B714" s="44"/>
      <c r="C714" s="43"/>
      <c r="D714" s="41"/>
      <c r="E714" s="47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4.8" spans="1:26">
      <c r="A715" s="32"/>
      <c r="B715" s="44"/>
      <c r="C715" s="43"/>
      <c r="D715" s="41"/>
      <c r="E715" s="47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4.8" spans="1:26">
      <c r="A716" s="32"/>
      <c r="B716" s="44"/>
      <c r="C716" s="43"/>
      <c r="D716" s="41"/>
      <c r="E716" s="47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4.8" spans="1:26">
      <c r="A717" s="32"/>
      <c r="B717" s="44"/>
      <c r="C717" s="43"/>
      <c r="D717" s="41"/>
      <c r="E717" s="47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4.8" spans="1:26">
      <c r="A718" s="32"/>
      <c r="B718" s="44"/>
      <c r="C718" s="43"/>
      <c r="D718" s="41"/>
      <c r="E718" s="47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4.8" spans="1:26">
      <c r="A719" s="32"/>
      <c r="B719" s="44"/>
      <c r="C719" s="43"/>
      <c r="D719" s="41"/>
      <c r="E719" s="47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4.8" spans="1:26">
      <c r="A720" s="32"/>
      <c r="B720" s="44"/>
      <c r="C720" s="43"/>
      <c r="D720" s="41"/>
      <c r="E720" s="47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4.8" spans="1:26">
      <c r="A721" s="32"/>
      <c r="B721" s="44"/>
      <c r="C721" s="43"/>
      <c r="D721" s="41"/>
      <c r="E721" s="47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4.8" spans="1:26">
      <c r="A722" s="32"/>
      <c r="B722" s="44"/>
      <c r="C722" s="43"/>
      <c r="D722" s="41"/>
      <c r="E722" s="47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4.8" spans="1:26">
      <c r="A723" s="32"/>
      <c r="B723" s="44"/>
      <c r="C723" s="43"/>
      <c r="D723" s="41"/>
      <c r="E723" s="47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4.8" spans="1:26">
      <c r="A724" s="32"/>
      <c r="B724" s="44"/>
      <c r="C724" s="43"/>
      <c r="D724" s="41"/>
      <c r="E724" s="47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4.8" spans="1:26">
      <c r="A725" s="32"/>
      <c r="B725" s="44"/>
      <c r="C725" s="43"/>
      <c r="D725" s="41"/>
      <c r="E725" s="47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4.8" spans="1:26">
      <c r="A726" s="32"/>
      <c r="B726" s="44"/>
      <c r="C726" s="43"/>
      <c r="D726" s="41"/>
      <c r="E726" s="47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4.8" spans="1:26">
      <c r="A727" s="32"/>
      <c r="B727" s="44"/>
      <c r="C727" s="43"/>
      <c r="D727" s="41"/>
      <c r="E727" s="47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4.8" spans="1:26">
      <c r="A728" s="32"/>
      <c r="B728" s="44"/>
      <c r="C728" s="43"/>
      <c r="D728" s="41"/>
      <c r="E728" s="47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4.8" spans="1:26">
      <c r="A729" s="32"/>
      <c r="B729" s="44"/>
      <c r="C729" s="43"/>
      <c r="D729" s="41"/>
      <c r="E729" s="47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4.8" spans="1:26">
      <c r="A730" s="32"/>
      <c r="B730" s="44"/>
      <c r="C730" s="43"/>
      <c r="D730" s="41"/>
      <c r="E730" s="47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4.8" spans="1:26">
      <c r="A731" s="32"/>
      <c r="B731" s="44"/>
      <c r="C731" s="43"/>
      <c r="D731" s="41"/>
      <c r="E731" s="47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4.8" spans="1:26">
      <c r="A732" s="32"/>
      <c r="B732" s="44"/>
      <c r="C732" s="43"/>
      <c r="D732" s="41"/>
      <c r="E732" s="47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4.8" spans="1:26">
      <c r="A733" s="32"/>
      <c r="B733" s="44"/>
      <c r="C733" s="43"/>
      <c r="D733" s="41"/>
      <c r="E733" s="47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4.8" spans="1:26">
      <c r="A734" s="32"/>
      <c r="B734" s="44"/>
      <c r="C734" s="43"/>
      <c r="D734" s="41"/>
      <c r="E734" s="47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4.8" spans="1:26">
      <c r="A735" s="32"/>
      <c r="B735" s="44"/>
      <c r="C735" s="43"/>
      <c r="D735" s="41"/>
      <c r="E735" s="47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4.8" spans="1:26">
      <c r="A736" s="32"/>
      <c r="B736" s="44"/>
      <c r="C736" s="43"/>
      <c r="D736" s="41"/>
      <c r="E736" s="47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4.8" spans="1:26">
      <c r="A737" s="32"/>
      <c r="B737" s="44"/>
      <c r="C737" s="43"/>
      <c r="D737" s="41"/>
      <c r="E737" s="47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4.8" spans="1:26">
      <c r="A738" s="32"/>
      <c r="B738" s="44"/>
      <c r="C738" s="43"/>
      <c r="D738" s="41"/>
      <c r="E738" s="47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4.8" spans="1:26">
      <c r="A739" s="32"/>
      <c r="B739" s="44"/>
      <c r="C739" s="43"/>
      <c r="D739" s="41"/>
      <c r="E739" s="47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4.8" spans="1:26">
      <c r="A740" s="32"/>
      <c r="B740" s="44"/>
      <c r="C740" s="43"/>
      <c r="D740" s="41"/>
      <c r="E740" s="47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4.8" spans="1:26">
      <c r="A741" s="32"/>
      <c r="B741" s="44"/>
      <c r="C741" s="43"/>
      <c r="D741" s="41"/>
      <c r="E741" s="47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4.8" spans="1:26">
      <c r="A742" s="32"/>
      <c r="B742" s="44"/>
      <c r="C742" s="43"/>
      <c r="D742" s="41"/>
      <c r="E742" s="47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4.8" spans="1:26">
      <c r="A743" s="32"/>
      <c r="B743" s="44"/>
      <c r="C743" s="43"/>
      <c r="D743" s="41"/>
      <c r="E743" s="47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4.8" spans="1:26">
      <c r="A744" s="32"/>
      <c r="B744" s="44"/>
      <c r="C744" s="43"/>
      <c r="D744" s="41"/>
      <c r="E744" s="47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4.8" spans="1:26">
      <c r="A745" s="32"/>
      <c r="B745" s="44"/>
      <c r="C745" s="43"/>
      <c r="D745" s="41"/>
      <c r="E745" s="47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4.8" spans="1:26">
      <c r="A746" s="32"/>
      <c r="B746" s="44"/>
      <c r="C746" s="43"/>
      <c r="D746" s="41"/>
      <c r="E746" s="47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4.8" spans="1:26">
      <c r="A747" s="32"/>
      <c r="B747" s="44"/>
      <c r="C747" s="43"/>
      <c r="D747" s="41"/>
      <c r="E747" s="47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4.8" spans="1:26">
      <c r="A748" s="32"/>
      <c r="B748" s="44"/>
      <c r="C748" s="43"/>
      <c r="D748" s="41"/>
      <c r="E748" s="47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4.8" spans="1:26">
      <c r="A749" s="32"/>
      <c r="B749" s="44"/>
      <c r="C749" s="43"/>
      <c r="D749" s="41"/>
      <c r="E749" s="47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4.8" spans="1:26">
      <c r="A750" s="32"/>
      <c r="B750" s="44"/>
      <c r="C750" s="43"/>
      <c r="D750" s="41"/>
      <c r="E750" s="47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4.8" spans="1:26">
      <c r="A751" s="32"/>
      <c r="B751" s="44"/>
      <c r="C751" s="43"/>
      <c r="D751" s="41"/>
      <c r="E751" s="47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4.8" spans="1:26">
      <c r="A752" s="32"/>
      <c r="B752" s="44"/>
      <c r="C752" s="43"/>
      <c r="D752" s="41"/>
      <c r="E752" s="47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4.8" spans="1:26">
      <c r="A753" s="32"/>
      <c r="B753" s="44"/>
      <c r="C753" s="43"/>
      <c r="D753" s="41"/>
      <c r="E753" s="47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4.8" spans="1:26">
      <c r="A754" s="32"/>
      <c r="B754" s="44"/>
      <c r="C754" s="43"/>
      <c r="D754" s="41"/>
      <c r="E754" s="47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4.8" spans="1:26">
      <c r="A755" s="32"/>
      <c r="B755" s="44"/>
      <c r="C755" s="43"/>
      <c r="D755" s="41"/>
      <c r="E755" s="47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4.8" spans="1:26">
      <c r="A756" s="32"/>
      <c r="B756" s="44"/>
      <c r="C756" s="43"/>
      <c r="D756" s="41"/>
      <c r="E756" s="47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4.8" spans="1:26">
      <c r="A757" s="32"/>
      <c r="B757" s="44"/>
      <c r="C757" s="43"/>
      <c r="D757" s="41"/>
      <c r="E757" s="47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4.8" spans="1:26">
      <c r="A758" s="32"/>
      <c r="B758" s="44"/>
      <c r="C758" s="43"/>
      <c r="D758" s="41"/>
      <c r="E758" s="47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4.8" spans="1:26">
      <c r="A759" s="32"/>
      <c r="B759" s="44"/>
      <c r="C759" s="43"/>
      <c r="D759" s="41"/>
      <c r="E759" s="47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4.8" spans="1:26">
      <c r="A760" s="32"/>
      <c r="B760" s="44"/>
      <c r="C760" s="43"/>
      <c r="D760" s="41"/>
      <c r="E760" s="47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4.8" spans="1:26">
      <c r="A761" s="32"/>
      <c r="B761" s="44"/>
      <c r="C761" s="43"/>
      <c r="D761" s="41"/>
      <c r="E761" s="47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4.8" spans="1:26">
      <c r="A762" s="32"/>
      <c r="B762" s="44"/>
      <c r="C762" s="43"/>
      <c r="D762" s="41"/>
      <c r="E762" s="47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4.8" spans="1:26">
      <c r="A763" s="32"/>
      <c r="B763" s="44"/>
      <c r="C763" s="43"/>
      <c r="D763" s="41"/>
      <c r="E763" s="47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4.8" spans="1:26">
      <c r="A764" s="32"/>
      <c r="B764" s="44"/>
      <c r="C764" s="43"/>
      <c r="D764" s="41"/>
      <c r="E764" s="47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4.8" spans="1:26">
      <c r="A765" s="32"/>
      <c r="B765" s="44"/>
      <c r="C765" s="43"/>
      <c r="D765" s="41"/>
      <c r="E765" s="47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4.8" spans="1:26">
      <c r="A766" s="32"/>
      <c r="B766" s="44"/>
      <c r="C766" s="43"/>
      <c r="D766" s="41"/>
      <c r="E766" s="47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4.8" spans="1:26">
      <c r="A767" s="32"/>
      <c r="B767" s="44"/>
      <c r="C767" s="43"/>
      <c r="D767" s="41"/>
      <c r="E767" s="47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4.8" spans="1:26">
      <c r="A768" s="32"/>
      <c r="B768" s="44"/>
      <c r="C768" s="43"/>
      <c r="D768" s="41"/>
      <c r="E768" s="47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4.8" spans="1:26">
      <c r="A769" s="32"/>
      <c r="B769" s="44"/>
      <c r="C769" s="43"/>
      <c r="D769" s="41"/>
      <c r="E769" s="47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4.8" spans="1:26">
      <c r="A770" s="32"/>
      <c r="B770" s="44"/>
      <c r="C770" s="43"/>
      <c r="D770" s="41"/>
      <c r="E770" s="47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4.8" spans="1:26">
      <c r="A771" s="32"/>
      <c r="B771" s="44"/>
      <c r="C771" s="43"/>
      <c r="D771" s="41"/>
      <c r="E771" s="47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4.8" spans="1:26">
      <c r="A772" s="32"/>
      <c r="B772" s="44"/>
      <c r="C772" s="43"/>
      <c r="D772" s="41"/>
      <c r="E772" s="47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4.8" spans="1:26">
      <c r="A773" s="32"/>
      <c r="B773" s="44"/>
      <c r="C773" s="43"/>
      <c r="D773" s="41"/>
      <c r="E773" s="47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4.8" spans="1:26">
      <c r="A774" s="32"/>
      <c r="B774" s="44"/>
      <c r="C774" s="43"/>
      <c r="D774" s="41"/>
      <c r="E774" s="47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4.8" spans="1:26">
      <c r="A775" s="32"/>
      <c r="B775" s="44"/>
      <c r="C775" s="43"/>
      <c r="D775" s="41"/>
      <c r="E775" s="47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4.8" spans="1:26">
      <c r="A776" s="32"/>
      <c r="B776" s="44"/>
      <c r="C776" s="43"/>
      <c r="D776" s="41"/>
      <c r="E776" s="47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4.8" spans="1:26">
      <c r="A777" s="32"/>
      <c r="B777" s="44"/>
      <c r="C777" s="43"/>
      <c r="D777" s="41"/>
      <c r="E777" s="47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4.8" spans="1:26">
      <c r="A778" s="32"/>
      <c r="B778" s="44"/>
      <c r="C778" s="43"/>
      <c r="D778" s="41"/>
      <c r="E778" s="47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4.8" spans="1:26">
      <c r="A779" s="32"/>
      <c r="B779" s="44"/>
      <c r="C779" s="43"/>
      <c r="D779" s="41"/>
      <c r="E779" s="47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4.8" spans="1:26">
      <c r="A780" s="32"/>
      <c r="B780" s="44"/>
      <c r="C780" s="43"/>
      <c r="D780" s="41"/>
      <c r="E780" s="47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4.8" spans="1:26">
      <c r="A781" s="32"/>
      <c r="B781" s="44"/>
      <c r="C781" s="43"/>
      <c r="D781" s="41"/>
      <c r="E781" s="47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4.8" spans="1:26">
      <c r="A782" s="32"/>
      <c r="B782" s="44"/>
      <c r="C782" s="43"/>
      <c r="D782" s="41"/>
      <c r="E782" s="47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4.8" spans="1:26">
      <c r="A783" s="32"/>
      <c r="B783" s="44"/>
      <c r="C783" s="43"/>
      <c r="D783" s="41"/>
      <c r="E783" s="47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4.8" spans="1:26">
      <c r="A784" s="32"/>
      <c r="B784" s="44"/>
      <c r="C784" s="43"/>
      <c r="D784" s="41"/>
      <c r="E784" s="47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4.8" spans="1:26">
      <c r="A785" s="32"/>
      <c r="B785" s="44"/>
      <c r="C785" s="43"/>
      <c r="D785" s="41"/>
      <c r="E785" s="47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4.8" spans="1:26">
      <c r="A786" s="32"/>
      <c r="B786" s="44"/>
      <c r="C786" s="43"/>
      <c r="D786" s="41"/>
      <c r="E786" s="47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4.8" spans="1:26">
      <c r="A787" s="32"/>
      <c r="B787" s="44"/>
      <c r="C787" s="43"/>
      <c r="D787" s="41"/>
      <c r="E787" s="47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4.8" spans="1:26">
      <c r="A788" s="32"/>
      <c r="B788" s="44"/>
      <c r="C788" s="43"/>
      <c r="D788" s="41"/>
      <c r="E788" s="47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4.8" spans="1:26">
      <c r="A789" s="32"/>
      <c r="B789" s="44"/>
      <c r="C789" s="43"/>
      <c r="D789" s="41"/>
      <c r="E789" s="47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4.8" spans="1:26">
      <c r="A790" s="32"/>
      <c r="B790" s="44"/>
      <c r="C790" s="43"/>
      <c r="D790" s="41"/>
      <c r="E790" s="47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4.8" spans="1:26">
      <c r="A791" s="32"/>
      <c r="B791" s="44"/>
      <c r="C791" s="43"/>
      <c r="D791" s="41"/>
      <c r="E791" s="47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4.8" spans="1:26">
      <c r="A792" s="32"/>
      <c r="B792" s="44"/>
      <c r="C792" s="43"/>
      <c r="D792" s="41"/>
      <c r="E792" s="47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4.8" spans="1:26">
      <c r="A793" s="32"/>
      <c r="B793" s="44"/>
      <c r="C793" s="43"/>
      <c r="D793" s="41"/>
      <c r="E793" s="47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4.8" spans="1:26">
      <c r="A794" s="32"/>
      <c r="B794" s="44"/>
      <c r="C794" s="43"/>
      <c r="D794" s="41"/>
      <c r="E794" s="47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4.8" spans="1:26">
      <c r="A795" s="32"/>
      <c r="B795" s="44"/>
      <c r="C795" s="43"/>
      <c r="D795" s="41"/>
      <c r="E795" s="47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4.8" spans="1:26">
      <c r="A796" s="32"/>
      <c r="B796" s="44"/>
      <c r="C796" s="43"/>
      <c r="D796" s="41"/>
      <c r="E796" s="47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4.8" spans="1:26">
      <c r="A797" s="32"/>
      <c r="B797" s="44"/>
      <c r="C797" s="43"/>
      <c r="D797" s="41"/>
      <c r="E797" s="47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4.8" spans="1:26">
      <c r="A798" s="32"/>
      <c r="B798" s="44"/>
      <c r="C798" s="43"/>
      <c r="D798" s="41"/>
      <c r="E798" s="47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4.8" spans="1:26">
      <c r="A799" s="32"/>
      <c r="B799" s="44"/>
      <c r="C799" s="43"/>
      <c r="D799" s="41"/>
      <c r="E799" s="47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4.8" spans="1:26">
      <c r="A800" s="32"/>
      <c r="B800" s="44"/>
      <c r="C800" s="43"/>
      <c r="D800" s="41"/>
      <c r="E800" s="47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4.8" spans="1:26">
      <c r="A801" s="32"/>
      <c r="B801" s="44"/>
      <c r="C801" s="43"/>
      <c r="D801" s="41"/>
      <c r="E801" s="47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4.8" spans="1:26">
      <c r="A802" s="32"/>
      <c r="B802" s="44"/>
      <c r="C802" s="43"/>
      <c r="D802" s="41"/>
      <c r="E802" s="47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4.8" spans="1:26">
      <c r="A803" s="32"/>
      <c r="B803" s="44"/>
      <c r="C803" s="43"/>
      <c r="D803" s="41"/>
      <c r="E803" s="47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4.8" spans="1:26">
      <c r="A804" s="32"/>
      <c r="B804" s="44"/>
      <c r="C804" s="43"/>
      <c r="D804" s="41"/>
      <c r="E804" s="47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4.8" spans="1:26">
      <c r="A805" s="32"/>
      <c r="B805" s="44"/>
      <c r="C805" s="43"/>
      <c r="D805" s="41"/>
      <c r="E805" s="47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4.8" spans="1:26">
      <c r="A806" s="32"/>
      <c r="B806" s="44"/>
      <c r="C806" s="43"/>
      <c r="D806" s="41"/>
      <c r="E806" s="47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4.8" spans="1:26">
      <c r="A807" s="32"/>
      <c r="B807" s="44"/>
      <c r="C807" s="43"/>
      <c r="D807" s="41"/>
      <c r="E807" s="47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4.8" spans="1:26">
      <c r="A808" s="32"/>
      <c r="B808" s="44"/>
      <c r="C808" s="43"/>
      <c r="D808" s="41"/>
      <c r="E808" s="47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4.8" spans="1:26">
      <c r="A809" s="32"/>
      <c r="B809" s="44"/>
      <c r="C809" s="43"/>
      <c r="D809" s="41"/>
      <c r="E809" s="47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4.8" spans="1:26">
      <c r="A810" s="32"/>
      <c r="B810" s="44"/>
      <c r="C810" s="43"/>
      <c r="D810" s="41"/>
      <c r="E810" s="47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4.8" spans="1:26">
      <c r="A811" s="32"/>
      <c r="B811" s="44"/>
      <c r="C811" s="43"/>
      <c r="D811" s="41"/>
      <c r="E811" s="47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4.8" spans="1:26">
      <c r="A812" s="32"/>
      <c r="B812" s="44"/>
      <c r="C812" s="43"/>
      <c r="D812" s="41"/>
      <c r="E812" s="47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4.8" spans="1:26">
      <c r="A813" s="32"/>
      <c r="B813" s="44"/>
      <c r="C813" s="43"/>
      <c r="D813" s="41"/>
      <c r="E813" s="47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4.8" spans="1:26">
      <c r="A814" s="32"/>
      <c r="B814" s="44"/>
      <c r="C814" s="43"/>
      <c r="D814" s="41"/>
      <c r="E814" s="47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4.8" spans="1:26">
      <c r="A815" s="32"/>
      <c r="B815" s="44"/>
      <c r="C815" s="43"/>
      <c r="D815" s="41"/>
      <c r="E815" s="47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4.8" spans="1:26">
      <c r="A816" s="32"/>
      <c r="B816" s="44"/>
      <c r="C816" s="43"/>
      <c r="D816" s="41"/>
      <c r="E816" s="47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4.8" spans="1:26">
      <c r="A817" s="32"/>
      <c r="B817" s="44"/>
      <c r="C817" s="43"/>
      <c r="D817" s="41"/>
      <c r="E817" s="47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4.8" spans="1:26">
      <c r="A818" s="32"/>
      <c r="B818" s="44"/>
      <c r="C818" s="43"/>
      <c r="D818" s="41"/>
      <c r="E818" s="47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4.8" spans="1:26">
      <c r="A819" s="32"/>
      <c r="B819" s="44"/>
      <c r="C819" s="43"/>
      <c r="D819" s="41"/>
      <c r="E819" s="47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4.8" spans="1:26">
      <c r="A820" s="32"/>
      <c r="B820" s="44"/>
      <c r="C820" s="43"/>
      <c r="D820" s="41"/>
      <c r="E820" s="47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4.8" spans="1:26">
      <c r="A821" s="32"/>
      <c r="B821" s="44"/>
      <c r="C821" s="43"/>
      <c r="D821" s="41"/>
      <c r="E821" s="47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4.8" spans="1:26">
      <c r="A822" s="32"/>
      <c r="B822" s="44"/>
      <c r="C822" s="43"/>
      <c r="D822" s="41"/>
      <c r="E822" s="47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4.8" spans="1:26">
      <c r="A823" s="32"/>
      <c r="B823" s="44"/>
      <c r="C823" s="43"/>
      <c r="D823" s="41"/>
      <c r="E823" s="47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4.8" spans="1:26">
      <c r="A824" s="32"/>
      <c r="B824" s="44"/>
      <c r="C824" s="43"/>
      <c r="D824" s="41"/>
      <c r="E824" s="47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4.8" spans="1:26">
      <c r="A825" s="32"/>
      <c r="B825" s="44"/>
      <c r="C825" s="43"/>
      <c r="D825" s="41"/>
      <c r="E825" s="47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4.8" spans="1:26">
      <c r="A826" s="32"/>
      <c r="B826" s="44"/>
      <c r="C826" s="43"/>
      <c r="D826" s="41"/>
      <c r="E826" s="47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4.8" spans="1:26">
      <c r="A827" s="32"/>
      <c r="B827" s="44"/>
      <c r="C827" s="43"/>
      <c r="D827" s="41"/>
      <c r="E827" s="47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4.8" spans="1:26">
      <c r="A828" s="32"/>
      <c r="B828" s="44"/>
      <c r="C828" s="43"/>
      <c r="D828" s="41"/>
      <c r="E828" s="47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4.8" spans="1:26">
      <c r="A829" s="32"/>
      <c r="B829" s="44"/>
      <c r="C829" s="43"/>
      <c r="D829" s="41"/>
      <c r="E829" s="47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4.8" spans="1:26">
      <c r="A830" s="32"/>
      <c r="B830" s="44"/>
      <c r="C830" s="43"/>
      <c r="D830" s="41"/>
      <c r="E830" s="47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4.8" spans="1:26">
      <c r="A831" s="32"/>
      <c r="B831" s="44"/>
      <c r="C831" s="43"/>
      <c r="D831" s="41"/>
      <c r="E831" s="47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4.8" spans="1:26">
      <c r="A832" s="32"/>
      <c r="B832" s="44"/>
      <c r="C832" s="43"/>
      <c r="D832" s="41"/>
      <c r="E832" s="47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4.8" spans="1:26">
      <c r="A833" s="32"/>
      <c r="B833" s="44"/>
      <c r="C833" s="43"/>
      <c r="D833" s="41"/>
      <c r="E833" s="47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4.8" spans="1:26">
      <c r="A834" s="32"/>
      <c r="B834" s="44"/>
      <c r="C834" s="43"/>
      <c r="D834" s="41"/>
      <c r="E834" s="47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4.8" spans="1:26">
      <c r="A835" s="32"/>
      <c r="B835" s="44"/>
      <c r="C835" s="43"/>
      <c r="D835" s="41"/>
      <c r="E835" s="47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4.8" spans="1:26">
      <c r="A836" s="32"/>
      <c r="B836" s="44"/>
      <c r="C836" s="43"/>
      <c r="D836" s="41"/>
      <c r="E836" s="47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4.8" spans="1:26">
      <c r="A837" s="32"/>
      <c r="B837" s="44"/>
      <c r="C837" s="43"/>
      <c r="D837" s="41"/>
      <c r="E837" s="47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4.8" spans="1:26">
      <c r="A838" s="32"/>
      <c r="B838" s="44"/>
      <c r="C838" s="43"/>
      <c r="D838" s="41"/>
      <c r="E838" s="47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4.8" spans="1:26">
      <c r="A839" s="32"/>
      <c r="B839" s="44"/>
      <c r="C839" s="43"/>
      <c r="D839" s="41"/>
      <c r="E839" s="47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4.8" spans="1:26">
      <c r="A840" s="32"/>
      <c r="B840" s="44"/>
      <c r="C840" s="43"/>
      <c r="D840" s="41"/>
      <c r="E840" s="47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4.8" spans="1:26">
      <c r="A841" s="32"/>
      <c r="B841" s="44"/>
      <c r="C841" s="43"/>
      <c r="D841" s="41"/>
      <c r="E841" s="47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4.8" spans="1:26">
      <c r="A842" s="32"/>
      <c r="B842" s="44"/>
      <c r="C842" s="43"/>
      <c r="D842" s="41"/>
      <c r="E842" s="47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4.8" spans="1:26">
      <c r="A843" s="32"/>
      <c r="B843" s="44"/>
      <c r="C843" s="43"/>
      <c r="D843" s="41"/>
      <c r="E843" s="47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4.8" spans="1:26">
      <c r="A844" s="32"/>
      <c r="B844" s="44"/>
      <c r="C844" s="43"/>
      <c r="D844" s="41"/>
      <c r="E844" s="47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4.8" spans="1:26">
      <c r="A845" s="32"/>
      <c r="B845" s="44"/>
      <c r="C845" s="43"/>
      <c r="D845" s="41"/>
      <c r="E845" s="47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4.8" spans="1:26">
      <c r="A846" s="32"/>
      <c r="B846" s="44"/>
      <c r="C846" s="43"/>
      <c r="D846" s="41"/>
      <c r="E846" s="47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4.8" spans="1:26">
      <c r="A847" s="32"/>
      <c r="B847" s="44"/>
      <c r="C847" s="43"/>
      <c r="D847" s="41"/>
      <c r="E847" s="47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4.8" spans="1:26">
      <c r="A848" s="32"/>
      <c r="B848" s="44"/>
      <c r="C848" s="43"/>
      <c r="D848" s="41"/>
      <c r="E848" s="47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4.8" spans="1:26">
      <c r="A849" s="32"/>
      <c r="B849" s="44"/>
      <c r="C849" s="43"/>
      <c r="D849" s="41"/>
      <c r="E849" s="47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4.8" spans="1:26">
      <c r="A850" s="32"/>
      <c r="B850" s="44"/>
      <c r="C850" s="43"/>
      <c r="D850" s="41"/>
      <c r="E850" s="47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4.8" spans="1:26">
      <c r="A851" s="32"/>
      <c r="B851" s="44"/>
      <c r="C851" s="43"/>
      <c r="D851" s="41"/>
      <c r="E851" s="47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4.8" spans="1:26">
      <c r="A852" s="32"/>
      <c r="B852" s="44"/>
      <c r="C852" s="43"/>
      <c r="D852" s="41"/>
      <c r="E852" s="47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4.8" spans="1:26">
      <c r="A853" s="32"/>
      <c r="B853" s="44"/>
      <c r="C853" s="43"/>
      <c r="D853" s="41"/>
      <c r="E853" s="47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4.8" spans="1:26">
      <c r="A854" s="32"/>
      <c r="B854" s="44"/>
      <c r="C854" s="43"/>
      <c r="D854" s="41"/>
      <c r="E854" s="47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4.8" spans="1:26">
      <c r="A855" s="32"/>
      <c r="B855" s="44"/>
      <c r="C855" s="43"/>
      <c r="D855" s="41"/>
      <c r="E855" s="47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4.8" spans="1:26">
      <c r="A856" s="32"/>
      <c r="B856" s="44"/>
      <c r="C856" s="43"/>
      <c r="D856" s="41"/>
      <c r="E856" s="47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4.8" spans="1:26">
      <c r="A857" s="32"/>
      <c r="B857" s="44"/>
      <c r="C857" s="43"/>
      <c r="D857" s="41"/>
      <c r="E857" s="47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4.8" spans="1:26">
      <c r="A858" s="32"/>
      <c r="B858" s="44"/>
      <c r="C858" s="43"/>
      <c r="D858" s="41"/>
      <c r="E858" s="47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4.8" spans="1:26">
      <c r="A859" s="32"/>
      <c r="B859" s="44"/>
      <c r="C859" s="43"/>
      <c r="D859" s="41"/>
      <c r="E859" s="47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4.8" spans="1:26">
      <c r="A860" s="32"/>
      <c r="B860" s="44"/>
      <c r="C860" s="43"/>
      <c r="D860" s="41"/>
      <c r="E860" s="47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4.8" spans="1:26">
      <c r="A861" s="32"/>
      <c r="B861" s="44"/>
      <c r="C861" s="43"/>
      <c r="D861" s="41"/>
      <c r="E861" s="47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4.8" spans="1:26">
      <c r="A862" s="32"/>
      <c r="B862" s="44"/>
      <c r="C862" s="43"/>
      <c r="D862" s="41"/>
      <c r="E862" s="47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4.8" spans="1:26">
      <c r="A863" s="32"/>
      <c r="B863" s="44"/>
      <c r="C863" s="43"/>
      <c r="D863" s="41"/>
      <c r="E863" s="47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4.8" spans="1:26">
      <c r="A864" s="32"/>
      <c r="B864" s="44"/>
      <c r="C864" s="43"/>
      <c r="D864" s="41"/>
      <c r="E864" s="47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4.8" spans="1:26">
      <c r="A865" s="32"/>
      <c r="B865" s="44"/>
      <c r="C865" s="43"/>
      <c r="D865" s="41"/>
      <c r="E865" s="47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4.8" spans="1:26">
      <c r="A866" s="32"/>
      <c r="B866" s="44"/>
      <c r="C866" s="43"/>
      <c r="D866" s="41"/>
      <c r="E866" s="47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4.8" spans="1:26">
      <c r="A867" s="32"/>
      <c r="B867" s="44"/>
      <c r="C867" s="43"/>
      <c r="D867" s="41"/>
      <c r="E867" s="47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4.8" spans="1:26">
      <c r="A868" s="32"/>
      <c r="B868" s="44"/>
      <c r="C868" s="43"/>
      <c r="D868" s="41"/>
      <c r="E868" s="47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4.8" spans="1:26">
      <c r="A869" s="32"/>
      <c r="B869" s="44"/>
      <c r="C869" s="43"/>
      <c r="D869" s="41"/>
      <c r="E869" s="47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4.8" spans="1:26">
      <c r="A870" s="32"/>
      <c r="B870" s="44"/>
      <c r="C870" s="43"/>
      <c r="D870" s="41"/>
      <c r="E870" s="47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4.8" spans="1:26">
      <c r="A871" s="32"/>
      <c r="B871" s="44"/>
      <c r="C871" s="43"/>
      <c r="D871" s="41"/>
      <c r="E871" s="47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4.8" spans="1:26">
      <c r="A872" s="32"/>
      <c r="B872" s="44"/>
      <c r="C872" s="43"/>
      <c r="D872" s="41"/>
      <c r="E872" s="47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4.8" spans="1:26">
      <c r="A873" s="32"/>
      <c r="B873" s="44"/>
      <c r="C873" s="43"/>
      <c r="D873" s="41"/>
      <c r="E873" s="47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4.8" spans="1:26">
      <c r="A874" s="32"/>
      <c r="B874" s="44"/>
      <c r="C874" s="43"/>
      <c r="D874" s="41"/>
      <c r="E874" s="47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4.8" spans="1:26">
      <c r="A875" s="32"/>
      <c r="B875" s="44"/>
      <c r="C875" s="43"/>
      <c r="D875" s="41"/>
      <c r="E875" s="47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4.8" spans="1:26">
      <c r="A876" s="32"/>
      <c r="B876" s="44"/>
      <c r="C876" s="43"/>
      <c r="D876" s="41"/>
      <c r="E876" s="47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4.8" spans="1:26">
      <c r="A877" s="32"/>
      <c r="B877" s="44"/>
      <c r="C877" s="43"/>
      <c r="D877" s="41"/>
      <c r="E877" s="47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4.8" spans="1:26">
      <c r="A878" s="32"/>
      <c r="B878" s="44"/>
      <c r="C878" s="43"/>
      <c r="D878" s="41"/>
      <c r="E878" s="47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4.8" spans="1:26">
      <c r="A879" s="32"/>
      <c r="B879" s="44"/>
      <c r="C879" s="43"/>
      <c r="D879" s="41"/>
      <c r="E879" s="47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4.8" spans="1:26">
      <c r="A880" s="32"/>
      <c r="B880" s="44"/>
      <c r="C880" s="43"/>
      <c r="D880" s="41"/>
      <c r="E880" s="47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4.8" spans="1:26">
      <c r="A881" s="32"/>
      <c r="B881" s="44"/>
      <c r="C881" s="43"/>
      <c r="D881" s="41"/>
      <c r="E881" s="47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4.8" spans="1:26">
      <c r="A882" s="32"/>
      <c r="B882" s="44"/>
      <c r="C882" s="43"/>
      <c r="D882" s="41"/>
      <c r="E882" s="47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4.8" spans="1:26">
      <c r="A883" s="32"/>
      <c r="B883" s="44"/>
      <c r="C883" s="43"/>
      <c r="D883" s="41"/>
      <c r="E883" s="47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4.8" spans="1:26">
      <c r="A884" s="32"/>
      <c r="B884" s="44"/>
      <c r="C884" s="43"/>
      <c r="D884" s="41"/>
      <c r="E884" s="47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4.8" spans="1:26">
      <c r="A885" s="32"/>
      <c r="B885" s="44"/>
      <c r="C885" s="43"/>
      <c r="D885" s="41"/>
      <c r="E885" s="47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4.8" spans="1:26">
      <c r="A886" s="32"/>
      <c r="B886" s="44"/>
      <c r="C886" s="43"/>
      <c r="D886" s="41"/>
      <c r="E886" s="47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4.8" spans="1:26">
      <c r="A887" s="32"/>
      <c r="B887" s="44"/>
      <c r="C887" s="43"/>
      <c r="D887" s="41"/>
      <c r="E887" s="47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4.8" spans="1:26">
      <c r="A888" s="32"/>
      <c r="B888" s="44"/>
      <c r="C888" s="43"/>
      <c r="D888" s="41"/>
      <c r="E888" s="47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4.8" spans="1:26">
      <c r="A889" s="32"/>
      <c r="B889" s="44"/>
      <c r="C889" s="43"/>
      <c r="D889" s="41"/>
      <c r="E889" s="47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4.8" spans="1:26">
      <c r="A890" s="32"/>
      <c r="B890" s="44"/>
      <c r="C890" s="43"/>
      <c r="D890" s="41"/>
      <c r="E890" s="47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4.8" spans="1:26">
      <c r="A891" s="32"/>
      <c r="B891" s="44"/>
      <c r="C891" s="43"/>
      <c r="D891" s="41"/>
      <c r="E891" s="47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4.8" spans="1:26">
      <c r="A892" s="32"/>
      <c r="B892" s="44"/>
      <c r="C892" s="43"/>
      <c r="D892" s="41"/>
      <c r="E892" s="47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4.8" spans="1:26">
      <c r="A893" s="32"/>
      <c r="B893" s="44"/>
      <c r="C893" s="43"/>
      <c r="D893" s="41"/>
      <c r="E893" s="47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4.8" spans="1:26">
      <c r="A894" s="32"/>
      <c r="B894" s="44"/>
      <c r="C894" s="43"/>
      <c r="D894" s="41"/>
      <c r="E894" s="47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4.8" spans="1:26">
      <c r="A895" s="32"/>
      <c r="B895" s="44"/>
      <c r="C895" s="43"/>
      <c r="D895" s="41"/>
      <c r="E895" s="47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4.8" spans="1:26">
      <c r="A896" s="32"/>
      <c r="B896" s="44"/>
      <c r="C896" s="43"/>
      <c r="D896" s="41"/>
      <c r="E896" s="47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4.8" spans="1:26">
      <c r="A897" s="32"/>
      <c r="B897" s="44"/>
      <c r="C897" s="43"/>
      <c r="D897" s="41"/>
      <c r="E897" s="47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4.8" spans="1:26">
      <c r="A898" s="32"/>
      <c r="B898" s="44"/>
      <c r="C898" s="43"/>
      <c r="D898" s="41"/>
      <c r="E898" s="47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4.8" spans="1:26">
      <c r="A899" s="32"/>
      <c r="B899" s="44"/>
      <c r="C899" s="43"/>
      <c r="D899" s="41"/>
      <c r="E899" s="47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4.8" spans="1:26">
      <c r="A900" s="32"/>
      <c r="B900" s="44"/>
      <c r="C900" s="43"/>
      <c r="D900" s="41"/>
      <c r="E900" s="47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4.8" spans="1:26">
      <c r="A901" s="32"/>
      <c r="B901" s="44"/>
      <c r="C901" s="43"/>
      <c r="D901" s="41"/>
      <c r="E901" s="47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4.8" spans="1:26">
      <c r="A902" s="32"/>
      <c r="B902" s="44"/>
      <c r="C902" s="43"/>
      <c r="D902" s="41"/>
      <c r="E902" s="47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4.8" spans="1:26">
      <c r="A903" s="32"/>
      <c r="B903" s="44"/>
      <c r="C903" s="43"/>
      <c r="D903" s="41"/>
      <c r="E903" s="47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4.8" spans="1:26">
      <c r="A904" s="32"/>
      <c r="B904" s="44"/>
      <c r="C904" s="43"/>
      <c r="D904" s="41"/>
      <c r="E904" s="47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4.8" spans="1:26">
      <c r="A905" s="32"/>
      <c r="B905" s="44"/>
      <c r="C905" s="43"/>
      <c r="D905" s="41"/>
      <c r="E905" s="47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4.8" spans="1:26">
      <c r="A906" s="32"/>
      <c r="B906" s="44"/>
      <c r="C906" s="43"/>
      <c r="D906" s="41"/>
      <c r="E906" s="47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4.8" spans="1:26">
      <c r="A907" s="32"/>
      <c r="B907" s="44"/>
      <c r="C907" s="43"/>
      <c r="D907" s="41"/>
      <c r="E907" s="47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4.8" spans="1:26">
      <c r="A908" s="32"/>
      <c r="B908" s="44"/>
      <c r="C908" s="43"/>
      <c r="D908" s="41"/>
      <c r="E908" s="47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4.8" spans="1:26">
      <c r="A909" s="32"/>
      <c r="B909" s="44"/>
      <c r="C909" s="43"/>
      <c r="D909" s="41"/>
      <c r="E909" s="47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4.8" spans="1:26">
      <c r="A910" s="32"/>
      <c r="B910" s="44"/>
      <c r="C910" s="43"/>
      <c r="D910" s="41"/>
      <c r="E910" s="47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4.8" spans="1:26">
      <c r="A911" s="32"/>
      <c r="B911" s="44"/>
      <c r="C911" s="43"/>
      <c r="D911" s="41"/>
      <c r="E911" s="47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4.8" spans="1:26">
      <c r="A912" s="32"/>
      <c r="B912" s="44"/>
      <c r="C912" s="43"/>
      <c r="D912" s="41"/>
      <c r="E912" s="47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4.8" spans="1:26">
      <c r="A913" s="32"/>
      <c r="B913" s="44"/>
      <c r="C913" s="43"/>
      <c r="D913" s="41"/>
      <c r="E913" s="47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4.8" spans="1:26">
      <c r="A914" s="32"/>
      <c r="B914" s="44"/>
      <c r="C914" s="43"/>
      <c r="D914" s="41"/>
      <c r="E914" s="47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4.8" spans="1:26">
      <c r="A915" s="32"/>
      <c r="B915" s="44"/>
      <c r="C915" s="43"/>
      <c r="D915" s="41"/>
      <c r="E915" s="47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4.8" spans="1:26">
      <c r="A916" s="32"/>
      <c r="B916" s="44"/>
      <c r="C916" s="43"/>
      <c r="D916" s="41"/>
      <c r="E916" s="47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4.8" spans="1:26">
      <c r="A917" s="32"/>
      <c r="B917" s="44"/>
      <c r="C917" s="43"/>
      <c r="D917" s="41"/>
      <c r="E917" s="47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4.8" spans="1:26">
      <c r="A918" s="32"/>
      <c r="B918" s="44"/>
      <c r="C918" s="43"/>
      <c r="D918" s="41"/>
      <c r="E918" s="47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4.8" spans="1:26">
      <c r="A919" s="32"/>
      <c r="B919" s="44"/>
      <c r="C919" s="43"/>
      <c r="D919" s="41"/>
      <c r="E919" s="47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4.8" spans="1:26">
      <c r="A920" s="32"/>
      <c r="B920" s="44"/>
      <c r="C920" s="43"/>
      <c r="D920" s="41"/>
      <c r="E920" s="47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4.8" spans="1:26">
      <c r="A921" s="32"/>
      <c r="B921" s="44"/>
      <c r="C921" s="43"/>
      <c r="D921" s="41"/>
      <c r="E921" s="47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4.8" spans="1:26">
      <c r="A922" s="32"/>
      <c r="B922" s="44"/>
      <c r="C922" s="43"/>
      <c r="D922" s="41"/>
      <c r="E922" s="47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4.8" spans="1:26">
      <c r="A923" s="32"/>
      <c r="B923" s="44"/>
      <c r="C923" s="43"/>
      <c r="D923" s="41"/>
      <c r="E923" s="47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4.8" spans="1:26">
      <c r="A924" s="32"/>
      <c r="B924" s="44"/>
      <c r="C924" s="43"/>
      <c r="D924" s="41"/>
      <c r="E924" s="47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4.8" spans="1:26">
      <c r="A925" s="32"/>
      <c r="B925" s="44"/>
      <c r="C925" s="43"/>
      <c r="D925" s="41"/>
      <c r="E925" s="47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4.8" spans="1:26">
      <c r="A926" s="32"/>
      <c r="B926" s="44"/>
      <c r="C926" s="43"/>
      <c r="D926" s="41"/>
      <c r="E926" s="47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4.8" spans="1:26">
      <c r="A927" s="32"/>
      <c r="B927" s="44"/>
      <c r="C927" s="43"/>
      <c r="D927" s="41"/>
      <c r="E927" s="47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4.8" spans="1:26">
      <c r="A928" s="32"/>
      <c r="B928" s="44"/>
      <c r="C928" s="43"/>
      <c r="D928" s="41"/>
      <c r="E928" s="47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4.8" spans="1:26">
      <c r="A929" s="32"/>
      <c r="B929" s="44"/>
      <c r="C929" s="43"/>
      <c r="D929" s="41"/>
      <c r="E929" s="47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4.8" spans="1:26">
      <c r="A930" s="32"/>
      <c r="B930" s="44"/>
      <c r="C930" s="43"/>
      <c r="D930" s="41"/>
      <c r="E930" s="47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4.8" spans="1:26">
      <c r="A931" s="32"/>
      <c r="B931" s="44"/>
      <c r="C931" s="43"/>
      <c r="D931" s="41"/>
      <c r="E931" s="47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4.8" spans="1:26">
      <c r="A932" s="32"/>
      <c r="B932" s="44"/>
      <c r="C932" s="43"/>
      <c r="D932" s="41"/>
      <c r="E932" s="47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4.8" spans="1:26">
      <c r="A933" s="32"/>
      <c r="B933" s="44"/>
      <c r="C933" s="43"/>
      <c r="D933" s="41"/>
      <c r="E933" s="47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4.8" spans="1:26">
      <c r="A934" s="32"/>
      <c r="B934" s="44"/>
      <c r="C934" s="43"/>
      <c r="D934" s="41"/>
      <c r="E934" s="47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4.8" spans="1:26">
      <c r="A935" s="32"/>
      <c r="B935" s="44"/>
      <c r="C935" s="43"/>
      <c r="D935" s="41"/>
      <c r="E935" s="47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4.8" spans="1:26">
      <c r="A936" s="32"/>
      <c r="B936" s="44"/>
      <c r="C936" s="43"/>
      <c r="D936" s="41"/>
      <c r="E936" s="47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4.8" spans="1:26">
      <c r="A937" s="32"/>
      <c r="B937" s="44"/>
      <c r="C937" s="43"/>
      <c r="D937" s="41"/>
      <c r="E937" s="47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4.8" spans="1:26">
      <c r="A938" s="32"/>
      <c r="B938" s="44"/>
      <c r="C938" s="43"/>
      <c r="D938" s="41"/>
      <c r="E938" s="47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4.8" spans="1:26">
      <c r="A939" s="32"/>
      <c r="B939" s="44"/>
      <c r="C939" s="43"/>
      <c r="D939" s="41"/>
      <c r="E939" s="47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4.8" spans="1:26">
      <c r="A940" s="32"/>
      <c r="B940" s="44"/>
      <c r="C940" s="43"/>
      <c r="D940" s="41"/>
      <c r="E940" s="47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4.8" spans="1:26">
      <c r="A941" s="32"/>
      <c r="B941" s="44"/>
      <c r="C941" s="43"/>
      <c r="D941" s="41"/>
      <c r="E941" s="47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4.8" spans="1:26">
      <c r="A942" s="32"/>
      <c r="B942" s="44"/>
      <c r="C942" s="43"/>
      <c r="D942" s="41"/>
      <c r="E942" s="47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4.8" spans="1:26">
      <c r="A943" s="32"/>
      <c r="B943" s="44"/>
      <c r="C943" s="43"/>
      <c r="D943" s="41"/>
      <c r="E943" s="47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4.8" spans="1:26">
      <c r="A944" s="32"/>
      <c r="B944" s="44"/>
      <c r="C944" s="43"/>
      <c r="D944" s="41"/>
      <c r="E944" s="47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4.8" spans="1:26">
      <c r="A945" s="32"/>
      <c r="B945" s="44"/>
      <c r="C945" s="43"/>
      <c r="D945" s="41"/>
      <c r="E945" s="47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4.8" spans="1:26">
      <c r="A946" s="32"/>
      <c r="B946" s="44"/>
      <c r="C946" s="43"/>
      <c r="D946" s="41"/>
      <c r="E946" s="47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4.8" spans="1:26">
      <c r="A947" s="32"/>
      <c r="B947" s="44"/>
      <c r="C947" s="43"/>
      <c r="D947" s="41"/>
      <c r="E947" s="47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4.8" spans="1:26">
      <c r="A948" s="32"/>
      <c r="B948" s="44"/>
      <c r="C948" s="43"/>
      <c r="D948" s="41"/>
      <c r="E948" s="47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4.8" spans="1:26">
      <c r="A949" s="32"/>
      <c r="B949" s="44"/>
      <c r="C949" s="43"/>
      <c r="D949" s="41"/>
      <c r="E949" s="47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4.8" spans="1:26">
      <c r="A950" s="32"/>
      <c r="B950" s="44"/>
      <c r="C950" s="43"/>
      <c r="D950" s="41"/>
      <c r="E950" s="47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4.8" spans="1:26">
      <c r="A951" s="32"/>
      <c r="B951" s="44"/>
      <c r="C951" s="43"/>
      <c r="D951" s="41"/>
      <c r="E951" s="47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4.8" spans="1:26">
      <c r="A952" s="32"/>
      <c r="B952" s="44"/>
      <c r="C952" s="43"/>
      <c r="D952" s="41"/>
      <c r="E952" s="47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4.8" spans="1:26">
      <c r="A953" s="32"/>
      <c r="B953" s="44"/>
      <c r="C953" s="43"/>
      <c r="D953" s="41"/>
      <c r="E953" s="47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4.8" spans="1:26">
      <c r="A954" s="32"/>
      <c r="B954" s="44"/>
      <c r="C954" s="43"/>
      <c r="D954" s="41"/>
      <c r="E954" s="47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4.8" spans="1:26">
      <c r="A955" s="32"/>
      <c r="B955" s="44"/>
      <c r="C955" s="43"/>
      <c r="D955" s="41"/>
      <c r="E955" s="47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4.8" spans="1:26">
      <c r="A956" s="32"/>
      <c r="B956" s="44"/>
      <c r="C956" s="43"/>
      <c r="D956" s="41"/>
      <c r="E956" s="47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4.8" spans="1:26">
      <c r="A957" s="32"/>
      <c r="B957" s="44"/>
      <c r="C957" s="43"/>
      <c r="D957" s="41"/>
      <c r="E957" s="47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4.8" spans="1:26">
      <c r="A958" s="32"/>
      <c r="B958" s="44"/>
      <c r="C958" s="43"/>
      <c r="D958" s="41"/>
      <c r="E958" s="47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4.8" spans="1:26">
      <c r="A959" s="32"/>
      <c r="B959" s="44"/>
      <c r="C959" s="43"/>
      <c r="D959" s="41"/>
      <c r="E959" s="47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4.8" spans="1:26">
      <c r="A960" s="32"/>
      <c r="B960" s="44"/>
      <c r="C960" s="43"/>
      <c r="D960" s="41"/>
      <c r="E960" s="47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4.8" spans="1:26">
      <c r="A961" s="32"/>
      <c r="B961" s="44"/>
      <c r="C961" s="43"/>
      <c r="D961" s="41"/>
      <c r="E961" s="47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4.8" spans="1:26">
      <c r="A962" s="32"/>
      <c r="B962" s="44"/>
      <c r="C962" s="43"/>
      <c r="D962" s="41"/>
      <c r="E962" s="47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4.8" spans="1:26">
      <c r="A963" s="32"/>
      <c r="B963" s="44"/>
      <c r="C963" s="43"/>
      <c r="D963" s="41"/>
      <c r="E963" s="47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4.8" spans="1:26">
      <c r="A964" s="32"/>
      <c r="B964" s="44"/>
      <c r="C964" s="43"/>
      <c r="D964" s="41"/>
      <c r="E964" s="47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4.8" spans="1:26">
      <c r="A965" s="32"/>
      <c r="B965" s="44"/>
      <c r="C965" s="43"/>
      <c r="D965" s="41"/>
      <c r="E965" s="47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4.8" spans="1:26">
      <c r="A966" s="32"/>
      <c r="B966" s="44"/>
      <c r="C966" s="43"/>
      <c r="D966" s="41"/>
      <c r="E966" s="47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4.8" spans="1:26">
      <c r="A967" s="32"/>
      <c r="B967" s="44"/>
      <c r="C967" s="43"/>
      <c r="D967" s="41"/>
      <c r="E967" s="47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4.8" spans="1:26">
      <c r="A968" s="32"/>
      <c r="B968" s="44"/>
      <c r="C968" s="43"/>
      <c r="D968" s="41"/>
      <c r="E968" s="47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4.8" spans="1:26">
      <c r="A969" s="32"/>
      <c r="B969" s="44"/>
      <c r="C969" s="43"/>
      <c r="D969" s="41"/>
      <c r="E969" s="47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4.8" spans="1:26">
      <c r="A970" s="32"/>
      <c r="B970" s="44"/>
      <c r="C970" s="43"/>
      <c r="D970" s="41"/>
      <c r="E970" s="47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4.8" spans="1:26">
      <c r="A971" s="32"/>
      <c r="B971" s="44"/>
      <c r="C971" s="43"/>
      <c r="D971" s="41"/>
      <c r="E971" s="47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4.8" spans="1:26">
      <c r="A972" s="32"/>
      <c r="B972" s="44"/>
      <c r="C972" s="43"/>
      <c r="D972" s="41"/>
      <c r="E972" s="47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4.8" spans="1:26">
      <c r="A973" s="32"/>
      <c r="B973" s="44"/>
      <c r="C973" s="43"/>
      <c r="D973" s="41"/>
      <c r="E973" s="47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4.8" spans="1:26">
      <c r="A974" s="32"/>
      <c r="B974" s="44"/>
      <c r="C974" s="43"/>
      <c r="D974" s="41"/>
      <c r="E974" s="47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4.8" spans="1:26">
      <c r="A975" s="32"/>
      <c r="B975" s="44"/>
      <c r="C975" s="43"/>
      <c r="D975" s="41"/>
      <c r="E975" s="47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4.8" spans="1:26">
      <c r="A976" s="32"/>
      <c r="B976" s="44"/>
      <c r="C976" s="43"/>
      <c r="D976" s="41"/>
      <c r="E976" s="47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4.8" spans="1:26">
      <c r="A977" s="32"/>
      <c r="B977" s="44"/>
      <c r="C977" s="43"/>
      <c r="D977" s="41"/>
      <c r="E977" s="47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4.8" spans="1:26">
      <c r="A978" s="32"/>
      <c r="B978" s="44"/>
      <c r="C978" s="43"/>
      <c r="D978" s="41"/>
      <c r="E978" s="47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4.8" spans="1:26">
      <c r="A979" s="32"/>
      <c r="B979" s="44"/>
      <c r="C979" s="43"/>
      <c r="D979" s="41"/>
      <c r="E979" s="47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4.8" spans="1:26">
      <c r="A980" s="32"/>
      <c r="B980" s="44"/>
      <c r="C980" s="43"/>
      <c r="D980" s="41"/>
      <c r="E980" s="47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4.8" spans="1:26">
      <c r="A981" s="32"/>
      <c r="B981" s="44"/>
      <c r="C981" s="43"/>
      <c r="D981" s="41"/>
      <c r="E981" s="47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4.8" spans="1:26">
      <c r="A982" s="32"/>
      <c r="B982" s="44"/>
      <c r="C982" s="43"/>
      <c r="D982" s="41"/>
      <c r="E982" s="47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4.8" spans="1:26">
      <c r="A983" s="32"/>
      <c r="B983" s="44"/>
      <c r="C983" s="43"/>
      <c r="D983" s="41"/>
      <c r="E983" s="47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4.8" spans="1:26">
      <c r="A984" s="32"/>
      <c r="B984" s="44"/>
      <c r="C984" s="43"/>
      <c r="D984" s="41"/>
      <c r="E984" s="47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4.8" spans="1:26">
      <c r="A985" s="32"/>
      <c r="B985" s="44"/>
      <c r="C985" s="43"/>
      <c r="D985" s="41"/>
      <c r="E985" s="47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4.8" spans="1:26">
      <c r="A986" s="32"/>
      <c r="B986" s="44"/>
      <c r="C986" s="43"/>
      <c r="D986" s="41"/>
      <c r="E986" s="47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4.8" spans="1:26">
      <c r="A987" s="32"/>
      <c r="B987" s="44"/>
      <c r="C987" s="43"/>
      <c r="D987" s="41"/>
      <c r="E987" s="47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4.8" spans="1:26">
      <c r="A988" s="32"/>
      <c r="B988" s="44"/>
      <c r="C988" s="43"/>
      <c r="D988" s="41"/>
      <c r="E988" s="47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4.8" spans="1:26">
      <c r="A989" s="32"/>
      <c r="B989" s="44"/>
      <c r="C989" s="43"/>
      <c r="D989" s="41"/>
      <c r="E989" s="47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4.8" spans="1:26">
      <c r="A990" s="32"/>
      <c r="B990" s="44"/>
      <c r="C990" s="43"/>
      <c r="D990" s="41"/>
      <c r="E990" s="47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4.8" spans="1:26">
      <c r="A991" s="32"/>
      <c r="B991" s="44"/>
      <c r="C991" s="43"/>
      <c r="D991" s="41"/>
      <c r="E991" s="47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4.8" spans="1:26">
      <c r="A992" s="32"/>
      <c r="B992" s="44"/>
      <c r="C992" s="43"/>
      <c r="D992" s="41"/>
      <c r="E992" s="47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4.8" spans="1:26">
      <c r="A993" s="32"/>
      <c r="B993" s="44"/>
      <c r="C993" s="43"/>
      <c r="D993" s="41"/>
      <c r="E993" s="47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4.8" spans="1:26">
      <c r="A994" s="32"/>
      <c r="B994" s="44"/>
      <c r="C994" s="43"/>
      <c r="D994" s="41"/>
      <c r="E994" s="47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4.8" spans="1:26">
      <c r="A995" s="32"/>
      <c r="B995" s="44"/>
      <c r="C995" s="43"/>
      <c r="D995" s="41"/>
      <c r="E995" s="47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4.8" spans="1:26">
      <c r="A996" s="32"/>
      <c r="B996" s="44"/>
      <c r="C996" s="43"/>
      <c r="D996" s="41"/>
      <c r="E996" s="47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4.8" spans="1:26">
      <c r="A997" s="32"/>
      <c r="B997" s="44"/>
      <c r="C997" s="43"/>
      <c r="D997" s="41"/>
      <c r="E997" s="47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4.8" spans="1:26">
      <c r="A998" s="32"/>
      <c r="B998" s="44"/>
      <c r="C998" s="43"/>
      <c r="D998" s="41"/>
      <c r="E998" s="47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4.8" spans="1:26">
      <c r="A999" s="32"/>
      <c r="B999" s="44"/>
      <c r="C999" s="43"/>
      <c r="D999" s="41"/>
      <c r="E999" s="47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4.8" spans="1:26">
      <c r="A1000" s="32"/>
      <c r="B1000" s="44"/>
      <c r="C1000" s="43"/>
      <c r="D1000" s="41"/>
      <c r="E1000" s="47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3"/>
  <sheetViews>
    <sheetView workbookViewId="0">
      <selection activeCell="D1" sqref="D$1:D$1048576"/>
    </sheetView>
  </sheetViews>
  <sheetFormatPr defaultColWidth="9" defaultRowHeight="14" outlineLevelCol="4"/>
  <cols>
    <col min="1" max="1" width="42.7142857142857" style="17" customWidth="1"/>
    <col min="2" max="2" width="12.5714285714286" style="18" customWidth="1"/>
    <col min="3" max="3" width="13.4285714285714" style="18" customWidth="1"/>
    <col min="4" max="4" width="13.2857142857143" style="19" customWidth="1"/>
    <col min="5" max="5" width="40.8571428571429" style="17" customWidth="1"/>
    <col min="6" max="16384" width="9.14285714285714" style="17"/>
  </cols>
  <sheetData>
    <row r="1" s="15" customFormat="1" ht="42" spans="1:4">
      <c r="A1" s="15" t="s">
        <v>25</v>
      </c>
      <c r="B1" s="15" t="s">
        <v>26</v>
      </c>
      <c r="C1" s="15" t="s">
        <v>27</v>
      </c>
      <c r="D1" s="20" t="s">
        <v>28</v>
      </c>
    </row>
    <row r="2" s="16" customFormat="1" spans="1:4">
      <c r="A2" s="21" t="s">
        <v>4</v>
      </c>
      <c r="B2" s="22">
        <f ca="1">B3+B4+B5+B6</f>
        <v>250626</v>
      </c>
      <c r="C2" s="22">
        <f ca="1">C3+C4+C5+C6</f>
        <v>2499</v>
      </c>
      <c r="D2" s="23">
        <f ca="1">C2/B2</f>
        <v>0.00997103253453353</v>
      </c>
    </row>
    <row r="3" spans="1:5">
      <c r="A3" s="24" t="s">
        <v>5</v>
      </c>
      <c r="B3" s="25">
        <f ca="1">GETPIVOTDATA("Sum of Num Prospects",'Prospects vs Accounts Booked'!$A$1,"Product","Fertilization, Seeding  and Weed Plan","Creative","Direct Mail")</f>
        <v>54864</v>
      </c>
      <c r="C3" s="25">
        <f ca="1">GETPIVOTDATA("Sum of Accounts Booked",'Prospects vs Accounts Booked'!$A$1,"Product","Fertilization, Seeding  and Weed Plan","Creative","Direct Mail")</f>
        <v>637</v>
      </c>
      <c r="D3" s="26">
        <f ca="1">C3/B3</f>
        <v>0.0116105278506853</v>
      </c>
      <c r="E3" s="17" t="s">
        <v>29</v>
      </c>
    </row>
    <row r="4" spans="1:4">
      <c r="A4" s="27" t="s">
        <v>6</v>
      </c>
      <c r="B4" s="18">
        <f ca="1">GETPIVOTDATA("Sum of Num Prospects",'Prospects vs Accounts Booked'!$A$1,"Product","Fertilization, Seeding  and Weed Plan","Creative","Door to Door Promotion")</f>
        <v>71941</v>
      </c>
      <c r="C4" s="18">
        <f ca="1">GETPIVOTDATA("Sum of Accounts Booked",'Prospects vs Accounts Booked'!$A$1,"Product","Fertilization, Seeding  and Weed Plan","Creative","Door to Door Promotion")</f>
        <v>804</v>
      </c>
      <c r="D4" s="19">
        <f ca="1" t="shared" ref="D4:D6" si="0">C4/B4</f>
        <v>0.0111758246340751</v>
      </c>
    </row>
    <row r="5" spans="1:4">
      <c r="A5" s="27" t="s">
        <v>7</v>
      </c>
      <c r="B5" s="18">
        <f ca="1">GETPIVOTDATA("Sum of Num Prospects",'Prospects vs Accounts Booked'!$A$1,"Product","Fertilization, Seeding  and Weed Plan","Creative","Facebook/Instagram Paid Advertising")</f>
        <v>64018</v>
      </c>
      <c r="C5" s="18">
        <f ca="1">GETPIVOTDATA("Sum of Accounts Booked",'Prospects vs Accounts Booked'!$A$1,"Product","Fertilization, Seeding  and Weed Plan","Creative","Facebook/Instagram Paid Advertising")</f>
        <v>517</v>
      </c>
      <c r="D5" s="19">
        <f ca="1" t="shared" si="0"/>
        <v>0.00807585366615639</v>
      </c>
    </row>
    <row r="6" spans="1:4">
      <c r="A6" s="27" t="s">
        <v>8</v>
      </c>
      <c r="B6" s="18">
        <f ca="1">GETPIVOTDATA("Sum of Num Prospects",'Prospects vs Accounts Booked'!$A$1,"Product","Fertilization, Seeding  and Weed Plan","Creative","Google Ads")</f>
        <v>59803</v>
      </c>
      <c r="C6" s="18">
        <f ca="1">GETPIVOTDATA("Sum of Accounts Booked",'Prospects vs Accounts Booked'!$A$1,"Product","Fertilization, Seeding  and Weed Plan","Creative","Google Ads")</f>
        <v>541</v>
      </c>
      <c r="D6" s="19">
        <f ca="1" t="shared" si="0"/>
        <v>0.00904636891125863</v>
      </c>
    </row>
    <row r="7" spans="1:1">
      <c r="A7" s="27"/>
    </row>
    <row r="8" s="16" customFormat="1" spans="1:4">
      <c r="A8" s="21" t="s">
        <v>9</v>
      </c>
      <c r="B8" s="22">
        <f ca="1">B9+B10+B11+B12</f>
        <v>247914</v>
      </c>
      <c r="C8" s="22">
        <f ca="1">C9+C10+C11+C12</f>
        <v>2300</v>
      </c>
      <c r="D8" s="23">
        <f ca="1">C8/B8</f>
        <v>0.00927741071500601</v>
      </c>
    </row>
    <row r="9" spans="1:4">
      <c r="A9" s="27" t="s">
        <v>5</v>
      </c>
      <c r="B9" s="18">
        <f ca="1">GETPIVOTDATA("Sum of Num Prospects",'Prospects vs Accounts Booked'!$A$1,"Product","Lawn Mowing and Maintenance Plan","Creative","Direct Mail")</f>
        <v>62942</v>
      </c>
      <c r="C9" s="18">
        <f ca="1">GETPIVOTDATA("Sum of Accounts Booked",'Prospects vs Accounts Booked'!$A$1,"Product","Lawn Mowing and Maintenance Plan","Creative","Direct Mail")</f>
        <v>741</v>
      </c>
      <c r="D9" s="19">
        <f ca="1">C9/B9</f>
        <v>0.0117727431603699</v>
      </c>
    </row>
    <row r="10" spans="1:5">
      <c r="A10" s="24" t="s">
        <v>6</v>
      </c>
      <c r="B10" s="25">
        <f ca="1">GETPIVOTDATA("Sum of Num Prospects",'Prospects vs Accounts Booked'!$A$1,"Product","Lawn Mowing and Maintenance Plan","Creative","Door to Door Promotion")</f>
        <v>54889</v>
      </c>
      <c r="C10" s="25">
        <f ca="1">GETPIVOTDATA("Sum of Accounts Booked",'Prospects vs Accounts Booked'!$A$1,"Product","Lawn Mowing and Maintenance Plan","Creative","Door to Door Promotion")</f>
        <v>713</v>
      </c>
      <c r="D10" s="26">
        <f ca="1" t="shared" ref="D10:D12" si="1">C10/B10</f>
        <v>0.0129898522472627</v>
      </c>
      <c r="E10" s="17" t="s">
        <v>29</v>
      </c>
    </row>
    <row r="11" spans="1:4">
      <c r="A11" s="27" t="s">
        <v>7</v>
      </c>
      <c r="B11" s="18">
        <f ca="1">GETPIVOTDATA("Sum of Num Prospects",'Prospects vs Accounts Booked'!$A$1,"Product","Lawn Mowing and Maintenance Plan","Creative","Facebook/Instagram Paid Advertising")</f>
        <v>66064</v>
      </c>
      <c r="C11" s="18">
        <f ca="1">GETPIVOTDATA("Sum of Accounts Booked",'Prospects vs Accounts Booked'!$A$1,"Product","Lawn Mowing and Maintenance Plan","Creative","Facebook/Instagram Paid Advertising")</f>
        <v>467</v>
      </c>
      <c r="D11" s="19">
        <f ca="1" t="shared" si="1"/>
        <v>0.00706890288205377</v>
      </c>
    </row>
    <row r="12" spans="1:4">
      <c r="A12" s="27" t="s">
        <v>8</v>
      </c>
      <c r="B12" s="18">
        <f ca="1">GETPIVOTDATA("Sum of Num Prospects",'Prospects vs Accounts Booked'!$A$1,"Product","Lawn Mowing and Maintenance Plan","Creative","Google Ads")</f>
        <v>64019</v>
      </c>
      <c r="C12" s="18">
        <f ca="1">GETPIVOTDATA("Sum of Accounts Booked",'Prospects vs Accounts Booked'!$A$1,"Product","Lawn Mowing and Maintenance Plan","Creative","Google Ads")</f>
        <v>379</v>
      </c>
      <c r="D12" s="19">
        <f ca="1" t="shared" si="1"/>
        <v>0.00592011746512754</v>
      </c>
    </row>
    <row r="13" spans="1:1">
      <c r="A13" s="27"/>
    </row>
    <row r="14" s="16" customFormat="1" spans="1:4">
      <c r="A14" s="21" t="s">
        <v>11</v>
      </c>
      <c r="B14" s="22">
        <f ca="1">B15+B16+B17+B18</f>
        <v>235201</v>
      </c>
      <c r="C14" s="22">
        <f ca="1">C15+C16+C17+C18</f>
        <v>1891</v>
      </c>
      <c r="D14" s="23">
        <f ca="1">C14/B14</f>
        <v>0.00803993180301104</v>
      </c>
    </row>
    <row r="15" spans="1:4">
      <c r="A15" s="27" t="s">
        <v>5</v>
      </c>
      <c r="B15" s="18">
        <f ca="1">GETPIVOTDATA("Sum of Num Prospects",'Prospects vs Accounts Booked'!$A$1,"Product","Mosquito Control Plans","Creative","Direct Mail")</f>
        <v>65948</v>
      </c>
      <c r="C15" s="18">
        <f ca="1">GETPIVOTDATA("Sum of Accounts Booked",'Prospects vs Accounts Booked'!$A$1,"Product","Mosquito Control Plans","Creative","Direct Mail")</f>
        <v>616</v>
      </c>
      <c r="D15" s="19">
        <f ca="1">C15/B15</f>
        <v>0.00934069266694972</v>
      </c>
    </row>
    <row r="16" spans="1:5">
      <c r="A16" s="24" t="s">
        <v>6</v>
      </c>
      <c r="B16" s="25">
        <f ca="1">GETPIVOTDATA("Sum of Num Prospects",'Prospects vs Accounts Booked'!$A$1,"Product","Mosquito Control Plans","Creative","Door to Door Promotion")</f>
        <v>57053</v>
      </c>
      <c r="C16" s="25">
        <f ca="1">GETPIVOTDATA("Sum of Accounts Booked",'Prospects vs Accounts Booked'!$A$1,"Product","Mosquito Control Plans","Creative","Door to Door Promotion")</f>
        <v>642</v>
      </c>
      <c r="D16" s="26">
        <f ca="1" t="shared" ref="D16:D18" si="2">C16/B16</f>
        <v>0.0112526948626716</v>
      </c>
      <c r="E16" s="17" t="s">
        <v>29</v>
      </c>
    </row>
    <row r="17" spans="1:4">
      <c r="A17" s="27" t="s">
        <v>7</v>
      </c>
      <c r="B17" s="18">
        <f ca="1">GETPIVOTDATA("Sum of Num Prospects",'Prospects vs Accounts Booked'!$A$1,"Product","Mosquito Control Plans","Creative","Facebook/Instagram Paid Advertising")</f>
        <v>60045</v>
      </c>
      <c r="C17" s="18">
        <f ca="1">GETPIVOTDATA("Sum of Accounts Booked",'Prospects vs Accounts Booked'!$A$1,"Product","Mosquito Control Plans","Creative","Facebook/Instagram Paid Advertising")</f>
        <v>362</v>
      </c>
      <c r="D17" s="19">
        <f ca="1" t="shared" si="2"/>
        <v>0.00602881172453993</v>
      </c>
    </row>
    <row r="18" spans="1:4">
      <c r="A18" s="27" t="s">
        <v>8</v>
      </c>
      <c r="B18" s="18">
        <f ca="1">GETPIVOTDATA("Sum of Num Prospects",'Prospects vs Accounts Booked'!$A$1,"Product","Mosquito Control Plans","Creative","Google Ads")</f>
        <v>52155</v>
      </c>
      <c r="C18" s="18">
        <f ca="1">GETPIVOTDATA("Sum of Accounts Booked",'Prospects vs Accounts Booked'!$A$1,"Product","Mosquito Control Plans","Creative","Google Ads")</f>
        <v>271</v>
      </c>
      <c r="D18" s="19">
        <f ca="1" t="shared" si="2"/>
        <v>0.00519605023487681</v>
      </c>
    </row>
    <row r="19" spans="1:1">
      <c r="A19" s="27"/>
    </row>
    <row r="20" s="16" customFormat="1" spans="1:4">
      <c r="A20" s="21" t="s">
        <v>12</v>
      </c>
      <c r="B20" s="22">
        <f ca="1">B21+B22+B23+B24</f>
        <v>266060</v>
      </c>
      <c r="C20" s="22">
        <f ca="1">C21+C22+C23+C24</f>
        <v>2737</v>
      </c>
      <c r="D20" s="23">
        <f ca="1">C20/B20</f>
        <v>0.0102871532736977</v>
      </c>
    </row>
    <row r="21" spans="1:5">
      <c r="A21" s="24" t="s">
        <v>5</v>
      </c>
      <c r="B21" s="25">
        <f ca="1">GETPIVOTDATA("Sum of Num Prospects",'Prospects vs Accounts Booked'!$A$1,"Product","Tick Control Plan","Creative","Direct Mail")</f>
        <v>63985</v>
      </c>
      <c r="C21" s="25">
        <f ca="1">GETPIVOTDATA("Sum of Accounts Booked",'Prospects vs Accounts Booked'!$A$1,"Product","Tick Control Plan","Creative","Direct Mail")</f>
        <v>735</v>
      </c>
      <c r="D21" s="26">
        <f ca="1">C21/B21</f>
        <v>0.0114870672813941</v>
      </c>
      <c r="E21" s="17" t="s">
        <v>29</v>
      </c>
    </row>
    <row r="22" spans="1:4">
      <c r="A22" s="27" t="s">
        <v>6</v>
      </c>
      <c r="B22" s="18">
        <f ca="1">GETPIVOTDATA("Sum of Num Prospects",'Prospects vs Accounts Booked'!$A$1,"Product","Tick Control Plan","Creative","Door to Door Promotion")</f>
        <v>64025</v>
      </c>
      <c r="C22" s="18">
        <f ca="1">GETPIVOTDATA("Sum of Accounts Booked",'Prospects vs Accounts Booked'!$A$1,"Product","Tick Control Plan","Creative","Door to Door Promotion")</f>
        <v>715</v>
      </c>
      <c r="D22" s="19">
        <f ca="1" t="shared" ref="D22:D24" si="3">C22/B22</f>
        <v>0.0111675126903553</v>
      </c>
    </row>
    <row r="23" spans="1:4">
      <c r="A23" s="27" t="s">
        <v>7</v>
      </c>
      <c r="B23" s="18">
        <f ca="1">GETPIVOTDATA("Sum of Num Prospects",'Prospects vs Accounts Booked'!$A$1,"Product","Tick Control Plan","Creative","Facebook/Instagram Paid Advertising")</f>
        <v>59047</v>
      </c>
      <c r="C23" s="18">
        <f ca="1">GETPIVOTDATA("Sum of Accounts Booked",'Prospects vs Accounts Booked'!$A$1,"Product","Tick Control Plan","Creative","Facebook/Instagram Paid Advertising")</f>
        <v>600</v>
      </c>
      <c r="D23" s="19">
        <f ca="1" t="shared" si="3"/>
        <v>0.0101613968533541</v>
      </c>
    </row>
    <row r="24" spans="1:4">
      <c r="A24" s="27" t="s">
        <v>8</v>
      </c>
      <c r="B24" s="18">
        <f ca="1">GETPIVOTDATA("Sum of Num Prospects",'Prospects vs Accounts Booked'!$A$1,"Product","Tick Control Plan","Creative","Google Ads")</f>
        <v>79003</v>
      </c>
      <c r="C24" s="18">
        <f ca="1">GETPIVOTDATA("Sum of Accounts Booked",'Prospects vs Accounts Booked'!$A$1,"Product","Tick Control Plan","Creative","Google Ads")</f>
        <v>687</v>
      </c>
      <c r="D24" s="19">
        <f ca="1" t="shared" si="3"/>
        <v>0.00869587230864651</v>
      </c>
    </row>
    <row r="25" spans="1:1">
      <c r="A25" s="27"/>
    </row>
    <row r="26" s="16" customFormat="1" spans="1:5">
      <c r="A26" s="21" t="s">
        <v>14</v>
      </c>
      <c r="B26" s="22">
        <f ca="1">B27+B28+B29+B30</f>
        <v>158777</v>
      </c>
      <c r="C26" s="22">
        <f ca="1">C27+C28+C29+C30</f>
        <v>2060</v>
      </c>
      <c r="D26" s="28">
        <f ca="1">C26/B26</f>
        <v>0.0129741713220429</v>
      </c>
      <c r="E26" s="16" t="s">
        <v>30</v>
      </c>
    </row>
    <row r="27" spans="1:4">
      <c r="A27" s="27" t="s">
        <v>5</v>
      </c>
      <c r="B27" s="18">
        <f ca="1">GETPIVOTDATA("Sum of Num Prospects",'Prospects vs Accounts Booked'!$A$1,"Product","Tree and Shrub Service Plan","Creative","Direct Mail")</f>
        <v>60963</v>
      </c>
      <c r="C27" s="18">
        <f ca="1">GETPIVOTDATA("Sum of Accounts Booked",'Prospects vs Accounts Booked'!$A$1,"Product","Tree and Shrub Service Plan","Creative","Direct Mail")</f>
        <v>738</v>
      </c>
      <c r="D27" s="19">
        <f ca="1">C27/B27</f>
        <v>0.0121057034594754</v>
      </c>
    </row>
    <row r="28" spans="1:4">
      <c r="A28" s="27" t="s">
        <v>6</v>
      </c>
      <c r="B28" s="18">
        <f ca="1">GETPIVOTDATA("Sum of Num Prospects",'Prospects vs Accounts Booked'!$A$1,"Product","Tree and Shrub Service Plan","Creative","Door to Door Promotion")</f>
        <v>44856</v>
      </c>
      <c r="C28" s="18">
        <f ca="1">GETPIVOTDATA("Sum of Accounts Booked",'Prospects vs Accounts Booked'!$A$1,"Product","Tree and Shrub Service Plan","Creative","Door to Door Promotion")</f>
        <v>547</v>
      </c>
      <c r="D28" s="19">
        <f ca="1" t="shared" ref="D28:D30" si="4">C28/B28</f>
        <v>0.0121945782058142</v>
      </c>
    </row>
    <row r="29" spans="1:5">
      <c r="A29" s="29" t="s">
        <v>7</v>
      </c>
      <c r="B29" s="30">
        <f ca="1">GETPIVOTDATA("Sum of Num Prospects",'Prospects vs Accounts Booked'!$A$1,"Product","Tree and Shrub Service Plan","Creative","Facebook/Instagram Paid Advertising")</f>
        <v>23943</v>
      </c>
      <c r="C29" s="30">
        <f ca="1">GETPIVOTDATA("Sum of Accounts Booked",'Prospects vs Accounts Booked'!$A$1,"Product","Tree and Shrub Service Plan","Creative","Facebook/Instagram Paid Advertising")</f>
        <v>358</v>
      </c>
      <c r="D29" s="31">
        <f ca="1" t="shared" si="4"/>
        <v>0.0149521780896295</v>
      </c>
      <c r="E29" s="17" t="s">
        <v>29</v>
      </c>
    </row>
    <row r="30" spans="1:4">
      <c r="A30" s="27" t="s">
        <v>8</v>
      </c>
      <c r="B30" s="18">
        <f ca="1">GETPIVOTDATA("Sum of Num Prospects",'Prospects vs Accounts Booked'!$A$1,"Product","Tree and Shrub Service Plan","Creative","Google Ads")</f>
        <v>29015</v>
      </c>
      <c r="C30" s="18">
        <f ca="1">GETPIVOTDATA("Sum of Accounts Booked",'Prospects vs Accounts Booked'!$A$1,"Product","Tree and Shrub Service Plan","Creative","Google Ads")</f>
        <v>417</v>
      </c>
      <c r="D30" s="19">
        <f ca="1" t="shared" si="4"/>
        <v>0.0143718766155437</v>
      </c>
    </row>
    <row r="31" ht="14.8" spans="1:1">
      <c r="A31" s="32"/>
    </row>
    <row r="32" ht="14.8" spans="1:1">
      <c r="A32" s="32"/>
    </row>
    <row r="33" ht="14.8" spans="1:1">
      <c r="A33" s="32"/>
    </row>
    <row r="34" ht="14.8" spans="1:1">
      <c r="A34" s="32"/>
    </row>
    <row r="35" ht="14.8" spans="1:1">
      <c r="A35" s="32"/>
    </row>
    <row r="36" ht="14.8" spans="1:1">
      <c r="A36" s="32"/>
    </row>
    <row r="37" ht="14.8" spans="1:1">
      <c r="A37" s="32"/>
    </row>
    <row r="38" ht="14.8" spans="1:1">
      <c r="A38" s="32"/>
    </row>
    <row r="39" ht="14.8" spans="1:1">
      <c r="A39" s="32"/>
    </row>
    <row r="40" ht="14.8" spans="1:1">
      <c r="A40" s="32"/>
    </row>
    <row r="41" ht="14.8" spans="1:1">
      <c r="A41" s="32"/>
    </row>
    <row r="42" ht="14.8" spans="1:1">
      <c r="A42" s="32"/>
    </row>
    <row r="43" ht="14.8" spans="1:1">
      <c r="A43" s="32"/>
    </row>
    <row r="44" ht="14.8" spans="1:1">
      <c r="A44" s="32"/>
    </row>
    <row r="45" ht="14.8" spans="1:1">
      <c r="A45" s="32"/>
    </row>
    <row r="46" ht="14.8" spans="1:1">
      <c r="A46" s="32"/>
    </row>
    <row r="47" ht="14.8" spans="1:1">
      <c r="A47" s="32"/>
    </row>
    <row r="48" ht="14.8" spans="1:1">
      <c r="A48" s="32"/>
    </row>
    <row r="49" ht="14.8" spans="1:1">
      <c r="A49" s="32"/>
    </row>
    <row r="50" ht="14.8" spans="1:1">
      <c r="A50" s="32"/>
    </row>
    <row r="51" ht="14.8" spans="1:1">
      <c r="A51" s="32"/>
    </row>
    <row r="52" ht="14.8" spans="1:1">
      <c r="A52" s="32"/>
    </row>
    <row r="53" ht="14.8" spans="1:1">
      <c r="A53" s="32"/>
    </row>
    <row r="54" ht="14.8" spans="1:1">
      <c r="A54" s="32"/>
    </row>
    <row r="55" ht="14.8" spans="1:1">
      <c r="A55" s="32"/>
    </row>
    <row r="56" ht="14.8" spans="1:1">
      <c r="A56" s="32"/>
    </row>
    <row r="57" ht="14.8" spans="1:1">
      <c r="A57" s="32"/>
    </row>
    <row r="58" ht="14.8" spans="1:1">
      <c r="A58" s="32"/>
    </row>
    <row r="59" ht="14.8" spans="1:1">
      <c r="A59" s="32"/>
    </row>
    <row r="60" ht="14.8" spans="1:1">
      <c r="A60" s="32"/>
    </row>
    <row r="61" ht="14.8" spans="1:1">
      <c r="A61" s="32"/>
    </row>
    <row r="62" ht="14.8" spans="1:1">
      <c r="A62" s="32"/>
    </row>
    <row r="63" ht="14.8" spans="1:1">
      <c r="A63" s="32"/>
    </row>
    <row r="64" ht="14.8" spans="1:1">
      <c r="A64" s="32"/>
    </row>
    <row r="65" ht="14.8" spans="1:1">
      <c r="A65" s="32"/>
    </row>
    <row r="66" ht="14.8" spans="1:1">
      <c r="A66" s="32"/>
    </row>
    <row r="67" ht="14.8" spans="1:1">
      <c r="A67" s="32"/>
    </row>
    <row r="68" ht="14.8" spans="1:1">
      <c r="A68" s="32"/>
    </row>
    <row r="69" ht="14.8" spans="1:1">
      <c r="A69" s="32"/>
    </row>
    <row r="70" ht="14.8" spans="1:1">
      <c r="A70" s="32"/>
    </row>
    <row r="71" ht="14.8" spans="1:1">
      <c r="A71" s="32"/>
    </row>
    <row r="72" ht="14.8" spans="1:1">
      <c r="A72" s="32"/>
    </row>
    <row r="73" ht="14.8" spans="1:1">
      <c r="A73" s="32"/>
    </row>
    <row r="74" ht="14.8" spans="1:1">
      <c r="A74" s="32"/>
    </row>
    <row r="75" ht="14.8" spans="1:1">
      <c r="A75" s="32"/>
    </row>
    <row r="76" ht="14.8" spans="1:1">
      <c r="A76" s="32"/>
    </row>
    <row r="77" ht="14.8" spans="1:1">
      <c r="A77" s="32"/>
    </row>
    <row r="78" ht="14.8" spans="1:1">
      <c r="A78" s="32"/>
    </row>
    <row r="79" ht="14.8" spans="1:1">
      <c r="A79" s="32"/>
    </row>
    <row r="80" ht="14.8" spans="1:1">
      <c r="A80" s="32"/>
    </row>
    <row r="81" ht="14.8" spans="1:1">
      <c r="A81" s="32"/>
    </row>
    <row r="82" ht="14.8" spans="1:1">
      <c r="A82" s="32"/>
    </row>
    <row r="83" ht="14.8" spans="1:1">
      <c r="A83" s="32"/>
    </row>
    <row r="84" ht="14.8" spans="1:1">
      <c r="A84" s="32"/>
    </row>
    <row r="85" ht="14.8" spans="1:1">
      <c r="A85" s="32"/>
    </row>
    <row r="86" ht="14.8" spans="1:1">
      <c r="A86" s="32"/>
    </row>
    <row r="87" ht="14.8" spans="1:1">
      <c r="A87" s="32"/>
    </row>
    <row r="88" ht="14.8" spans="1:1">
      <c r="A88" s="32"/>
    </row>
    <row r="89" ht="14.8" spans="1:1">
      <c r="A89" s="32"/>
    </row>
    <row r="90" ht="14.8" spans="1:1">
      <c r="A90" s="32"/>
    </row>
    <row r="91" ht="14.8" spans="1:1">
      <c r="A91" s="32"/>
    </row>
    <row r="92" ht="14.8" spans="1:1">
      <c r="A92" s="32"/>
    </row>
    <row r="93" ht="14.8" spans="1:1">
      <c r="A93" s="32"/>
    </row>
    <row r="94" ht="14.8" spans="1:1">
      <c r="A94" s="32"/>
    </row>
    <row r="95" ht="14.8" spans="1:1">
      <c r="A95" s="32"/>
    </row>
    <row r="96" ht="14.8" spans="1:1">
      <c r="A96" s="32"/>
    </row>
    <row r="97" ht="14.8" spans="1:1">
      <c r="A97" s="32"/>
    </row>
    <row r="98" ht="14.8" spans="1:1">
      <c r="A98" s="32"/>
    </row>
    <row r="99" ht="14.8" spans="1:1">
      <c r="A99" s="32"/>
    </row>
    <row r="100" ht="14.8" spans="1:1">
      <c r="A100" s="32"/>
    </row>
    <row r="101" ht="14.8" spans="1:1">
      <c r="A101" s="32"/>
    </row>
    <row r="102" ht="14.8" spans="1:1">
      <c r="A102" s="32"/>
    </row>
    <row r="103" ht="14.8" spans="1:1">
      <c r="A103" s="32"/>
    </row>
    <row r="104" ht="14.8" spans="1:1">
      <c r="A104" s="32"/>
    </row>
    <row r="105" ht="14.8" spans="1:1">
      <c r="A105" s="32"/>
    </row>
    <row r="106" ht="14.8" spans="1:1">
      <c r="A106" s="32"/>
    </row>
    <row r="107" ht="14.8" spans="1:1">
      <c r="A107" s="32"/>
    </row>
    <row r="108" ht="14.8" spans="1:1">
      <c r="A108" s="32"/>
    </row>
    <row r="109" ht="14.8" spans="1:1">
      <c r="A109" s="32"/>
    </row>
    <row r="110" ht="14.8" spans="1:1">
      <c r="A110" s="32"/>
    </row>
    <row r="111" ht="14.8" spans="1:1">
      <c r="A111" s="32"/>
    </row>
    <row r="112" ht="14.8" spans="1:1">
      <c r="A112" s="32"/>
    </row>
    <row r="113" ht="14.8" spans="1:1">
      <c r="A113" s="32"/>
    </row>
    <row r="114" ht="14.8" spans="1:1">
      <c r="A114" s="32"/>
    </row>
    <row r="115" ht="14.8" spans="1:1">
      <c r="A115" s="32"/>
    </row>
    <row r="116" ht="14.8" spans="1:1">
      <c r="A116" s="32"/>
    </row>
    <row r="117" ht="14.8" spans="1:1">
      <c r="A117" s="32"/>
    </row>
    <row r="118" ht="14.8" spans="1:1">
      <c r="A118" s="32"/>
    </row>
    <row r="119" ht="14.8" spans="1:1">
      <c r="A119" s="32"/>
    </row>
    <row r="120" ht="14.8" spans="1:1">
      <c r="A120" s="32"/>
    </row>
    <row r="121" ht="14.8" spans="1:1">
      <c r="A121" s="32"/>
    </row>
    <row r="122" ht="14.8" spans="1:1">
      <c r="A122" s="32"/>
    </row>
    <row r="123" ht="14.8" spans="1:1">
      <c r="A123" s="32"/>
    </row>
    <row r="124" ht="14.8" spans="1:1">
      <c r="A124" s="32"/>
    </row>
    <row r="125" ht="14.8" spans="1:1">
      <c r="A125" s="32"/>
    </row>
    <row r="126" ht="14.8" spans="1:1">
      <c r="A126" s="32"/>
    </row>
    <row r="127" ht="14.8" spans="1:1">
      <c r="A127" s="32"/>
    </row>
    <row r="128" ht="14.8" spans="1:1">
      <c r="A128" s="32"/>
    </row>
    <row r="129" ht="14.8" spans="1:1">
      <c r="A129" s="32"/>
    </row>
    <row r="130" ht="14.8" spans="1:1">
      <c r="A130" s="32"/>
    </row>
    <row r="131" ht="14.8" spans="1:1">
      <c r="A131" s="32"/>
    </row>
    <row r="132" ht="14.8" spans="1:1">
      <c r="A132" s="32"/>
    </row>
    <row r="133" ht="14.8" spans="1:1">
      <c r="A133" s="32"/>
    </row>
    <row r="134" ht="14.8" spans="1:1">
      <c r="A134" s="32"/>
    </row>
    <row r="135" ht="14.8" spans="1:1">
      <c r="A135" s="32"/>
    </row>
    <row r="136" ht="14.8" spans="1:1">
      <c r="A136" s="32"/>
    </row>
    <row r="137" ht="14.8" spans="1:1">
      <c r="A137" s="32"/>
    </row>
    <row r="138" ht="14.8" spans="1:1">
      <c r="A138" s="32"/>
    </row>
    <row r="139" ht="14.8" spans="1:1">
      <c r="A139" s="32"/>
    </row>
    <row r="140" ht="14.8" spans="1:1">
      <c r="A140" s="32"/>
    </row>
    <row r="141" ht="14.8" spans="1:1">
      <c r="A141" s="32"/>
    </row>
    <row r="142" ht="14.8" spans="1:1">
      <c r="A142" s="32"/>
    </row>
    <row r="143" ht="14.8" spans="1:1">
      <c r="A143" s="32"/>
    </row>
    <row r="144" ht="14.8" spans="1:1">
      <c r="A144" s="32"/>
    </row>
    <row r="145" ht="14.8" spans="1:1">
      <c r="A145" s="32"/>
    </row>
    <row r="146" ht="14.8" spans="1:1">
      <c r="A146" s="32"/>
    </row>
    <row r="147" ht="14.8" spans="1:1">
      <c r="A147" s="32"/>
    </row>
    <row r="148" ht="14.8" spans="1:1">
      <c r="A148" s="32"/>
    </row>
    <row r="149" ht="14.8" spans="1:1">
      <c r="A149" s="32"/>
    </row>
    <row r="150" ht="14.8" spans="1:1">
      <c r="A150" s="32"/>
    </row>
    <row r="151" ht="14.8" spans="1:1">
      <c r="A151" s="32"/>
    </row>
    <row r="152" ht="14.8" spans="1:1">
      <c r="A152" s="32"/>
    </row>
    <row r="153" ht="14.8" spans="1:1">
      <c r="A153" s="32"/>
    </row>
    <row r="154" ht="14.8" spans="1:1">
      <c r="A154" s="32"/>
    </row>
    <row r="155" ht="14.8" spans="1:1">
      <c r="A155" s="32"/>
    </row>
    <row r="156" ht="14.8" spans="1:1">
      <c r="A156" s="32"/>
    </row>
    <row r="157" ht="14.8" spans="1:1">
      <c r="A157" s="32"/>
    </row>
    <row r="158" ht="14.8" spans="1:1">
      <c r="A158" s="32"/>
    </row>
    <row r="159" ht="14.8" spans="1:1">
      <c r="A159" s="32"/>
    </row>
    <row r="160" ht="14.8" spans="1:1">
      <c r="A160" s="32"/>
    </row>
    <row r="161" ht="14.8" spans="1:1">
      <c r="A161" s="32"/>
    </row>
    <row r="162" ht="14.8" spans="1:1">
      <c r="A162" s="32"/>
    </row>
    <row r="163" ht="14.8" spans="1:1">
      <c r="A163" s="32"/>
    </row>
    <row r="164" ht="14.8" spans="1:1">
      <c r="A164" s="32"/>
    </row>
    <row r="165" ht="14.8" spans="1:1">
      <c r="A165" s="32"/>
    </row>
    <row r="166" ht="14.8" spans="1:1">
      <c r="A166" s="32"/>
    </row>
    <row r="167" ht="14.8" spans="1:1">
      <c r="A167" s="32"/>
    </row>
    <row r="168" ht="14.8" spans="1:1">
      <c r="A168" s="32"/>
    </row>
    <row r="169" ht="14.8" spans="1:1">
      <c r="A169" s="32"/>
    </row>
    <row r="170" ht="14.8" spans="1:1">
      <c r="A170" s="32"/>
    </row>
    <row r="171" ht="14.8" spans="1:1">
      <c r="A171" s="32"/>
    </row>
    <row r="172" ht="14.8" spans="1:1">
      <c r="A172" s="32"/>
    </row>
    <row r="173" ht="14.8" spans="1:1">
      <c r="A173" s="32"/>
    </row>
    <row r="174" ht="14.8" spans="1:1">
      <c r="A174" s="32"/>
    </row>
    <row r="175" ht="14.8" spans="1:1">
      <c r="A175" s="32"/>
    </row>
    <row r="176" ht="14.8" spans="1:1">
      <c r="A176" s="32"/>
    </row>
    <row r="177" ht="14.8" spans="1:1">
      <c r="A177" s="32"/>
    </row>
    <row r="178" ht="14.8" spans="1:1">
      <c r="A178" s="32"/>
    </row>
    <row r="179" ht="14.8" spans="1:1">
      <c r="A179" s="32"/>
    </row>
    <row r="180" ht="14.8" spans="1:1">
      <c r="A180" s="32"/>
    </row>
    <row r="181" ht="14.8" spans="1:1">
      <c r="A181" s="32"/>
    </row>
    <row r="182" ht="14.8" spans="1:1">
      <c r="A182" s="32"/>
    </row>
    <row r="183" ht="14.8" spans="1:1">
      <c r="A183" s="32"/>
    </row>
    <row r="184" ht="14.8" spans="1:1">
      <c r="A184" s="32"/>
    </row>
    <row r="185" ht="14.8" spans="1:1">
      <c r="A185" s="32"/>
    </row>
    <row r="186" ht="14.8" spans="1:1">
      <c r="A186" s="32"/>
    </row>
    <row r="187" ht="14.8" spans="1:1">
      <c r="A187" s="32"/>
    </row>
    <row r="188" ht="14.8" spans="1:1">
      <c r="A188" s="32"/>
    </row>
    <row r="189" ht="14.8" spans="1:1">
      <c r="A189" s="32"/>
    </row>
    <row r="190" ht="14.8" spans="1:1">
      <c r="A190" s="32"/>
    </row>
    <row r="191" ht="14.8" spans="1:1">
      <c r="A191" s="32"/>
    </row>
    <row r="192" ht="14.8" spans="1:1">
      <c r="A192" s="32"/>
    </row>
    <row r="193" ht="14.8" spans="1:1">
      <c r="A193" s="32"/>
    </row>
    <row r="194" ht="14.8" spans="1:1">
      <c r="A194" s="32"/>
    </row>
    <row r="195" ht="14.8" spans="1:1">
      <c r="A195" s="32"/>
    </row>
    <row r="196" ht="14.8" spans="1:1">
      <c r="A196" s="32"/>
    </row>
    <row r="197" ht="14.8" spans="1:1">
      <c r="A197" s="32"/>
    </row>
    <row r="198" ht="14.8" spans="1:1">
      <c r="A198" s="32"/>
    </row>
    <row r="199" ht="14.8" spans="1:1">
      <c r="A199" s="32"/>
    </row>
    <row r="200" ht="14.8" spans="1:1">
      <c r="A200" s="32"/>
    </row>
    <row r="201" ht="14.8" spans="1:1">
      <c r="A201" s="32"/>
    </row>
    <row r="202" ht="14.8" spans="1:1">
      <c r="A202" s="32"/>
    </row>
    <row r="203" ht="14.8" spans="1:1">
      <c r="A203" s="32"/>
    </row>
    <row r="204" ht="14.8" spans="1:1">
      <c r="A204" s="32"/>
    </row>
    <row r="205" ht="14.8" spans="1:1">
      <c r="A205" s="32"/>
    </row>
    <row r="206" ht="14.8" spans="1:1">
      <c r="A206" s="32"/>
    </row>
    <row r="207" ht="14.8" spans="1:1">
      <c r="A207" s="32"/>
    </row>
    <row r="208" ht="14.8" spans="1:1">
      <c r="A208" s="32"/>
    </row>
    <row r="209" ht="14.8" spans="1:1">
      <c r="A209" s="32"/>
    </row>
    <row r="210" ht="14.8" spans="1:1">
      <c r="A210" s="32"/>
    </row>
    <row r="211" ht="14.8" spans="1:1">
      <c r="A211" s="32"/>
    </row>
    <row r="212" ht="14.8" spans="1:1">
      <c r="A212" s="32"/>
    </row>
    <row r="213" ht="14.8" spans="1:1">
      <c r="A213" s="32"/>
    </row>
    <row r="214" ht="14.8" spans="1:1">
      <c r="A214" s="32"/>
    </row>
    <row r="215" ht="14.8" spans="1:1">
      <c r="A215" s="32"/>
    </row>
    <row r="216" ht="14.8" spans="1:1">
      <c r="A216" s="32"/>
    </row>
    <row r="217" ht="14.8" spans="1:1">
      <c r="A217" s="32"/>
    </row>
    <row r="218" ht="14.8" spans="1:1">
      <c r="A218" s="32"/>
    </row>
    <row r="219" ht="14.8" spans="1:1">
      <c r="A219" s="32"/>
    </row>
    <row r="220" ht="14.8" spans="1:1">
      <c r="A220" s="32"/>
    </row>
    <row r="221" ht="14.8" spans="1:1">
      <c r="A221" s="32"/>
    </row>
    <row r="222" ht="14.8" spans="1:1">
      <c r="A222" s="32"/>
    </row>
    <row r="223" ht="14.8" spans="1:1">
      <c r="A223" s="32"/>
    </row>
    <row r="224" ht="14.8" spans="1:1">
      <c r="A224" s="32"/>
    </row>
    <row r="225" ht="14.8" spans="1:1">
      <c r="A225" s="32"/>
    </row>
    <row r="226" ht="14.8" spans="1:1">
      <c r="A226" s="32"/>
    </row>
    <row r="227" ht="14.8" spans="1:1">
      <c r="A227" s="32"/>
    </row>
    <row r="228" ht="14.8" spans="1:1">
      <c r="A228" s="32"/>
    </row>
    <row r="229" ht="14.8" spans="1:1">
      <c r="A229" s="32"/>
    </row>
    <row r="230" ht="14.8" spans="1:1">
      <c r="A230" s="32"/>
    </row>
    <row r="231" ht="14.8" spans="1:1">
      <c r="A231" s="32"/>
    </row>
    <row r="232" ht="14.8" spans="1:1">
      <c r="A232" s="32"/>
    </row>
    <row r="233" ht="14.8" spans="1:1">
      <c r="A233" s="32"/>
    </row>
    <row r="234" ht="14.8" spans="1:1">
      <c r="A234" s="32"/>
    </row>
    <row r="235" ht="14.8" spans="1:1">
      <c r="A235" s="32"/>
    </row>
    <row r="236" ht="14.8" spans="1:1">
      <c r="A236" s="32"/>
    </row>
    <row r="237" ht="14.8" spans="1:1">
      <c r="A237" s="32"/>
    </row>
    <row r="238" ht="14.8" spans="1:1">
      <c r="A238" s="32"/>
    </row>
    <row r="239" ht="14.8" spans="1:1">
      <c r="A239" s="32"/>
    </row>
    <row r="240" ht="14.8" spans="1:1">
      <c r="A240" s="32"/>
    </row>
    <row r="241" ht="14.8" spans="1:1">
      <c r="A241" s="32"/>
    </row>
    <row r="242" ht="14.8" spans="1:1">
      <c r="A242" s="32"/>
    </row>
    <row r="243" ht="14.8" spans="1:1">
      <c r="A243" s="32"/>
    </row>
    <row r="244" ht="14.8" spans="1:1">
      <c r="A244" s="32"/>
    </row>
    <row r="245" ht="14.8" spans="1:1">
      <c r="A245" s="32"/>
    </row>
    <row r="246" ht="14.8" spans="1:1">
      <c r="A246" s="32"/>
    </row>
    <row r="247" ht="14.8" spans="1:1">
      <c r="A247" s="32"/>
    </row>
    <row r="248" ht="14.8" spans="1:1">
      <c r="A248" s="32"/>
    </row>
    <row r="249" ht="14.8" spans="1:1">
      <c r="A249" s="32"/>
    </row>
    <row r="250" ht="14.8" spans="1:1">
      <c r="A250" s="32"/>
    </row>
    <row r="251" ht="14.8" spans="1:1">
      <c r="A251" s="32"/>
    </row>
    <row r="252" ht="14.8" spans="1:1">
      <c r="A252" s="32"/>
    </row>
    <row r="253" ht="14.8" spans="1:1">
      <c r="A253" s="32"/>
    </row>
    <row r="254" ht="14.8" spans="1:1">
      <c r="A254" s="32"/>
    </row>
    <row r="255" ht="14.8" spans="1:1">
      <c r="A255" s="32"/>
    </row>
    <row r="256" ht="14.8" spans="1:1">
      <c r="A256" s="32"/>
    </row>
    <row r="257" ht="14.8" spans="1:1">
      <c r="A257" s="32"/>
    </row>
    <row r="258" ht="14.8" spans="1:1">
      <c r="A258" s="32"/>
    </row>
    <row r="259" ht="14.8" spans="1:1">
      <c r="A259" s="32"/>
    </row>
    <row r="260" ht="14.8" spans="1:1">
      <c r="A260" s="32"/>
    </row>
    <row r="261" ht="14.8" spans="1:1">
      <c r="A261" s="32"/>
    </row>
    <row r="262" ht="14.8" spans="1:1">
      <c r="A262" s="32"/>
    </row>
    <row r="263" ht="14.8" spans="1:1">
      <c r="A263" s="32"/>
    </row>
    <row r="264" ht="14.8" spans="1:1">
      <c r="A264" s="32"/>
    </row>
    <row r="265" ht="14.8" spans="1:1">
      <c r="A265" s="32"/>
    </row>
    <row r="266" ht="14.8" spans="1:1">
      <c r="A266" s="32"/>
    </row>
    <row r="267" ht="14.8" spans="1:1">
      <c r="A267" s="32"/>
    </row>
    <row r="268" ht="14.8" spans="1:1">
      <c r="A268" s="32"/>
    </row>
    <row r="269" ht="14.8" spans="1:1">
      <c r="A269" s="32"/>
    </row>
    <row r="270" ht="14.8" spans="1:1">
      <c r="A270" s="32"/>
    </row>
    <row r="271" ht="14.8" spans="1:1">
      <c r="A271" s="32"/>
    </row>
    <row r="272" ht="14.8" spans="1:1">
      <c r="A272" s="32"/>
    </row>
    <row r="273" ht="14.8" spans="1:1">
      <c r="A273" s="32"/>
    </row>
    <row r="274" ht="14.8" spans="1:1">
      <c r="A274" s="32"/>
    </row>
    <row r="275" ht="14.8" spans="1:1">
      <c r="A275" s="32"/>
    </row>
    <row r="276" ht="14.8" spans="1:1">
      <c r="A276" s="32"/>
    </row>
    <row r="277" ht="14.8" spans="1:1">
      <c r="A277" s="32"/>
    </row>
    <row r="278" ht="14.8" spans="1:1">
      <c r="A278" s="32"/>
    </row>
    <row r="279" ht="14.8" spans="1:1">
      <c r="A279" s="32"/>
    </row>
    <row r="280" ht="14.8" spans="1:1">
      <c r="A280" s="32"/>
    </row>
    <row r="281" ht="14.8" spans="1:1">
      <c r="A281" s="32"/>
    </row>
    <row r="282" ht="14.8" spans="1:1">
      <c r="A282" s="32"/>
    </row>
    <row r="283" ht="14.8" spans="1:1">
      <c r="A283" s="32"/>
    </row>
    <row r="284" ht="14.8" spans="1:1">
      <c r="A284" s="32"/>
    </row>
    <row r="285" ht="14.8" spans="1:1">
      <c r="A285" s="32"/>
    </row>
    <row r="286" ht="14.8" spans="1:1">
      <c r="A286" s="32"/>
    </row>
    <row r="287" ht="14.8" spans="1:1">
      <c r="A287" s="32"/>
    </row>
    <row r="288" ht="14.8" spans="1:1">
      <c r="A288" s="32"/>
    </row>
    <row r="289" ht="14.8" spans="1:1">
      <c r="A289" s="32"/>
    </row>
    <row r="290" ht="14.8" spans="1:1">
      <c r="A290" s="32"/>
    </row>
    <row r="291" ht="14.8" spans="1:1">
      <c r="A291" s="32"/>
    </row>
    <row r="292" ht="14.8" spans="1:1">
      <c r="A292" s="32"/>
    </row>
    <row r="293" ht="14.8" spans="1:1">
      <c r="A293" s="32"/>
    </row>
    <row r="294" ht="14.8" spans="1:1">
      <c r="A294" s="32"/>
    </row>
    <row r="295" ht="14.8" spans="1:1">
      <c r="A295" s="32"/>
    </row>
    <row r="296" ht="14.8" spans="1:1">
      <c r="A296" s="32"/>
    </row>
    <row r="297" ht="14.8" spans="1:1">
      <c r="A297" s="32"/>
    </row>
    <row r="298" ht="14.8" spans="1:1">
      <c r="A298" s="32"/>
    </row>
    <row r="299" ht="14.8" spans="1:1">
      <c r="A299" s="32"/>
    </row>
    <row r="300" ht="14.8" spans="1:1">
      <c r="A300" s="32"/>
    </row>
    <row r="301" ht="14.8" spans="1:1">
      <c r="A301" s="32"/>
    </row>
    <row r="302" ht="14.8" spans="1:1">
      <c r="A302" s="32"/>
    </row>
    <row r="303" ht="14.8" spans="1:1">
      <c r="A303" s="32"/>
    </row>
    <row r="304" ht="14.8" spans="1:1">
      <c r="A304" s="32"/>
    </row>
    <row r="305" ht="14.8" spans="1:1">
      <c r="A305" s="32"/>
    </row>
    <row r="306" ht="14.8" spans="1:1">
      <c r="A306" s="32"/>
    </row>
    <row r="307" ht="14.8" spans="1:1">
      <c r="A307" s="32"/>
    </row>
    <row r="308" ht="14.8" spans="1:1">
      <c r="A308" s="32"/>
    </row>
    <row r="309" ht="14.8" spans="1:1">
      <c r="A309" s="32"/>
    </row>
    <row r="310" ht="14.8" spans="1:1">
      <c r="A310" s="32"/>
    </row>
    <row r="311" ht="14.8" spans="1:1">
      <c r="A311" s="32"/>
    </row>
    <row r="312" ht="14.8" spans="1:1">
      <c r="A312" s="32"/>
    </row>
    <row r="313" ht="14.8" spans="1:1">
      <c r="A313" s="32"/>
    </row>
    <row r="314" ht="14.8" spans="1:1">
      <c r="A314" s="32"/>
    </row>
    <row r="315" ht="14.8" spans="1:1">
      <c r="A315" s="32"/>
    </row>
    <row r="316" ht="14.8" spans="1:1">
      <c r="A316" s="32"/>
    </row>
    <row r="317" ht="14.8" spans="1:1">
      <c r="A317" s="32"/>
    </row>
    <row r="318" ht="14.8" spans="1:1">
      <c r="A318" s="32"/>
    </row>
    <row r="319" ht="14.8" spans="1:1">
      <c r="A319" s="32"/>
    </row>
    <row r="320" ht="14.8" spans="1:1">
      <c r="A320" s="32"/>
    </row>
    <row r="321" ht="14.8" spans="1:1">
      <c r="A321" s="32"/>
    </row>
    <row r="322" ht="14.8" spans="1:1">
      <c r="A322" s="32"/>
    </row>
    <row r="323" ht="14.8" spans="1:1">
      <c r="A323" s="32"/>
    </row>
    <row r="324" ht="14.8" spans="1:1">
      <c r="A324" s="32"/>
    </row>
    <row r="325" ht="14.8" spans="1:1">
      <c r="A325" s="32"/>
    </row>
    <row r="326" ht="14.8" spans="1:1">
      <c r="A326" s="32"/>
    </row>
    <row r="327" ht="14.8" spans="1:1">
      <c r="A327" s="32"/>
    </row>
    <row r="328" ht="14.8" spans="1:1">
      <c r="A328" s="32"/>
    </row>
    <row r="329" ht="14.8" spans="1:1">
      <c r="A329" s="32"/>
    </row>
    <row r="330" ht="14.8" spans="1:1">
      <c r="A330" s="32"/>
    </row>
    <row r="331" ht="14.8" spans="1:1">
      <c r="A331" s="32"/>
    </row>
    <row r="332" ht="14.8" spans="1:1">
      <c r="A332" s="32"/>
    </row>
    <row r="333" ht="14.8" spans="1:1">
      <c r="A333" s="32"/>
    </row>
    <row r="334" ht="14.8" spans="1:1">
      <c r="A334" s="32"/>
    </row>
    <row r="335" ht="14.8" spans="1:1">
      <c r="A335" s="32"/>
    </row>
    <row r="336" ht="14.8" spans="1:1">
      <c r="A336" s="32"/>
    </row>
    <row r="337" ht="14.8" spans="1:1">
      <c r="A337" s="32"/>
    </row>
    <row r="338" ht="14.8" spans="1:1">
      <c r="A338" s="32"/>
    </row>
    <row r="339" ht="14.8" spans="1:1">
      <c r="A339" s="32"/>
    </row>
    <row r="340" ht="14.8" spans="1:1">
      <c r="A340" s="32"/>
    </row>
    <row r="341" ht="14.8" spans="1:1">
      <c r="A341" s="32"/>
    </row>
    <row r="342" ht="14.8" spans="1:1">
      <c r="A342" s="32"/>
    </row>
    <row r="343" ht="14.8" spans="1:1">
      <c r="A343" s="32"/>
    </row>
    <row r="344" ht="14.8" spans="1:1">
      <c r="A344" s="32"/>
    </row>
    <row r="345" ht="14.8" spans="1:1">
      <c r="A345" s="32"/>
    </row>
    <row r="346" ht="14.8" spans="1:1">
      <c r="A346" s="32"/>
    </row>
    <row r="347" ht="14.8" spans="1:1">
      <c r="A347" s="32"/>
    </row>
    <row r="348" ht="14.8" spans="1:1">
      <c r="A348" s="32"/>
    </row>
    <row r="349" ht="14.8" spans="1:1">
      <c r="A349" s="32"/>
    </row>
    <row r="350" ht="14.8" spans="1:1">
      <c r="A350" s="32"/>
    </row>
    <row r="351" ht="14.8" spans="1:1">
      <c r="A351" s="32"/>
    </row>
    <row r="352" ht="14.8" spans="1:1">
      <c r="A352" s="32"/>
    </row>
    <row r="353" ht="14.8" spans="1:1">
      <c r="A353" s="32"/>
    </row>
    <row r="354" ht="14.8" spans="1:1">
      <c r="A354" s="32"/>
    </row>
    <row r="355" ht="14.8" spans="1:1">
      <c r="A355" s="32"/>
    </row>
    <row r="356" ht="14.8" spans="1:1">
      <c r="A356" s="32"/>
    </row>
    <row r="357" ht="14.8" spans="1:1">
      <c r="A357" s="32"/>
    </row>
    <row r="358" ht="14.8" spans="1:1">
      <c r="A358" s="32"/>
    </row>
    <row r="359" ht="14.8" spans="1:1">
      <c r="A359" s="32"/>
    </row>
    <row r="360" ht="14.8" spans="1:1">
      <c r="A360" s="32"/>
    </row>
    <row r="361" ht="14.8" spans="1:1">
      <c r="A361" s="32"/>
    </row>
    <row r="362" ht="14.8" spans="1:1">
      <c r="A362" s="32"/>
    </row>
    <row r="363" ht="14.8" spans="1:1">
      <c r="A363" s="32"/>
    </row>
    <row r="364" ht="14.8" spans="1:1">
      <c r="A364" s="32"/>
    </row>
    <row r="365" ht="14.8" spans="1:1">
      <c r="A365" s="32"/>
    </row>
    <row r="366" ht="14.8" spans="1:1">
      <c r="A366" s="32"/>
    </row>
    <row r="367" ht="14.8" spans="1:1">
      <c r="A367" s="32"/>
    </row>
    <row r="368" ht="14.8" spans="1:1">
      <c r="A368" s="32"/>
    </row>
    <row r="369" ht="14.8" spans="1:1">
      <c r="A369" s="32"/>
    </row>
    <row r="370" ht="14.8" spans="1:1">
      <c r="A370" s="32"/>
    </row>
    <row r="371" ht="14.8" spans="1:1">
      <c r="A371" s="32"/>
    </row>
    <row r="372" ht="14.8" spans="1:1">
      <c r="A372" s="32"/>
    </row>
    <row r="373" ht="14.8" spans="1:1">
      <c r="A373" s="32"/>
    </row>
    <row r="374" ht="14.8" spans="1:1">
      <c r="A374" s="32"/>
    </row>
    <row r="375" ht="14.8" spans="1:1">
      <c r="A375" s="32"/>
    </row>
    <row r="376" ht="14.8" spans="1:1">
      <c r="A376" s="32"/>
    </row>
    <row r="377" ht="14.8" spans="1:1">
      <c r="A377" s="32"/>
    </row>
    <row r="378" ht="14.8" spans="1:1">
      <c r="A378" s="32"/>
    </row>
    <row r="379" ht="14.8" spans="1:1">
      <c r="A379" s="32"/>
    </row>
    <row r="380" ht="14.8" spans="1:1">
      <c r="A380" s="32"/>
    </row>
    <row r="381" ht="14.8" spans="1:1">
      <c r="A381" s="32"/>
    </row>
    <row r="382" ht="14.8" spans="1:1">
      <c r="A382" s="32"/>
    </row>
    <row r="383" ht="14.8" spans="1:1">
      <c r="A383" s="32"/>
    </row>
    <row r="384" ht="14.8" spans="1:1">
      <c r="A384" s="32"/>
    </row>
    <row r="385" ht="14.8" spans="1:1">
      <c r="A385" s="32"/>
    </row>
    <row r="386" ht="14.8" spans="1:1">
      <c r="A386" s="32"/>
    </row>
    <row r="387" ht="14.8" spans="1:1">
      <c r="A387" s="32"/>
    </row>
    <row r="388" ht="14.8" spans="1:1">
      <c r="A388" s="32"/>
    </row>
    <row r="389" ht="14.8" spans="1:1">
      <c r="A389" s="32"/>
    </row>
    <row r="390" ht="14.8" spans="1:1">
      <c r="A390" s="32"/>
    </row>
    <row r="391" ht="14.8" spans="1:1">
      <c r="A391" s="32"/>
    </row>
    <row r="392" ht="14.8" spans="1:1">
      <c r="A392" s="32"/>
    </row>
    <row r="393" ht="14.8" spans="1:1">
      <c r="A393" s="32"/>
    </row>
    <row r="394" ht="14.8" spans="1:1">
      <c r="A394" s="32"/>
    </row>
    <row r="395" ht="14.8" spans="1:1">
      <c r="A395" s="32"/>
    </row>
    <row r="396" ht="14.8" spans="1:1">
      <c r="A396" s="32"/>
    </row>
    <row r="397" ht="14.8" spans="1:1">
      <c r="A397" s="32"/>
    </row>
    <row r="398" ht="14.8" spans="1:1">
      <c r="A398" s="32"/>
    </row>
    <row r="399" ht="14.8" spans="1:1">
      <c r="A399" s="32"/>
    </row>
    <row r="400" ht="14.8" spans="1:1">
      <c r="A400" s="32"/>
    </row>
    <row r="401" ht="14.8" spans="1:1">
      <c r="A401" s="32"/>
    </row>
    <row r="402" ht="14.8" spans="1:1">
      <c r="A402" s="32"/>
    </row>
    <row r="403" ht="14.8" spans="1:1">
      <c r="A403" s="32"/>
    </row>
    <row r="404" ht="14.8" spans="1:1">
      <c r="A404" s="32"/>
    </row>
    <row r="405" ht="14.8" spans="1:1">
      <c r="A405" s="32"/>
    </row>
    <row r="406" ht="14.8" spans="1:1">
      <c r="A406" s="32"/>
    </row>
    <row r="407" ht="14.8" spans="1:1">
      <c r="A407" s="32"/>
    </row>
    <row r="408" ht="14.8" spans="1:1">
      <c r="A408" s="32"/>
    </row>
    <row r="409" ht="14.8" spans="1:1">
      <c r="A409" s="32"/>
    </row>
    <row r="410" ht="14.8" spans="1:1">
      <c r="A410" s="32"/>
    </row>
    <row r="411" ht="14.8" spans="1:1">
      <c r="A411" s="32"/>
    </row>
    <row r="412" ht="14.8" spans="1:1">
      <c r="A412" s="32"/>
    </row>
    <row r="413" ht="14.8" spans="1:1">
      <c r="A413" s="32"/>
    </row>
    <row r="414" ht="14.8" spans="1:1">
      <c r="A414" s="32"/>
    </row>
    <row r="415" ht="14.8" spans="1:1">
      <c r="A415" s="32"/>
    </row>
    <row r="416" ht="14.8" spans="1:1">
      <c r="A416" s="32"/>
    </row>
    <row r="417" ht="14.8" spans="1:1">
      <c r="A417" s="32"/>
    </row>
    <row r="418" ht="14.8" spans="1:1">
      <c r="A418" s="32"/>
    </row>
    <row r="419" ht="14.8" spans="1:1">
      <c r="A419" s="32"/>
    </row>
    <row r="420" ht="14.8" spans="1:1">
      <c r="A420" s="32"/>
    </row>
    <row r="421" ht="14.8" spans="1:1">
      <c r="A421" s="32"/>
    </row>
    <row r="422" ht="14.8" spans="1:1">
      <c r="A422" s="32"/>
    </row>
    <row r="423" ht="14.8" spans="1:1">
      <c r="A423" s="32"/>
    </row>
    <row r="424" ht="14.8" spans="1:1">
      <c r="A424" s="32"/>
    </row>
    <row r="425" ht="14.8" spans="1:1">
      <c r="A425" s="32"/>
    </row>
    <row r="426" ht="14.8" spans="1:1">
      <c r="A426" s="32"/>
    </row>
    <row r="427" ht="14.8" spans="1:1">
      <c r="A427" s="32"/>
    </row>
    <row r="428" ht="14.8" spans="1:1">
      <c r="A428" s="32"/>
    </row>
    <row r="429" ht="14.8" spans="1:1">
      <c r="A429" s="32"/>
    </row>
    <row r="430" ht="14.8" spans="1:1">
      <c r="A430" s="32"/>
    </row>
    <row r="431" ht="14.8" spans="1:1">
      <c r="A431" s="32"/>
    </row>
    <row r="432" ht="14.8" spans="1:1">
      <c r="A432" s="32"/>
    </row>
    <row r="433" ht="14.8" spans="1:1">
      <c r="A433" s="32"/>
    </row>
    <row r="434" ht="14.8" spans="1:1">
      <c r="A434" s="32"/>
    </row>
    <row r="435" ht="14.8" spans="1:1">
      <c r="A435" s="32"/>
    </row>
    <row r="436" ht="14.8" spans="1:1">
      <c r="A436" s="32"/>
    </row>
    <row r="437" ht="14.8" spans="1:1">
      <c r="A437" s="32"/>
    </row>
    <row r="438" ht="14.8" spans="1:1">
      <c r="A438" s="32"/>
    </row>
    <row r="439" ht="14.8" spans="1:1">
      <c r="A439" s="32"/>
    </row>
    <row r="440" ht="14.8" spans="1:1">
      <c r="A440" s="32"/>
    </row>
    <row r="441" ht="14.8" spans="1:1">
      <c r="A441" s="32"/>
    </row>
    <row r="442" ht="14.8" spans="1:1">
      <c r="A442" s="32"/>
    </row>
    <row r="443" ht="14.8" spans="1:1">
      <c r="A443" s="32"/>
    </row>
    <row r="444" ht="14.8" spans="1:1">
      <c r="A444" s="32"/>
    </row>
    <row r="445" ht="14.8" spans="1:1">
      <c r="A445" s="32"/>
    </row>
    <row r="446" ht="14.8" spans="1:1">
      <c r="A446" s="32"/>
    </row>
    <row r="447" ht="14.8" spans="1:1">
      <c r="A447" s="32"/>
    </row>
    <row r="448" ht="14.8" spans="1:1">
      <c r="A448" s="32"/>
    </row>
    <row r="449" ht="14.8" spans="1:1">
      <c r="A449" s="32"/>
    </row>
    <row r="450" ht="14.8" spans="1:1">
      <c r="A450" s="32"/>
    </row>
    <row r="451" ht="14.8" spans="1:1">
      <c r="A451" s="32"/>
    </row>
    <row r="452" ht="14.8" spans="1:1">
      <c r="A452" s="32"/>
    </row>
    <row r="453" ht="14.8" spans="1:1">
      <c r="A453" s="32"/>
    </row>
    <row r="454" ht="14.8" spans="1:1">
      <c r="A454" s="32"/>
    </row>
    <row r="455" ht="14.8" spans="1:1">
      <c r="A455" s="32"/>
    </row>
    <row r="456" ht="14.8" spans="1:1">
      <c r="A456" s="32"/>
    </row>
    <row r="457" ht="14.8" spans="1:1">
      <c r="A457" s="32"/>
    </row>
    <row r="458" ht="14.8" spans="1:1">
      <c r="A458" s="32"/>
    </row>
    <row r="459" ht="14.8" spans="1:1">
      <c r="A459" s="32"/>
    </row>
    <row r="460" ht="14.8" spans="1:1">
      <c r="A460" s="32"/>
    </row>
    <row r="461" ht="14.8" spans="1:1">
      <c r="A461" s="32"/>
    </row>
    <row r="462" ht="14.8" spans="1:1">
      <c r="A462" s="32"/>
    </row>
    <row r="463" ht="14.8" spans="1:1">
      <c r="A463" s="32"/>
    </row>
    <row r="464" ht="14.8" spans="1:1">
      <c r="A464" s="32"/>
    </row>
    <row r="465" ht="14.8" spans="1:1">
      <c r="A465" s="32"/>
    </row>
    <row r="466" ht="14.8" spans="1:1">
      <c r="A466" s="32"/>
    </row>
    <row r="467" ht="14.8" spans="1:1">
      <c r="A467" s="32"/>
    </row>
    <row r="468" ht="14.8" spans="1:1">
      <c r="A468" s="32"/>
    </row>
    <row r="469" ht="14.8" spans="1:1">
      <c r="A469" s="32"/>
    </row>
    <row r="470" ht="14.8" spans="1:1">
      <c r="A470" s="32"/>
    </row>
    <row r="471" ht="14.8" spans="1:1">
      <c r="A471" s="32"/>
    </row>
    <row r="472" ht="14.8" spans="1:1">
      <c r="A472" s="32"/>
    </row>
    <row r="473" ht="14.8" spans="1:1">
      <c r="A473" s="32"/>
    </row>
    <row r="474" ht="14.8" spans="1:1">
      <c r="A474" s="32"/>
    </row>
    <row r="475" ht="14.8" spans="1:1">
      <c r="A475" s="32"/>
    </row>
    <row r="476" ht="14.8" spans="1:1">
      <c r="A476" s="32"/>
    </row>
    <row r="477" ht="14.8" spans="1:1">
      <c r="A477" s="32"/>
    </row>
    <row r="478" ht="14.8" spans="1:1">
      <c r="A478" s="32"/>
    </row>
    <row r="479" ht="14.8" spans="1:1">
      <c r="A479" s="32"/>
    </row>
    <row r="480" ht="14.8" spans="1:1">
      <c r="A480" s="32"/>
    </row>
    <row r="481" ht="14.8" spans="1:1">
      <c r="A481" s="32"/>
    </row>
    <row r="482" ht="14.8" spans="1:1">
      <c r="A482" s="32"/>
    </row>
    <row r="483" ht="14.8" spans="1:1">
      <c r="A483" s="32"/>
    </row>
    <row r="484" ht="14.8" spans="1:1">
      <c r="A484" s="32"/>
    </row>
    <row r="485" ht="14.8" spans="1:1">
      <c r="A485" s="32"/>
    </row>
    <row r="486" ht="14.8" spans="1:1">
      <c r="A486" s="32"/>
    </row>
    <row r="487" ht="14.8" spans="1:1">
      <c r="A487" s="32"/>
    </row>
    <row r="488" ht="14.8" spans="1:1">
      <c r="A488" s="32"/>
    </row>
    <row r="489" ht="14.8" spans="1:1">
      <c r="A489" s="32"/>
    </row>
    <row r="490" ht="14.8" spans="1:1">
      <c r="A490" s="32"/>
    </row>
    <row r="491" ht="14.8" spans="1:1">
      <c r="A491" s="32"/>
    </row>
    <row r="492" ht="14.8" spans="1:1">
      <c r="A492" s="32"/>
    </row>
    <row r="493" ht="14.8" spans="1:1">
      <c r="A493" s="32"/>
    </row>
    <row r="494" ht="14.8" spans="1:1">
      <c r="A494" s="32"/>
    </row>
    <row r="495" ht="14.8" spans="1:1">
      <c r="A495" s="32"/>
    </row>
    <row r="496" ht="14.8" spans="1:1">
      <c r="A496" s="32"/>
    </row>
    <row r="497" ht="14.8" spans="1:1">
      <c r="A497" s="32"/>
    </row>
    <row r="498" ht="14.8" spans="1:1">
      <c r="A498" s="32"/>
    </row>
    <row r="499" ht="14.8" spans="1:1">
      <c r="A499" s="32"/>
    </row>
    <row r="500" ht="14.8" spans="1:1">
      <c r="A500" s="32"/>
    </row>
    <row r="501" ht="14.8" spans="1:1">
      <c r="A501" s="32"/>
    </row>
    <row r="502" ht="14.8" spans="1:1">
      <c r="A502" s="32"/>
    </row>
    <row r="503" ht="14.8" spans="1:1">
      <c r="A503" s="32"/>
    </row>
    <row r="504" ht="14.8" spans="1:1">
      <c r="A504" s="32"/>
    </row>
    <row r="505" ht="14.8" spans="1:1">
      <c r="A505" s="32"/>
    </row>
    <row r="506" ht="14.8" spans="1:1">
      <c r="A506" s="32"/>
    </row>
    <row r="507" ht="14.8" spans="1:1">
      <c r="A507" s="32"/>
    </row>
    <row r="508" ht="14.8" spans="1:1">
      <c r="A508" s="32"/>
    </row>
    <row r="509" ht="14.8" spans="1:1">
      <c r="A509" s="32"/>
    </row>
    <row r="510" ht="14.8" spans="1:1">
      <c r="A510" s="32"/>
    </row>
    <row r="511" ht="14.8" spans="1:1">
      <c r="A511" s="32"/>
    </row>
    <row r="512" ht="14.8" spans="1:1">
      <c r="A512" s="32"/>
    </row>
    <row r="513" ht="14.8" spans="1:1">
      <c r="A513" s="32"/>
    </row>
    <row r="514" ht="14.8" spans="1:1">
      <c r="A514" s="32"/>
    </row>
    <row r="515" ht="14.8" spans="1:1">
      <c r="A515" s="32"/>
    </row>
    <row r="516" ht="14.8" spans="1:1">
      <c r="A516" s="32"/>
    </row>
    <row r="517" ht="14.8" spans="1:1">
      <c r="A517" s="32"/>
    </row>
    <row r="518" ht="14.8" spans="1:1">
      <c r="A518" s="32"/>
    </row>
    <row r="519" ht="14.8" spans="1:1">
      <c r="A519" s="32"/>
    </row>
    <row r="520" ht="14.8" spans="1:1">
      <c r="A520" s="32"/>
    </row>
    <row r="521" ht="14.8" spans="1:1">
      <c r="A521" s="32"/>
    </row>
    <row r="522" ht="14.8" spans="1:1">
      <c r="A522" s="32"/>
    </row>
    <row r="523" ht="14.8" spans="1:1">
      <c r="A523" s="32"/>
    </row>
    <row r="524" ht="14.8" spans="1:1">
      <c r="A524" s="32"/>
    </row>
    <row r="525" ht="14.8" spans="1:1">
      <c r="A525" s="32"/>
    </row>
    <row r="526" ht="14.8" spans="1:1">
      <c r="A526" s="32"/>
    </row>
    <row r="527" ht="14.8" spans="1:1">
      <c r="A527" s="32"/>
    </row>
    <row r="528" ht="14.8" spans="1:1">
      <c r="A528" s="32"/>
    </row>
    <row r="529" ht="14.8" spans="1:1">
      <c r="A529" s="32"/>
    </row>
    <row r="530" ht="14.8" spans="1:1">
      <c r="A530" s="32"/>
    </row>
    <row r="531" ht="14.8" spans="1:1">
      <c r="A531" s="32"/>
    </row>
    <row r="532" ht="14.8" spans="1:1">
      <c r="A532" s="32"/>
    </row>
    <row r="533" ht="14.8" spans="1:1">
      <c r="A533" s="32"/>
    </row>
    <row r="534" ht="14.8" spans="1:1">
      <c r="A534" s="32"/>
    </row>
    <row r="535" ht="14.8" spans="1:1">
      <c r="A535" s="32"/>
    </row>
    <row r="536" ht="14.8" spans="1:1">
      <c r="A536" s="32"/>
    </row>
    <row r="537" ht="14.8" spans="1:1">
      <c r="A537" s="32"/>
    </row>
    <row r="538" ht="14.8" spans="1:1">
      <c r="A538" s="32"/>
    </row>
    <row r="539" ht="14.8" spans="1:1">
      <c r="A539" s="32"/>
    </row>
    <row r="540" ht="14.8" spans="1:1">
      <c r="A540" s="32"/>
    </row>
    <row r="541" ht="14.8" spans="1:1">
      <c r="A541" s="32"/>
    </row>
    <row r="542" ht="14.8" spans="1:1">
      <c r="A542" s="32"/>
    </row>
    <row r="543" ht="14.8" spans="1:1">
      <c r="A543" s="32"/>
    </row>
    <row r="544" ht="14.8" spans="1:1">
      <c r="A544" s="32"/>
    </row>
    <row r="545" ht="14.8" spans="1:1">
      <c r="A545" s="32"/>
    </row>
    <row r="546" ht="14.8" spans="1:1">
      <c r="A546" s="32"/>
    </row>
    <row r="547" ht="14.8" spans="1:1">
      <c r="A547" s="32"/>
    </row>
    <row r="548" ht="14.8" spans="1:1">
      <c r="A548" s="32"/>
    </row>
    <row r="549" ht="14.8" spans="1:1">
      <c r="A549" s="32"/>
    </row>
    <row r="550" ht="14.8" spans="1:1">
      <c r="A550" s="32"/>
    </row>
    <row r="551" ht="14.8" spans="1:1">
      <c r="A551" s="32"/>
    </row>
    <row r="552" ht="14.8" spans="1:1">
      <c r="A552" s="32"/>
    </row>
    <row r="553" ht="14.8" spans="1:1">
      <c r="A553" s="32"/>
    </row>
    <row r="554" ht="14.8" spans="1:1">
      <c r="A554" s="32"/>
    </row>
    <row r="555" ht="14.8" spans="1:1">
      <c r="A555" s="32"/>
    </row>
    <row r="556" ht="14.8" spans="1:1">
      <c r="A556" s="32"/>
    </row>
    <row r="557" ht="14.8" spans="1:1">
      <c r="A557" s="32"/>
    </row>
    <row r="558" ht="14.8" spans="1:1">
      <c r="A558" s="32"/>
    </row>
    <row r="559" ht="14.8" spans="1:1">
      <c r="A559" s="32"/>
    </row>
    <row r="560" ht="14.8" spans="1:1">
      <c r="A560" s="32"/>
    </row>
    <row r="561" ht="14.8" spans="1:1">
      <c r="A561" s="32"/>
    </row>
    <row r="562" ht="14.8" spans="1:1">
      <c r="A562" s="32"/>
    </row>
    <row r="563" ht="14.8" spans="1:1">
      <c r="A563" s="32"/>
    </row>
    <row r="564" ht="14.8" spans="1:1">
      <c r="A564" s="32"/>
    </row>
    <row r="565" ht="14.8" spans="1:1">
      <c r="A565" s="32"/>
    </row>
    <row r="566" ht="14.8" spans="1:1">
      <c r="A566" s="32"/>
    </row>
    <row r="567" ht="14.8" spans="1:1">
      <c r="A567" s="32"/>
    </row>
    <row r="568" ht="14.8" spans="1:1">
      <c r="A568" s="32"/>
    </row>
    <row r="569" ht="14.8" spans="1:1">
      <c r="A569" s="32"/>
    </row>
    <row r="570" ht="14.8" spans="1:1">
      <c r="A570" s="32"/>
    </row>
    <row r="571" ht="14.8" spans="1:1">
      <c r="A571" s="32"/>
    </row>
    <row r="572" ht="14.8" spans="1:1">
      <c r="A572" s="32"/>
    </row>
    <row r="573" ht="14.8" spans="1:1">
      <c r="A573" s="32"/>
    </row>
    <row r="574" ht="14.8" spans="1:1">
      <c r="A574" s="32"/>
    </row>
    <row r="575" ht="14.8" spans="1:1">
      <c r="A575" s="32"/>
    </row>
    <row r="576" ht="14.8" spans="1:1">
      <c r="A576" s="32"/>
    </row>
    <row r="577" ht="14.8" spans="1:1">
      <c r="A577" s="32"/>
    </row>
    <row r="578" ht="14.8" spans="1:1">
      <c r="A578" s="32"/>
    </row>
    <row r="579" ht="14.8" spans="1:1">
      <c r="A579" s="32"/>
    </row>
    <row r="580" ht="14.8" spans="1:1">
      <c r="A580" s="32"/>
    </row>
    <row r="581" ht="14.8" spans="1:1">
      <c r="A581" s="32"/>
    </row>
    <row r="582" ht="14.8" spans="1:1">
      <c r="A582" s="32"/>
    </row>
    <row r="583" ht="14.8" spans="1:1">
      <c r="A583" s="32"/>
    </row>
    <row r="584" ht="14.8" spans="1:1">
      <c r="A584" s="32"/>
    </row>
    <row r="585" ht="14.8" spans="1:1">
      <c r="A585" s="32"/>
    </row>
    <row r="586" ht="14.8" spans="1:1">
      <c r="A586" s="32"/>
    </row>
    <row r="587" ht="14.8" spans="1:1">
      <c r="A587" s="32"/>
    </row>
    <row r="588" ht="14.8" spans="1:1">
      <c r="A588" s="32"/>
    </row>
    <row r="589" ht="14.8" spans="1:1">
      <c r="A589" s="32"/>
    </row>
    <row r="590" ht="14.8" spans="1:1">
      <c r="A590" s="32"/>
    </row>
    <row r="591" ht="14.8" spans="1:1">
      <c r="A591" s="32"/>
    </row>
    <row r="592" ht="14.8" spans="1:1">
      <c r="A592" s="32"/>
    </row>
    <row r="593" ht="14.8" spans="1:1">
      <c r="A593" s="32"/>
    </row>
    <row r="594" ht="14.8" spans="1:1">
      <c r="A594" s="32"/>
    </row>
    <row r="595" ht="14.8" spans="1:1">
      <c r="A595" s="32"/>
    </row>
    <row r="596" ht="14.8" spans="1:1">
      <c r="A596" s="32"/>
    </row>
    <row r="597" ht="14.8" spans="1:1">
      <c r="A597" s="32"/>
    </row>
    <row r="598" ht="14.8" spans="1:1">
      <c r="A598" s="32"/>
    </row>
    <row r="599" ht="14.8" spans="1:1">
      <c r="A599" s="32"/>
    </row>
    <row r="600" ht="14.8" spans="1:1">
      <c r="A600" s="32"/>
    </row>
    <row r="601" ht="14.8" spans="1:1">
      <c r="A601" s="32"/>
    </row>
    <row r="602" ht="14.8" spans="1:1">
      <c r="A602" s="32"/>
    </row>
    <row r="603" ht="14.8" spans="1:1">
      <c r="A603" s="32"/>
    </row>
    <row r="604" ht="14.8" spans="1:1">
      <c r="A604" s="32"/>
    </row>
    <row r="605" ht="14.8" spans="1:1">
      <c r="A605" s="32"/>
    </row>
    <row r="606" ht="14.8" spans="1:1">
      <c r="A606" s="32"/>
    </row>
    <row r="607" ht="14.8" spans="1:1">
      <c r="A607" s="32"/>
    </row>
    <row r="608" ht="14.8" spans="1:1">
      <c r="A608" s="32"/>
    </row>
    <row r="609" ht="14.8" spans="1:1">
      <c r="A609" s="32"/>
    </row>
    <row r="610" ht="14.8" spans="1:1">
      <c r="A610" s="32"/>
    </row>
    <row r="611" ht="14.8" spans="1:1">
      <c r="A611" s="32"/>
    </row>
    <row r="612" ht="14.8" spans="1:1">
      <c r="A612" s="32"/>
    </row>
    <row r="613" ht="14.8" spans="1:1">
      <c r="A613" s="32"/>
    </row>
    <row r="614" ht="14.8" spans="1:1">
      <c r="A614" s="32"/>
    </row>
    <row r="615" ht="14.8" spans="1:1">
      <c r="A615" s="32"/>
    </row>
    <row r="616" ht="14.8" spans="1:1">
      <c r="A616" s="32"/>
    </row>
    <row r="617" ht="14.8" spans="1:1">
      <c r="A617" s="32"/>
    </row>
    <row r="618" ht="14.8" spans="1:1">
      <c r="A618" s="32"/>
    </row>
    <row r="619" ht="14.8" spans="1:1">
      <c r="A619" s="32"/>
    </row>
    <row r="620" ht="14.8" spans="1:1">
      <c r="A620" s="32"/>
    </row>
    <row r="621" ht="14.8" spans="1:1">
      <c r="A621" s="32"/>
    </row>
    <row r="622" ht="14.8" spans="1:1">
      <c r="A622" s="32"/>
    </row>
    <row r="623" ht="14.8" spans="1:1">
      <c r="A623" s="32"/>
    </row>
    <row r="624" ht="14.8" spans="1:1">
      <c r="A624" s="32"/>
    </row>
    <row r="625" ht="14.8" spans="1:1">
      <c r="A625" s="32"/>
    </row>
    <row r="626" ht="14.8" spans="1:1">
      <c r="A626" s="32"/>
    </row>
    <row r="627" ht="14.8" spans="1:1">
      <c r="A627" s="32"/>
    </row>
    <row r="628" ht="14.8" spans="1:1">
      <c r="A628" s="32"/>
    </row>
    <row r="629" ht="14.8" spans="1:1">
      <c r="A629" s="32"/>
    </row>
    <row r="630" ht="14.8" spans="1:1">
      <c r="A630" s="32"/>
    </row>
    <row r="631" ht="14.8" spans="1:1">
      <c r="A631" s="32"/>
    </row>
    <row r="632" ht="14.8" spans="1:1">
      <c r="A632" s="32"/>
    </row>
    <row r="633" ht="14.8" spans="1:1">
      <c r="A633" s="32"/>
    </row>
    <row r="634" ht="14.8" spans="1:1">
      <c r="A634" s="32"/>
    </row>
    <row r="635" ht="14.8" spans="1:1">
      <c r="A635" s="32"/>
    </row>
    <row r="636" ht="14.8" spans="1:1">
      <c r="A636" s="32"/>
    </row>
    <row r="637" ht="14.8" spans="1:1">
      <c r="A637" s="32"/>
    </row>
    <row r="638" ht="14.8" spans="1:1">
      <c r="A638" s="32"/>
    </row>
    <row r="639" ht="14.8" spans="1:1">
      <c r="A639" s="32"/>
    </row>
    <row r="640" ht="14.8" spans="1:1">
      <c r="A640" s="32"/>
    </row>
    <row r="641" ht="14.8" spans="1:1">
      <c r="A641" s="32"/>
    </row>
    <row r="642" ht="14.8" spans="1:1">
      <c r="A642" s="32"/>
    </row>
    <row r="643" ht="14.8" spans="1:1">
      <c r="A643" s="32"/>
    </row>
    <row r="644" ht="14.8" spans="1:1">
      <c r="A644" s="32"/>
    </row>
    <row r="645" ht="14.8" spans="1:1">
      <c r="A645" s="32"/>
    </row>
    <row r="646" ht="14.8" spans="1:1">
      <c r="A646" s="32"/>
    </row>
    <row r="647" ht="14.8" spans="1:1">
      <c r="A647" s="32"/>
    </row>
    <row r="648" ht="14.8" spans="1:1">
      <c r="A648" s="32"/>
    </row>
    <row r="649" ht="14.8" spans="1:1">
      <c r="A649" s="32"/>
    </row>
    <row r="650" ht="14.8" spans="1:1">
      <c r="A650" s="32"/>
    </row>
    <row r="651" ht="14.8" spans="1:1">
      <c r="A651" s="32"/>
    </row>
    <row r="652" ht="14.8" spans="1:1">
      <c r="A652" s="32"/>
    </row>
    <row r="653" ht="14.8" spans="1:1">
      <c r="A653" s="32"/>
    </row>
    <row r="654" ht="14.8" spans="1:1">
      <c r="A654" s="32"/>
    </row>
    <row r="655" ht="14.8" spans="1:1">
      <c r="A655" s="32"/>
    </row>
    <row r="656" ht="14.8" spans="1:1">
      <c r="A656" s="32"/>
    </row>
    <row r="657" ht="14.8" spans="1:1">
      <c r="A657" s="32"/>
    </row>
    <row r="658" ht="14.8" spans="1:1">
      <c r="A658" s="32"/>
    </row>
    <row r="659" ht="14.8" spans="1:1">
      <c r="A659" s="32"/>
    </row>
    <row r="660" ht="14.8" spans="1:1">
      <c r="A660" s="32"/>
    </row>
    <row r="661" ht="14.8" spans="1:1">
      <c r="A661" s="32"/>
    </row>
    <row r="662" ht="14.8" spans="1:1">
      <c r="A662" s="32"/>
    </row>
    <row r="663" ht="14.8" spans="1:1">
      <c r="A663" s="32"/>
    </row>
    <row r="664" ht="14.8" spans="1:1">
      <c r="A664" s="32"/>
    </row>
    <row r="665" ht="14.8" spans="1:1">
      <c r="A665" s="32"/>
    </row>
    <row r="666" ht="14.8" spans="1:1">
      <c r="A666" s="32"/>
    </row>
    <row r="667" ht="14.8" spans="1:1">
      <c r="A667" s="32"/>
    </row>
    <row r="668" ht="14.8" spans="1:1">
      <c r="A668" s="32"/>
    </row>
    <row r="669" ht="14.8" spans="1:1">
      <c r="A669" s="32"/>
    </row>
    <row r="670" ht="14.8" spans="1:1">
      <c r="A670" s="32"/>
    </row>
    <row r="671" ht="14.8" spans="1:1">
      <c r="A671" s="32"/>
    </row>
    <row r="672" ht="14.8" spans="1:1">
      <c r="A672" s="32"/>
    </row>
    <row r="673" ht="14.8" spans="1:1">
      <c r="A673" s="32"/>
    </row>
    <row r="674" ht="14.8" spans="1:1">
      <c r="A674" s="32"/>
    </row>
    <row r="675" ht="14.8" spans="1:1">
      <c r="A675" s="32"/>
    </row>
    <row r="676" ht="14.8" spans="1:1">
      <c r="A676" s="32"/>
    </row>
    <row r="677" ht="14.8" spans="1:1">
      <c r="A677" s="32"/>
    </row>
    <row r="678" ht="14.8" spans="1:1">
      <c r="A678" s="32"/>
    </row>
    <row r="679" ht="14.8" spans="1:1">
      <c r="A679" s="32"/>
    </row>
    <row r="680" ht="14.8" spans="1:1">
      <c r="A680" s="32"/>
    </row>
    <row r="681" ht="14.8" spans="1:1">
      <c r="A681" s="32"/>
    </row>
    <row r="682" ht="14.8" spans="1:1">
      <c r="A682" s="32"/>
    </row>
    <row r="683" ht="14.8" spans="1:1">
      <c r="A683" s="32"/>
    </row>
    <row r="684" ht="14.8" spans="1:1">
      <c r="A684" s="32"/>
    </row>
    <row r="685" ht="14.8" spans="1:1">
      <c r="A685" s="32"/>
    </row>
    <row r="686" ht="14.8" spans="1:1">
      <c r="A686" s="32"/>
    </row>
    <row r="687" ht="14.8" spans="1:1">
      <c r="A687" s="32"/>
    </row>
    <row r="688" ht="14.8" spans="1:1">
      <c r="A688" s="32"/>
    </row>
    <row r="689" ht="14.8" spans="1:1">
      <c r="A689" s="32"/>
    </row>
    <row r="690" ht="14.8" spans="1:1">
      <c r="A690" s="32"/>
    </row>
    <row r="691" ht="14.8" spans="1:1">
      <c r="A691" s="32"/>
    </row>
    <row r="692" ht="14.8" spans="1:1">
      <c r="A692" s="32"/>
    </row>
    <row r="693" ht="14.8" spans="1:1">
      <c r="A693" s="32"/>
    </row>
    <row r="694" ht="14.8" spans="1:1">
      <c r="A694" s="32"/>
    </row>
    <row r="695" ht="14.8" spans="1:1">
      <c r="A695" s="32"/>
    </row>
    <row r="696" ht="14.8" spans="1:1">
      <c r="A696" s="32"/>
    </row>
    <row r="697" ht="14.8" spans="1:1">
      <c r="A697" s="32"/>
    </row>
    <row r="698" ht="14.8" spans="1:1">
      <c r="A698" s="32"/>
    </row>
    <row r="699" ht="14.8" spans="1:1">
      <c r="A699" s="32"/>
    </row>
    <row r="700" ht="14.8" spans="1:1">
      <c r="A700" s="32"/>
    </row>
    <row r="701" ht="14.8" spans="1:1">
      <c r="A701" s="32"/>
    </row>
    <row r="702" ht="14.8" spans="1:1">
      <c r="A702" s="32"/>
    </row>
    <row r="703" ht="14.8" spans="1:1">
      <c r="A703" s="32"/>
    </row>
    <row r="704" ht="14.8" spans="1:1">
      <c r="A704" s="32"/>
    </row>
    <row r="705" ht="14.8" spans="1:1">
      <c r="A705" s="32"/>
    </row>
    <row r="706" ht="14.8" spans="1:1">
      <c r="A706" s="32"/>
    </row>
    <row r="707" ht="14.8" spans="1:1">
      <c r="A707" s="32"/>
    </row>
    <row r="708" ht="14.8" spans="1:1">
      <c r="A708" s="32"/>
    </row>
    <row r="709" ht="14.8" spans="1:1">
      <c r="A709" s="32"/>
    </row>
    <row r="710" ht="14.8" spans="1:1">
      <c r="A710" s="32"/>
    </row>
    <row r="711" ht="14.8" spans="1:1">
      <c r="A711" s="32"/>
    </row>
    <row r="712" ht="14.8" spans="1:1">
      <c r="A712" s="32"/>
    </row>
    <row r="713" ht="14.8" spans="1:1">
      <c r="A713" s="32"/>
    </row>
    <row r="714" ht="14.8" spans="1:1">
      <c r="A714" s="32"/>
    </row>
    <row r="715" ht="14.8" spans="1:1">
      <c r="A715" s="32"/>
    </row>
    <row r="716" ht="14.8" spans="1:1">
      <c r="A716" s="32"/>
    </row>
    <row r="717" ht="14.8" spans="1:1">
      <c r="A717" s="32"/>
    </row>
    <row r="718" ht="14.8" spans="1:1">
      <c r="A718" s="32"/>
    </row>
    <row r="719" ht="14.8" spans="1:1">
      <c r="A719" s="32"/>
    </row>
    <row r="720" ht="14.8" spans="1:1">
      <c r="A720" s="32"/>
    </row>
    <row r="721" ht="14.8" spans="1:1">
      <c r="A721" s="32"/>
    </row>
    <row r="722" ht="14.8" spans="1:1">
      <c r="A722" s="32"/>
    </row>
    <row r="723" ht="14.8" spans="1:1">
      <c r="A723" s="32"/>
    </row>
    <row r="724" ht="14.8" spans="1:1">
      <c r="A724" s="32"/>
    </row>
    <row r="725" ht="14.8" spans="1:1">
      <c r="A725" s="32"/>
    </row>
    <row r="726" ht="14.8" spans="1:1">
      <c r="A726" s="32"/>
    </row>
    <row r="727" ht="14.8" spans="1:1">
      <c r="A727" s="32"/>
    </row>
    <row r="728" ht="14.8" spans="1:1">
      <c r="A728" s="32"/>
    </row>
    <row r="729" ht="14.8" spans="1:1">
      <c r="A729" s="32"/>
    </row>
    <row r="730" ht="14.8" spans="1:1">
      <c r="A730" s="32"/>
    </row>
    <row r="731" ht="14.8" spans="1:1">
      <c r="A731" s="32"/>
    </row>
    <row r="732" ht="14.8" spans="1:1">
      <c r="A732" s="32"/>
    </row>
    <row r="733" ht="14.8" spans="1:1">
      <c r="A733" s="32"/>
    </row>
    <row r="734" ht="14.8" spans="1:1">
      <c r="A734" s="32"/>
    </row>
    <row r="735" ht="14.8" spans="1:1">
      <c r="A735" s="32"/>
    </row>
    <row r="736" ht="14.8" spans="1:1">
      <c r="A736" s="32"/>
    </row>
    <row r="737" ht="14.8" spans="1:1">
      <c r="A737" s="32"/>
    </row>
    <row r="738" ht="14.8" spans="1:1">
      <c r="A738" s="32"/>
    </row>
    <row r="739" ht="14.8" spans="1:1">
      <c r="A739" s="32"/>
    </row>
    <row r="740" ht="14.8" spans="1:1">
      <c r="A740" s="32"/>
    </row>
    <row r="741" ht="14.8" spans="1:1">
      <c r="A741" s="32"/>
    </row>
    <row r="742" ht="14.8" spans="1:1">
      <c r="A742" s="32"/>
    </row>
    <row r="743" ht="14.8" spans="1:1">
      <c r="A743" s="32"/>
    </row>
    <row r="744" ht="14.8" spans="1:1">
      <c r="A744" s="32"/>
    </row>
    <row r="745" ht="14.8" spans="1:1">
      <c r="A745" s="32"/>
    </row>
    <row r="746" ht="14.8" spans="1:1">
      <c r="A746" s="32"/>
    </row>
    <row r="747" ht="14.8" spans="1:1">
      <c r="A747" s="32"/>
    </row>
    <row r="748" ht="14.8" spans="1:1">
      <c r="A748" s="32"/>
    </row>
    <row r="749" ht="14.8" spans="1:1">
      <c r="A749" s="32"/>
    </row>
    <row r="750" ht="14.8" spans="1:1">
      <c r="A750" s="32"/>
    </row>
    <row r="751" ht="14.8" spans="1:1">
      <c r="A751" s="32"/>
    </row>
    <row r="752" ht="14.8" spans="1:1">
      <c r="A752" s="32"/>
    </row>
    <row r="753" ht="14.8" spans="1:1">
      <c r="A753" s="32"/>
    </row>
    <row r="754" ht="14.8" spans="1:1">
      <c r="A754" s="32"/>
    </row>
    <row r="755" ht="14.8" spans="1:1">
      <c r="A755" s="32"/>
    </row>
    <row r="756" ht="14.8" spans="1:1">
      <c r="A756" s="32"/>
    </row>
    <row r="757" ht="14.8" spans="1:1">
      <c r="A757" s="32"/>
    </row>
    <row r="758" ht="14.8" spans="1:1">
      <c r="A758" s="32"/>
    </row>
    <row r="759" ht="14.8" spans="1:1">
      <c r="A759" s="32"/>
    </row>
    <row r="760" ht="14.8" spans="1:1">
      <c r="A760" s="32"/>
    </row>
    <row r="761" ht="14.8" spans="1:1">
      <c r="A761" s="32"/>
    </row>
    <row r="762" ht="14.8" spans="1:1">
      <c r="A762" s="32"/>
    </row>
    <row r="763" ht="14.8" spans="1:1">
      <c r="A763" s="32"/>
    </row>
    <row r="764" ht="14.8" spans="1:1">
      <c r="A764" s="32"/>
    </row>
    <row r="765" ht="14.8" spans="1:1">
      <c r="A765" s="32"/>
    </row>
    <row r="766" ht="14.8" spans="1:1">
      <c r="A766" s="32"/>
    </row>
    <row r="767" ht="14.8" spans="1:1">
      <c r="A767" s="32"/>
    </row>
    <row r="768" ht="14.8" spans="1:1">
      <c r="A768" s="32"/>
    </row>
    <row r="769" ht="14.8" spans="1:1">
      <c r="A769" s="32"/>
    </row>
    <row r="770" ht="14.8" spans="1:1">
      <c r="A770" s="32"/>
    </row>
    <row r="771" ht="14.8" spans="1:1">
      <c r="A771" s="32"/>
    </row>
    <row r="772" ht="14.8" spans="1:1">
      <c r="A772" s="32"/>
    </row>
    <row r="773" ht="14.8" spans="1:1">
      <c r="A773" s="32"/>
    </row>
    <row r="774" ht="14.8" spans="1:1">
      <c r="A774" s="32"/>
    </row>
    <row r="775" ht="14.8" spans="1:1">
      <c r="A775" s="32"/>
    </row>
    <row r="776" ht="14.8" spans="1:1">
      <c r="A776" s="32"/>
    </row>
    <row r="777" ht="14.8" spans="1:1">
      <c r="A777" s="32"/>
    </row>
    <row r="778" ht="14.8" spans="1:1">
      <c r="A778" s="32"/>
    </row>
    <row r="779" ht="14.8" spans="1:1">
      <c r="A779" s="32"/>
    </row>
    <row r="780" ht="14.8" spans="1:1">
      <c r="A780" s="32"/>
    </row>
    <row r="781" ht="14.8" spans="1:1">
      <c r="A781" s="32"/>
    </row>
    <row r="782" ht="14.8" spans="1:1">
      <c r="A782" s="32"/>
    </row>
    <row r="783" ht="14.8" spans="1:1">
      <c r="A783" s="32"/>
    </row>
    <row r="784" ht="14.8" spans="1:1">
      <c r="A784" s="32"/>
    </row>
    <row r="785" ht="14.8" spans="1:1">
      <c r="A785" s="32"/>
    </row>
    <row r="786" ht="14.8" spans="1:1">
      <c r="A786" s="32"/>
    </row>
    <row r="787" ht="14.8" spans="1:1">
      <c r="A787" s="32"/>
    </row>
    <row r="788" ht="14.8" spans="1:1">
      <c r="A788" s="32"/>
    </row>
    <row r="789" ht="14.8" spans="1:1">
      <c r="A789" s="32"/>
    </row>
    <row r="790" ht="14.8" spans="1:1">
      <c r="A790" s="32"/>
    </row>
    <row r="791" ht="14.8" spans="1:1">
      <c r="A791" s="32"/>
    </row>
    <row r="792" ht="14.8" spans="1:1">
      <c r="A792" s="32"/>
    </row>
    <row r="793" ht="14.8" spans="1:1">
      <c r="A793" s="32"/>
    </row>
    <row r="794" ht="14.8" spans="1:1">
      <c r="A794" s="32"/>
    </row>
    <row r="795" ht="14.8" spans="1:1">
      <c r="A795" s="32"/>
    </row>
    <row r="796" ht="14.8" spans="1:1">
      <c r="A796" s="32"/>
    </row>
    <row r="797" ht="14.8" spans="1:1">
      <c r="A797" s="32"/>
    </row>
    <row r="798" ht="14.8" spans="1:1">
      <c r="A798" s="32"/>
    </row>
    <row r="799" ht="14.8" spans="1:1">
      <c r="A799" s="32"/>
    </row>
    <row r="800" ht="14.8" spans="1:1">
      <c r="A800" s="32"/>
    </row>
    <row r="801" ht="14.8" spans="1:1">
      <c r="A801" s="32"/>
    </row>
    <row r="802" ht="14.8" spans="1:1">
      <c r="A802" s="32"/>
    </row>
    <row r="803" ht="14.8" spans="1:1">
      <c r="A803" s="32"/>
    </row>
    <row r="804" ht="14.8" spans="1:1">
      <c r="A804" s="32"/>
    </row>
    <row r="805" ht="14.8" spans="1:1">
      <c r="A805" s="32"/>
    </row>
    <row r="806" ht="14.8" spans="1:1">
      <c r="A806" s="32"/>
    </row>
    <row r="807" ht="14.8" spans="1:1">
      <c r="A807" s="32"/>
    </row>
    <row r="808" ht="14.8" spans="1:1">
      <c r="A808" s="32"/>
    </row>
    <row r="809" ht="14.8" spans="1:1">
      <c r="A809" s="32"/>
    </row>
    <row r="810" ht="14.8" spans="1:1">
      <c r="A810" s="32"/>
    </row>
    <row r="811" ht="14.8" spans="1:1">
      <c r="A811" s="32"/>
    </row>
    <row r="812" ht="14.8" spans="1:1">
      <c r="A812" s="32"/>
    </row>
    <row r="813" ht="14.8" spans="1:1">
      <c r="A813" s="32"/>
    </row>
    <row r="814" ht="14.8" spans="1:1">
      <c r="A814" s="32"/>
    </row>
    <row r="815" ht="14.8" spans="1:1">
      <c r="A815" s="32"/>
    </row>
    <row r="816" ht="14.8" spans="1:1">
      <c r="A816" s="32"/>
    </row>
    <row r="817" ht="14.8" spans="1:1">
      <c r="A817" s="32"/>
    </row>
    <row r="818" ht="14.8" spans="1:1">
      <c r="A818" s="32"/>
    </row>
    <row r="819" ht="14.8" spans="1:1">
      <c r="A819" s="32"/>
    </row>
    <row r="820" ht="14.8" spans="1:1">
      <c r="A820" s="32"/>
    </row>
    <row r="821" ht="14.8" spans="1:1">
      <c r="A821" s="32"/>
    </row>
    <row r="822" ht="14.8" spans="1:1">
      <c r="A822" s="32"/>
    </row>
    <row r="823" ht="14.8" spans="1:1">
      <c r="A823" s="32"/>
    </row>
    <row r="824" ht="14.8" spans="1:1">
      <c r="A824" s="32"/>
    </row>
    <row r="825" ht="14.8" spans="1:1">
      <c r="A825" s="32"/>
    </row>
    <row r="826" ht="14.8" spans="1:1">
      <c r="A826" s="32"/>
    </row>
    <row r="827" ht="14.8" spans="1:1">
      <c r="A827" s="32"/>
    </row>
    <row r="828" ht="14.8" spans="1:1">
      <c r="A828" s="32"/>
    </row>
    <row r="829" ht="14.8" spans="1:1">
      <c r="A829" s="32"/>
    </row>
    <row r="830" ht="14.8" spans="1:1">
      <c r="A830" s="32"/>
    </row>
    <row r="831" ht="14.8" spans="1:1">
      <c r="A831" s="32"/>
    </row>
    <row r="832" ht="14.8" spans="1:1">
      <c r="A832" s="32"/>
    </row>
    <row r="833" ht="14.8" spans="1:1">
      <c r="A833" s="32"/>
    </row>
    <row r="834" ht="14.8" spans="1:1">
      <c r="A834" s="32"/>
    </row>
    <row r="835" ht="14.8" spans="1:1">
      <c r="A835" s="32"/>
    </row>
    <row r="836" ht="14.8" spans="1:1">
      <c r="A836" s="32"/>
    </row>
    <row r="837" ht="14.8" spans="1:1">
      <c r="A837" s="32"/>
    </row>
    <row r="838" ht="14.8" spans="1:1">
      <c r="A838" s="32"/>
    </row>
    <row r="839" ht="14.8" spans="1:1">
      <c r="A839" s="32"/>
    </row>
    <row r="840" ht="14.8" spans="1:1">
      <c r="A840" s="32"/>
    </row>
    <row r="841" ht="14.8" spans="1:1">
      <c r="A841" s="32"/>
    </row>
    <row r="842" ht="14.8" spans="1:1">
      <c r="A842" s="32"/>
    </row>
    <row r="843" ht="14.8" spans="1:1">
      <c r="A843" s="32"/>
    </row>
    <row r="844" ht="14.8" spans="1:1">
      <c r="A844" s="32"/>
    </row>
    <row r="845" ht="14.8" spans="1:1">
      <c r="A845" s="32"/>
    </row>
    <row r="846" ht="14.8" spans="1:1">
      <c r="A846" s="32"/>
    </row>
    <row r="847" ht="14.8" spans="1:1">
      <c r="A847" s="32"/>
    </row>
    <row r="848" ht="14.8" spans="1:1">
      <c r="A848" s="32"/>
    </row>
    <row r="849" ht="14.8" spans="1:1">
      <c r="A849" s="32"/>
    </row>
    <row r="850" ht="14.8" spans="1:1">
      <c r="A850" s="32"/>
    </row>
    <row r="851" ht="14.8" spans="1:1">
      <c r="A851" s="32"/>
    </row>
    <row r="852" ht="14.8" spans="1:1">
      <c r="A852" s="32"/>
    </row>
    <row r="853" ht="14.8" spans="1:1">
      <c r="A853" s="32"/>
    </row>
    <row r="854" ht="14.8" spans="1:1">
      <c r="A854" s="32"/>
    </row>
    <row r="855" ht="14.8" spans="1:1">
      <c r="A855" s="32"/>
    </row>
    <row r="856" ht="14.8" spans="1:1">
      <c r="A856" s="32"/>
    </row>
    <row r="857" ht="14.8" spans="1:1">
      <c r="A857" s="32"/>
    </row>
    <row r="858" ht="14.8" spans="1:1">
      <c r="A858" s="32"/>
    </row>
    <row r="859" ht="14.8" spans="1:1">
      <c r="A859" s="32"/>
    </row>
    <row r="860" ht="14.8" spans="1:1">
      <c r="A860" s="32"/>
    </row>
    <row r="861" ht="14.8" spans="1:1">
      <c r="A861" s="32"/>
    </row>
    <row r="862" ht="14.8" spans="1:1">
      <c r="A862" s="32"/>
    </row>
    <row r="863" ht="14.8" spans="1:1">
      <c r="A863" s="32"/>
    </row>
    <row r="864" ht="14.8" spans="1:1">
      <c r="A864" s="32"/>
    </row>
    <row r="865" ht="14.8" spans="1:1">
      <c r="A865" s="32"/>
    </row>
    <row r="866" ht="14.8" spans="1:1">
      <c r="A866" s="32"/>
    </row>
    <row r="867" ht="14.8" spans="1:1">
      <c r="A867" s="32"/>
    </row>
    <row r="868" ht="14.8" spans="1:1">
      <c r="A868" s="32"/>
    </row>
    <row r="869" ht="14.8" spans="1:1">
      <c r="A869" s="32"/>
    </row>
    <row r="870" ht="14.8" spans="1:1">
      <c r="A870" s="32"/>
    </row>
    <row r="871" ht="14.8" spans="1:1">
      <c r="A871" s="32"/>
    </row>
    <row r="872" ht="14.8" spans="1:1">
      <c r="A872" s="32"/>
    </row>
    <row r="873" ht="14.8" spans="1:1">
      <c r="A873" s="32"/>
    </row>
    <row r="874" ht="14.8" spans="1:1">
      <c r="A874" s="32"/>
    </row>
    <row r="875" ht="14.8" spans="1:1">
      <c r="A875" s="32"/>
    </row>
    <row r="876" ht="14.8" spans="1:1">
      <c r="A876" s="32"/>
    </row>
    <row r="877" ht="14.8" spans="1:1">
      <c r="A877" s="32"/>
    </row>
    <row r="878" ht="14.8" spans="1:1">
      <c r="A878" s="32"/>
    </row>
    <row r="879" ht="14.8" spans="1:1">
      <c r="A879" s="32"/>
    </row>
    <row r="880" ht="14.8" spans="1:1">
      <c r="A880" s="32"/>
    </row>
    <row r="881" ht="14.8" spans="1:1">
      <c r="A881" s="32"/>
    </row>
    <row r="882" ht="14.8" spans="1:1">
      <c r="A882" s="32"/>
    </row>
    <row r="883" ht="14.8" spans="1:1">
      <c r="A883" s="32"/>
    </row>
    <row r="884" ht="14.8" spans="1:1">
      <c r="A884" s="32"/>
    </row>
    <row r="885" ht="14.8" spans="1:1">
      <c r="A885" s="32"/>
    </row>
    <row r="886" ht="14.8" spans="1:1">
      <c r="A886" s="32"/>
    </row>
    <row r="887" ht="14.8" spans="1:1">
      <c r="A887" s="32"/>
    </row>
    <row r="888" ht="14.8" spans="1:1">
      <c r="A888" s="32"/>
    </row>
    <row r="889" ht="14.8" spans="1:1">
      <c r="A889" s="32"/>
    </row>
    <row r="890" ht="14.8" spans="1:1">
      <c r="A890" s="32"/>
    </row>
    <row r="891" ht="14.8" spans="1:1">
      <c r="A891" s="32"/>
    </row>
    <row r="892" ht="14.8" spans="1:1">
      <c r="A892" s="32"/>
    </row>
    <row r="893" ht="14.8" spans="1:1">
      <c r="A893" s="32"/>
    </row>
    <row r="894" ht="14.8" spans="1:1">
      <c r="A894" s="32"/>
    </row>
    <row r="895" ht="14.8" spans="1:1">
      <c r="A895" s="32"/>
    </row>
    <row r="896" ht="14.8" spans="1:1">
      <c r="A896" s="32"/>
    </row>
    <row r="897" ht="14.8" spans="1:1">
      <c r="A897" s="32"/>
    </row>
    <row r="898" ht="14.8" spans="1:1">
      <c r="A898" s="32"/>
    </row>
    <row r="899" ht="14.8" spans="1:1">
      <c r="A899" s="32"/>
    </row>
    <row r="900" ht="14.8" spans="1:1">
      <c r="A900" s="32"/>
    </row>
    <row r="901" ht="14.8" spans="1:1">
      <c r="A901" s="32"/>
    </row>
    <row r="902" ht="14.8" spans="1:1">
      <c r="A902" s="32"/>
    </row>
    <row r="903" ht="14.8" spans="1:1">
      <c r="A903" s="32"/>
    </row>
    <row r="904" ht="14.8" spans="1:1">
      <c r="A904" s="32"/>
    </row>
    <row r="905" ht="14.8" spans="1:1">
      <c r="A905" s="32"/>
    </row>
    <row r="906" ht="14.8" spans="1:1">
      <c r="A906" s="32"/>
    </row>
    <row r="907" ht="14.8" spans="1:1">
      <c r="A907" s="32"/>
    </row>
    <row r="908" ht="14.8" spans="1:1">
      <c r="A908" s="32"/>
    </row>
    <row r="909" ht="14.8" spans="1:1">
      <c r="A909" s="32"/>
    </row>
    <row r="910" ht="14.8" spans="1:1">
      <c r="A910" s="32"/>
    </row>
    <row r="911" ht="14.8" spans="1:1">
      <c r="A911" s="32"/>
    </row>
    <row r="912" ht="14.8" spans="1:1">
      <c r="A912" s="32"/>
    </row>
    <row r="913" ht="14.8" spans="1:1">
      <c r="A913" s="32"/>
    </row>
    <row r="914" ht="14.8" spans="1:1">
      <c r="A914" s="32"/>
    </row>
    <row r="915" ht="14.8" spans="1:1">
      <c r="A915" s="32"/>
    </row>
    <row r="916" ht="14.8" spans="1:1">
      <c r="A916" s="32"/>
    </row>
    <row r="917" ht="14.8" spans="1:1">
      <c r="A917" s="32"/>
    </row>
    <row r="918" ht="14.8" spans="1:1">
      <c r="A918" s="32"/>
    </row>
    <row r="919" ht="14.8" spans="1:1">
      <c r="A919" s="32"/>
    </row>
    <row r="920" ht="14.8" spans="1:1">
      <c r="A920" s="32"/>
    </row>
    <row r="921" ht="14.8" spans="1:1">
      <c r="A921" s="32"/>
    </row>
    <row r="922" ht="14.8" spans="1:1">
      <c r="A922" s="32"/>
    </row>
    <row r="923" ht="14.8" spans="1:1">
      <c r="A923" s="32"/>
    </row>
    <row r="924" ht="14.8" spans="1:1">
      <c r="A924" s="32"/>
    </row>
    <row r="925" ht="14.8" spans="1:1">
      <c r="A925" s="32"/>
    </row>
    <row r="926" ht="14.8" spans="1:1">
      <c r="A926" s="32"/>
    </row>
    <row r="927" ht="14.8" spans="1:1">
      <c r="A927" s="32"/>
    </row>
    <row r="928" ht="14.8" spans="1:1">
      <c r="A928" s="32"/>
    </row>
    <row r="929" ht="14.8" spans="1:1">
      <c r="A929" s="32"/>
    </row>
    <row r="930" ht="14.8" spans="1:1">
      <c r="A930" s="32"/>
    </row>
    <row r="931" ht="14.8" spans="1:1">
      <c r="A931" s="32"/>
    </row>
    <row r="932" ht="14.8" spans="1:1">
      <c r="A932" s="32"/>
    </row>
    <row r="933" ht="14.8" spans="1:1">
      <c r="A933" s="32"/>
    </row>
    <row r="934" ht="14.8" spans="1:1">
      <c r="A934" s="32"/>
    </row>
    <row r="935" ht="14.8" spans="1:1">
      <c r="A935" s="32"/>
    </row>
    <row r="936" ht="14.8" spans="1:1">
      <c r="A936" s="32"/>
    </row>
    <row r="937" ht="14.8" spans="1:1">
      <c r="A937" s="32"/>
    </row>
    <row r="938" ht="14.8" spans="1:1">
      <c r="A938" s="32"/>
    </row>
    <row r="939" ht="14.8" spans="1:1">
      <c r="A939" s="32"/>
    </row>
    <row r="940" ht="14.8" spans="1:1">
      <c r="A940" s="32"/>
    </row>
    <row r="941" ht="14.8" spans="1:1">
      <c r="A941" s="32"/>
    </row>
    <row r="942" ht="14.8" spans="1:1">
      <c r="A942" s="32"/>
    </row>
    <row r="943" ht="14.8" spans="1:1">
      <c r="A943" s="32"/>
    </row>
    <row r="944" ht="14.8" spans="1:1">
      <c r="A944" s="32"/>
    </row>
    <row r="945" ht="14.8" spans="1:1">
      <c r="A945" s="32"/>
    </row>
    <row r="946" ht="14.8" spans="1:1">
      <c r="A946" s="32"/>
    </row>
    <row r="947" ht="14.8" spans="1:1">
      <c r="A947" s="32"/>
    </row>
    <row r="948" ht="14.8" spans="1:1">
      <c r="A948" s="32"/>
    </row>
    <row r="949" ht="14.8" spans="1:1">
      <c r="A949" s="32"/>
    </row>
    <row r="950" ht="14.8" spans="1:1">
      <c r="A950" s="32"/>
    </row>
    <row r="951" ht="14.8" spans="1:1">
      <c r="A951" s="32"/>
    </row>
    <row r="952" ht="14.8" spans="1:1">
      <c r="A952" s="32"/>
    </row>
    <row r="953" ht="14.8" spans="1:1">
      <c r="A953" s="32"/>
    </row>
    <row r="954" ht="14.8" spans="1:1">
      <c r="A954" s="32"/>
    </row>
    <row r="955" ht="14.8" spans="1:1">
      <c r="A955" s="32"/>
    </row>
    <row r="956" ht="14.8" spans="1:1">
      <c r="A956" s="32"/>
    </row>
    <row r="957" ht="14.8" spans="1:1">
      <c r="A957" s="32"/>
    </row>
    <row r="958" ht="14.8" spans="1:1">
      <c r="A958" s="32"/>
    </row>
    <row r="959" ht="14.8" spans="1:1">
      <c r="A959" s="32"/>
    </row>
    <row r="960" ht="14.8" spans="1:1">
      <c r="A960" s="32"/>
    </row>
    <row r="961" ht="14.8" spans="1:1">
      <c r="A961" s="32"/>
    </row>
    <row r="962" ht="14.8" spans="1:1">
      <c r="A962" s="32"/>
    </row>
    <row r="963" ht="14.8" spans="1:1">
      <c r="A963" s="32"/>
    </row>
    <row r="964" ht="14.8" spans="1:1">
      <c r="A964" s="32"/>
    </row>
    <row r="965" ht="14.8" spans="1:1">
      <c r="A965" s="32"/>
    </row>
    <row r="966" ht="14.8" spans="1:1">
      <c r="A966" s="32"/>
    </row>
    <row r="967" ht="14.8" spans="1:1">
      <c r="A967" s="32"/>
    </row>
    <row r="968" ht="14.8" spans="1:1">
      <c r="A968" s="32"/>
    </row>
    <row r="969" ht="14.8" spans="1:1">
      <c r="A969" s="32"/>
    </row>
    <row r="970" ht="14.8" spans="1:1">
      <c r="A970" s="32"/>
    </row>
    <row r="971" ht="14.8" spans="1:1">
      <c r="A971" s="32"/>
    </row>
    <row r="972" ht="14.8" spans="1:1">
      <c r="A972" s="32"/>
    </row>
    <row r="973" ht="14.8" spans="1:1">
      <c r="A973" s="32"/>
    </row>
    <row r="974" ht="14.8" spans="1:1">
      <c r="A974" s="32"/>
    </row>
    <row r="975" ht="14.8" spans="1:1">
      <c r="A975" s="32"/>
    </row>
    <row r="976" ht="14.8" spans="1:1">
      <c r="A976" s="32"/>
    </row>
    <row r="977" ht="14.8" spans="1:1">
      <c r="A977" s="32"/>
    </row>
    <row r="978" ht="14.8" spans="1:1">
      <c r="A978" s="32"/>
    </row>
    <row r="979" ht="14.8" spans="1:1">
      <c r="A979" s="32"/>
    </row>
    <row r="980" ht="14.8" spans="1:1">
      <c r="A980" s="32"/>
    </row>
    <row r="981" ht="14.8" spans="1:1">
      <c r="A981" s="32"/>
    </row>
    <row r="982" ht="14.8" spans="1:1">
      <c r="A982" s="32"/>
    </row>
    <row r="983" ht="14.8" spans="1:1">
      <c r="A983" s="32"/>
    </row>
    <row r="984" ht="14.8" spans="1:1">
      <c r="A984" s="32"/>
    </row>
    <row r="985" ht="14.8" spans="1:1">
      <c r="A985" s="32"/>
    </row>
    <row r="986" ht="14.8" spans="1:1">
      <c r="A986" s="32"/>
    </row>
    <row r="987" ht="14.8" spans="1:1">
      <c r="A987" s="32"/>
    </row>
    <row r="988" ht="14.8" spans="1:1">
      <c r="A988" s="32"/>
    </row>
    <row r="989" ht="14.8" spans="1:1">
      <c r="A989" s="32"/>
    </row>
    <row r="990" ht="14.8" spans="1:1">
      <c r="A990" s="32"/>
    </row>
    <row r="991" ht="14.8" spans="1:1">
      <c r="A991" s="32"/>
    </row>
    <row r="992" ht="14.8" spans="1:1">
      <c r="A992" s="32"/>
    </row>
    <row r="993" ht="14.8" spans="1:1">
      <c r="A993" s="32"/>
    </row>
    <row r="994" ht="14.8" spans="1:1">
      <c r="A994" s="32"/>
    </row>
    <row r="995" ht="14.8" spans="1:1">
      <c r="A995" s="32"/>
    </row>
    <row r="996" ht="14.8" spans="1:1">
      <c r="A996" s="32"/>
    </row>
    <row r="997" ht="14.8" spans="1:1">
      <c r="A997" s="32"/>
    </row>
    <row r="998" ht="14.8" spans="1:1">
      <c r="A998" s="32"/>
    </row>
    <row r="999" ht="14.8" spans="1:1">
      <c r="A999" s="32"/>
    </row>
    <row r="1000" ht="14.8" spans="1:1">
      <c r="A1000" s="32"/>
    </row>
    <row r="1001" ht="14.8" spans="1:1">
      <c r="A1001" s="32"/>
    </row>
    <row r="1002" ht="14.8" spans="1:1">
      <c r="A1002" s="32"/>
    </row>
    <row r="1003" ht="14.8" spans="1:1">
      <c r="A1003" s="32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$1:B$1048576"/>
    </sheetView>
  </sheetViews>
  <sheetFormatPr defaultColWidth="9" defaultRowHeight="12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9"/>
  <sheetViews>
    <sheetView workbookViewId="0">
      <selection activeCell="J30" sqref="J30"/>
    </sheetView>
  </sheetViews>
  <sheetFormatPr defaultColWidth="9" defaultRowHeight="12" outlineLevelCol="1"/>
  <cols>
    <col min="1" max="1" width="38.5714285714286" customWidth="1"/>
    <col min="2" max="2" width="24" customWidth="1"/>
  </cols>
  <sheetData>
    <row r="3" spans="1:2">
      <c r="A3" t="s">
        <v>23</v>
      </c>
      <c r="B3" t="s">
        <v>24</v>
      </c>
    </row>
    <row r="4" spans="1:1">
      <c r="A4" s="1" t="s">
        <v>4</v>
      </c>
    </row>
    <row r="5" spans="1:2">
      <c r="A5" s="10" t="s">
        <v>5</v>
      </c>
      <c r="B5">
        <v>637</v>
      </c>
    </row>
    <row r="6" spans="1:2">
      <c r="A6" s="10" t="s">
        <v>6</v>
      </c>
      <c r="B6">
        <v>804</v>
      </c>
    </row>
    <row r="7" spans="1:2">
      <c r="A7" s="10" t="s">
        <v>7</v>
      </c>
      <c r="B7">
        <v>517</v>
      </c>
    </row>
    <row r="8" spans="1:2">
      <c r="A8" s="10" t="s">
        <v>8</v>
      </c>
      <c r="B8">
        <v>541</v>
      </c>
    </row>
    <row r="9" spans="1:1">
      <c r="A9" s="1" t="s">
        <v>9</v>
      </c>
    </row>
    <row r="10" spans="1:2">
      <c r="A10" s="10" t="s">
        <v>5</v>
      </c>
      <c r="B10">
        <v>741</v>
      </c>
    </row>
    <row r="11" spans="1:2">
      <c r="A11" s="10" t="s">
        <v>6</v>
      </c>
      <c r="B11">
        <v>713</v>
      </c>
    </row>
    <row r="12" spans="1:2">
      <c r="A12" s="10" t="s">
        <v>7</v>
      </c>
      <c r="B12">
        <v>467</v>
      </c>
    </row>
    <row r="13" spans="1:2">
      <c r="A13" s="10" t="s">
        <v>8</v>
      </c>
      <c r="B13">
        <v>379</v>
      </c>
    </row>
    <row r="14" spans="1:1">
      <c r="A14" s="1" t="s">
        <v>11</v>
      </c>
    </row>
    <row r="15" spans="1:2">
      <c r="A15" s="10" t="s">
        <v>5</v>
      </c>
      <c r="B15">
        <v>616</v>
      </c>
    </row>
    <row r="16" spans="1:2">
      <c r="A16" s="10" t="s">
        <v>6</v>
      </c>
      <c r="B16">
        <v>642</v>
      </c>
    </row>
    <row r="17" spans="1:2">
      <c r="A17" s="10" t="s">
        <v>7</v>
      </c>
      <c r="B17">
        <v>362</v>
      </c>
    </row>
    <row r="18" spans="1:2">
      <c r="A18" s="10" t="s">
        <v>8</v>
      </c>
      <c r="B18">
        <v>271</v>
      </c>
    </row>
    <row r="19" spans="1:1">
      <c r="A19" s="1" t="s">
        <v>12</v>
      </c>
    </row>
    <row r="20" spans="1:2">
      <c r="A20" s="10" t="s">
        <v>5</v>
      </c>
      <c r="B20">
        <v>735</v>
      </c>
    </row>
    <row r="21" spans="1:2">
      <c r="A21" s="10" t="s">
        <v>6</v>
      </c>
      <c r="B21">
        <v>715</v>
      </c>
    </row>
    <row r="22" spans="1:2">
      <c r="A22" s="10" t="s">
        <v>7</v>
      </c>
      <c r="B22">
        <v>600</v>
      </c>
    </row>
    <row r="23" spans="1:2">
      <c r="A23" s="10" t="s">
        <v>8</v>
      </c>
      <c r="B23">
        <v>687</v>
      </c>
    </row>
    <row r="24" spans="1:1">
      <c r="A24" s="1" t="s">
        <v>14</v>
      </c>
    </row>
    <row r="25" spans="1:2">
      <c r="A25" s="10" t="s">
        <v>5</v>
      </c>
      <c r="B25">
        <v>738</v>
      </c>
    </row>
    <row r="26" spans="1:2">
      <c r="A26" s="10" t="s">
        <v>6</v>
      </c>
      <c r="B26">
        <v>547</v>
      </c>
    </row>
    <row r="27" spans="1:2">
      <c r="A27" s="10" t="s">
        <v>7</v>
      </c>
      <c r="B27">
        <v>358</v>
      </c>
    </row>
    <row r="28" spans="1:2">
      <c r="A28" s="10" t="s">
        <v>8</v>
      </c>
      <c r="B28">
        <v>417</v>
      </c>
    </row>
    <row r="29" spans="1:2">
      <c r="A29" s="1" t="s">
        <v>15</v>
      </c>
      <c r="B29">
        <v>11487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91"/>
  <sheetViews>
    <sheetView topLeftCell="F17" workbookViewId="0">
      <selection activeCell="F17" sqref="F17"/>
    </sheetView>
  </sheetViews>
  <sheetFormatPr defaultColWidth="9" defaultRowHeight="12" outlineLevelCol="2"/>
  <cols>
    <col min="1" max="1" width="40.1428571428571" customWidth="1"/>
    <col min="2" max="2" width="9.14285714285714" style="8" customWidth="1"/>
    <col min="3" max="3" width="13.4285714285714" style="13" customWidth="1"/>
  </cols>
  <sheetData>
    <row r="3" ht="36" spans="1:3">
      <c r="A3" t="s">
        <v>23</v>
      </c>
      <c r="B3" s="8" t="s">
        <v>24</v>
      </c>
      <c r="C3" s="14"/>
    </row>
    <row r="4" spans="1:1">
      <c r="A4" s="1" t="s">
        <v>4</v>
      </c>
    </row>
    <row r="5" spans="1:1">
      <c r="A5" s="10" t="s">
        <v>5</v>
      </c>
    </row>
    <row r="6" spans="1:2">
      <c r="A6" s="11" t="s">
        <v>31</v>
      </c>
      <c r="B6" s="8">
        <v>13</v>
      </c>
    </row>
    <row r="7" spans="1:2">
      <c r="A7" s="11" t="s">
        <v>32</v>
      </c>
      <c r="B7" s="8">
        <v>56</v>
      </c>
    </row>
    <row r="8" spans="1:2">
      <c r="A8" s="11" t="s">
        <v>33</v>
      </c>
      <c r="B8" s="8">
        <v>14</v>
      </c>
    </row>
    <row r="9" spans="1:2">
      <c r="A9" s="11" t="s">
        <v>34</v>
      </c>
      <c r="B9" s="8">
        <v>22</v>
      </c>
    </row>
    <row r="10" spans="1:2">
      <c r="A10" s="11" t="s">
        <v>35</v>
      </c>
      <c r="B10" s="8">
        <v>1</v>
      </c>
    </row>
    <row r="11" spans="1:2">
      <c r="A11" s="11" t="s">
        <v>36</v>
      </c>
      <c r="B11" s="8">
        <v>20</v>
      </c>
    </row>
    <row r="12" spans="1:2">
      <c r="A12" s="11" t="s">
        <v>37</v>
      </c>
      <c r="B12" s="8">
        <v>15</v>
      </c>
    </row>
    <row r="13" spans="1:2">
      <c r="A13" s="11" t="s">
        <v>38</v>
      </c>
      <c r="B13" s="8">
        <v>28</v>
      </c>
    </row>
    <row r="14" spans="1:2">
      <c r="A14" s="11" t="s">
        <v>39</v>
      </c>
      <c r="B14" s="8">
        <v>36</v>
      </c>
    </row>
    <row r="15" spans="1:2">
      <c r="A15" s="11" t="s">
        <v>40</v>
      </c>
      <c r="B15" s="8">
        <v>12</v>
      </c>
    </row>
    <row r="16" spans="1:2">
      <c r="A16" s="11" t="s">
        <v>41</v>
      </c>
      <c r="B16" s="8">
        <v>17</v>
      </c>
    </row>
    <row r="17" spans="1:2">
      <c r="A17" s="11" t="s">
        <v>42</v>
      </c>
      <c r="B17" s="8">
        <v>40</v>
      </c>
    </row>
    <row r="18" spans="1:2">
      <c r="A18" s="11" t="s">
        <v>43</v>
      </c>
      <c r="B18" s="8">
        <v>22</v>
      </c>
    </row>
    <row r="19" spans="1:2">
      <c r="A19" s="11" t="s">
        <v>44</v>
      </c>
      <c r="B19" s="8">
        <v>31</v>
      </c>
    </row>
    <row r="20" spans="1:2">
      <c r="A20" s="11" t="s">
        <v>45</v>
      </c>
      <c r="B20" s="8">
        <v>3</v>
      </c>
    </row>
    <row r="21" spans="1:2">
      <c r="A21" s="11" t="s">
        <v>46</v>
      </c>
      <c r="B21" s="8">
        <v>3</v>
      </c>
    </row>
    <row r="22" spans="1:2">
      <c r="A22" s="11" t="s">
        <v>47</v>
      </c>
      <c r="B22" s="8">
        <v>29</v>
      </c>
    </row>
    <row r="23" spans="1:2">
      <c r="A23" s="11" t="s">
        <v>48</v>
      </c>
      <c r="B23" s="8">
        <v>14</v>
      </c>
    </row>
    <row r="24" spans="1:2">
      <c r="A24" s="11" t="s">
        <v>49</v>
      </c>
      <c r="B24" s="8">
        <v>29</v>
      </c>
    </row>
    <row r="25" spans="1:2">
      <c r="A25" s="11" t="s">
        <v>50</v>
      </c>
      <c r="B25" s="8">
        <v>131</v>
      </c>
    </row>
    <row r="26" spans="1:2">
      <c r="A26" s="11" t="s">
        <v>51</v>
      </c>
      <c r="B26" s="8">
        <v>10</v>
      </c>
    </row>
    <row r="27" spans="1:2">
      <c r="A27" s="11" t="s">
        <v>52</v>
      </c>
      <c r="B27" s="8">
        <v>39</v>
      </c>
    </row>
    <row r="28" spans="1:2">
      <c r="A28" s="11" t="s">
        <v>53</v>
      </c>
      <c r="B28" s="8">
        <v>13</v>
      </c>
    </row>
    <row r="29" spans="1:2">
      <c r="A29" s="11" t="s">
        <v>54</v>
      </c>
      <c r="B29" s="8">
        <v>13</v>
      </c>
    </row>
    <row r="30" spans="1:2">
      <c r="A30" s="11" t="s">
        <v>55</v>
      </c>
      <c r="B30" s="8">
        <v>16</v>
      </c>
    </row>
    <row r="31" spans="1:2">
      <c r="A31" s="11" t="s">
        <v>56</v>
      </c>
      <c r="B31" s="8">
        <v>10</v>
      </c>
    </row>
    <row r="32" spans="1:1">
      <c r="A32" s="10" t="s">
        <v>6</v>
      </c>
    </row>
    <row r="33" spans="1:2">
      <c r="A33" s="11" t="s">
        <v>57</v>
      </c>
      <c r="B33" s="8">
        <v>27</v>
      </c>
    </row>
    <row r="34" spans="1:2">
      <c r="A34" s="11" t="s">
        <v>58</v>
      </c>
      <c r="B34" s="8">
        <v>14</v>
      </c>
    </row>
    <row r="35" spans="1:2">
      <c r="A35" s="11" t="s">
        <v>32</v>
      </c>
      <c r="B35" s="8">
        <v>120</v>
      </c>
    </row>
    <row r="36" spans="1:2">
      <c r="A36" s="11" t="s">
        <v>59</v>
      </c>
      <c r="B36" s="8">
        <v>19</v>
      </c>
    </row>
    <row r="37" spans="1:2">
      <c r="A37" s="11" t="s">
        <v>34</v>
      </c>
      <c r="B37" s="8">
        <v>70</v>
      </c>
    </row>
    <row r="38" spans="1:2">
      <c r="A38" s="11" t="s">
        <v>35</v>
      </c>
      <c r="B38" s="8">
        <v>13</v>
      </c>
    </row>
    <row r="39" spans="1:2">
      <c r="A39" s="11" t="s">
        <v>36</v>
      </c>
      <c r="B39" s="8">
        <v>76</v>
      </c>
    </row>
    <row r="40" spans="1:2">
      <c r="A40" s="11" t="s">
        <v>37</v>
      </c>
      <c r="B40" s="8">
        <v>11</v>
      </c>
    </row>
    <row r="41" spans="1:2">
      <c r="A41" s="11" t="s">
        <v>60</v>
      </c>
      <c r="B41" s="8">
        <v>11</v>
      </c>
    </row>
    <row r="42" spans="1:2">
      <c r="A42" s="11" t="s">
        <v>61</v>
      </c>
      <c r="B42" s="8">
        <v>14</v>
      </c>
    </row>
    <row r="43" spans="1:2">
      <c r="A43" s="11" t="s">
        <v>38</v>
      </c>
      <c r="B43" s="8">
        <v>17</v>
      </c>
    </row>
    <row r="44" spans="1:2">
      <c r="A44" s="11" t="s">
        <v>62</v>
      </c>
      <c r="B44" s="8">
        <v>11</v>
      </c>
    </row>
    <row r="45" spans="1:2">
      <c r="A45" s="11" t="s">
        <v>39</v>
      </c>
      <c r="B45" s="8">
        <v>16</v>
      </c>
    </row>
    <row r="46" spans="1:2">
      <c r="A46" s="11" t="s">
        <v>63</v>
      </c>
      <c r="B46" s="8">
        <v>25</v>
      </c>
    </row>
    <row r="47" spans="1:2">
      <c r="A47" s="11" t="s">
        <v>64</v>
      </c>
      <c r="B47" s="8">
        <v>17</v>
      </c>
    </row>
    <row r="48" spans="1:2">
      <c r="A48" s="11" t="s">
        <v>65</v>
      </c>
      <c r="B48" s="8">
        <v>16</v>
      </c>
    </row>
    <row r="49" spans="1:2">
      <c r="A49" s="11" t="s">
        <v>42</v>
      </c>
      <c r="B49" s="8">
        <v>2</v>
      </c>
    </row>
    <row r="50" spans="1:2">
      <c r="A50" s="11" t="s">
        <v>66</v>
      </c>
      <c r="B50" s="8">
        <v>18</v>
      </c>
    </row>
    <row r="51" spans="1:2">
      <c r="A51" s="11" t="s">
        <v>43</v>
      </c>
      <c r="B51" s="8">
        <v>41</v>
      </c>
    </row>
    <row r="52" spans="1:2">
      <c r="A52" s="11" t="s">
        <v>44</v>
      </c>
      <c r="B52" s="8">
        <v>34</v>
      </c>
    </row>
    <row r="53" spans="1:2">
      <c r="A53" s="11" t="s">
        <v>45</v>
      </c>
      <c r="B53" s="8">
        <v>23</v>
      </c>
    </row>
    <row r="54" spans="1:2">
      <c r="A54" s="11" t="s">
        <v>47</v>
      </c>
      <c r="B54" s="8">
        <v>32</v>
      </c>
    </row>
    <row r="55" spans="1:2">
      <c r="A55" s="11" t="s">
        <v>67</v>
      </c>
      <c r="B55" s="8">
        <v>44</v>
      </c>
    </row>
    <row r="56" spans="1:2">
      <c r="A56" s="11" t="s">
        <v>49</v>
      </c>
      <c r="B56" s="8">
        <v>16</v>
      </c>
    </row>
    <row r="57" spans="1:2">
      <c r="A57" s="11" t="s">
        <v>50</v>
      </c>
      <c r="B57" s="8">
        <v>72</v>
      </c>
    </row>
    <row r="58" spans="1:2">
      <c r="A58" s="11" t="s">
        <v>52</v>
      </c>
      <c r="B58" s="8">
        <v>13</v>
      </c>
    </row>
    <row r="59" spans="1:2">
      <c r="A59" s="11" t="s">
        <v>53</v>
      </c>
      <c r="B59" s="8">
        <v>29</v>
      </c>
    </row>
    <row r="60" spans="1:2">
      <c r="A60" s="11" t="s">
        <v>56</v>
      </c>
      <c r="B60" s="8">
        <v>3</v>
      </c>
    </row>
    <row r="61" spans="1:1">
      <c r="A61" s="10" t="s">
        <v>7</v>
      </c>
    </row>
    <row r="62" spans="1:2">
      <c r="A62" s="11" t="s">
        <v>57</v>
      </c>
      <c r="B62" s="8">
        <v>15</v>
      </c>
    </row>
    <row r="63" spans="1:2">
      <c r="A63" s="11" t="s">
        <v>68</v>
      </c>
      <c r="B63" s="8">
        <v>2</v>
      </c>
    </row>
    <row r="64" spans="1:2">
      <c r="A64" s="11" t="s">
        <v>32</v>
      </c>
      <c r="B64" s="8">
        <v>27</v>
      </c>
    </row>
    <row r="65" spans="1:2">
      <c r="A65" s="11" t="s">
        <v>33</v>
      </c>
      <c r="B65" s="8">
        <v>10</v>
      </c>
    </row>
    <row r="66" spans="1:2">
      <c r="A66" s="11" t="s">
        <v>59</v>
      </c>
      <c r="B66" s="8">
        <v>14</v>
      </c>
    </row>
    <row r="67" spans="1:2">
      <c r="A67" s="11" t="s">
        <v>34</v>
      </c>
      <c r="B67" s="8">
        <v>3</v>
      </c>
    </row>
    <row r="68" spans="1:2">
      <c r="A68" s="11" t="s">
        <v>35</v>
      </c>
      <c r="B68" s="8">
        <v>17</v>
      </c>
    </row>
    <row r="69" spans="1:2">
      <c r="A69" s="11" t="s">
        <v>36</v>
      </c>
      <c r="B69" s="8">
        <v>36</v>
      </c>
    </row>
    <row r="70" spans="1:2">
      <c r="A70" s="11" t="s">
        <v>37</v>
      </c>
      <c r="B70" s="8">
        <v>4</v>
      </c>
    </row>
    <row r="71" spans="1:2">
      <c r="A71" s="11" t="s">
        <v>69</v>
      </c>
      <c r="B71" s="8">
        <v>14</v>
      </c>
    </row>
    <row r="72" spans="1:2">
      <c r="A72" s="11" t="s">
        <v>70</v>
      </c>
      <c r="B72" s="8">
        <v>4</v>
      </c>
    </row>
    <row r="73" spans="1:2">
      <c r="A73" s="11" t="s">
        <v>38</v>
      </c>
      <c r="B73" s="8">
        <v>16</v>
      </c>
    </row>
    <row r="74" spans="1:2">
      <c r="A74" s="11" t="s">
        <v>62</v>
      </c>
      <c r="B74" s="8">
        <v>17</v>
      </c>
    </row>
    <row r="75" spans="1:2">
      <c r="A75" s="11" t="s">
        <v>39</v>
      </c>
      <c r="B75" s="8">
        <v>25</v>
      </c>
    </row>
    <row r="76" spans="1:2">
      <c r="A76" s="11" t="s">
        <v>40</v>
      </c>
      <c r="B76" s="8">
        <v>38</v>
      </c>
    </row>
    <row r="77" spans="1:2">
      <c r="A77" s="11" t="s">
        <v>71</v>
      </c>
      <c r="B77" s="8">
        <v>12</v>
      </c>
    </row>
    <row r="78" spans="1:2">
      <c r="A78" s="11" t="s">
        <v>41</v>
      </c>
      <c r="B78" s="8">
        <v>3</v>
      </c>
    </row>
    <row r="79" spans="1:2">
      <c r="A79" s="11" t="s">
        <v>42</v>
      </c>
      <c r="B79" s="8">
        <v>25</v>
      </c>
    </row>
    <row r="80" spans="1:2">
      <c r="A80" s="11" t="s">
        <v>43</v>
      </c>
      <c r="B80" s="8">
        <v>36</v>
      </c>
    </row>
    <row r="81" spans="1:2">
      <c r="A81" s="11" t="s">
        <v>44</v>
      </c>
      <c r="B81" s="8">
        <v>21</v>
      </c>
    </row>
    <row r="82" spans="1:2">
      <c r="A82" s="11" t="s">
        <v>45</v>
      </c>
      <c r="B82" s="8">
        <v>49</v>
      </c>
    </row>
    <row r="83" spans="1:2">
      <c r="A83" s="11" t="s">
        <v>46</v>
      </c>
      <c r="B83" s="8">
        <v>17</v>
      </c>
    </row>
    <row r="84" spans="1:2">
      <c r="A84" s="11" t="s">
        <v>48</v>
      </c>
      <c r="B84" s="8">
        <v>16</v>
      </c>
    </row>
    <row r="85" spans="1:2">
      <c r="A85" s="11" t="s">
        <v>72</v>
      </c>
      <c r="B85" s="8">
        <v>12</v>
      </c>
    </row>
    <row r="86" spans="1:2">
      <c r="A86" s="11" t="s">
        <v>49</v>
      </c>
      <c r="B86" s="8">
        <v>26</v>
      </c>
    </row>
    <row r="87" spans="1:2">
      <c r="A87" s="11" t="s">
        <v>50</v>
      </c>
      <c r="B87" s="8">
        <v>6</v>
      </c>
    </row>
    <row r="88" spans="1:2">
      <c r="A88" s="11" t="s">
        <v>52</v>
      </c>
      <c r="B88" s="8">
        <v>21</v>
      </c>
    </row>
    <row r="89" spans="1:2">
      <c r="A89" s="11" t="s">
        <v>53</v>
      </c>
      <c r="B89" s="8">
        <v>25</v>
      </c>
    </row>
    <row r="90" spans="1:2">
      <c r="A90" s="11" t="s">
        <v>54</v>
      </c>
      <c r="B90" s="8">
        <v>4</v>
      </c>
    </row>
    <row r="91" spans="1:2">
      <c r="A91" s="11" t="s">
        <v>55</v>
      </c>
      <c r="B91" s="8">
        <v>2</v>
      </c>
    </row>
    <row r="92" spans="1:1">
      <c r="A92" s="10" t="s">
        <v>8</v>
      </c>
    </row>
    <row r="93" spans="1:2">
      <c r="A93" s="11" t="s">
        <v>57</v>
      </c>
      <c r="B93" s="8">
        <v>37</v>
      </c>
    </row>
    <row r="94" spans="1:2">
      <c r="A94" s="11" t="s">
        <v>31</v>
      </c>
      <c r="B94" s="8">
        <v>22</v>
      </c>
    </row>
    <row r="95" spans="1:2">
      <c r="A95" s="11" t="s">
        <v>32</v>
      </c>
      <c r="B95" s="8">
        <v>98</v>
      </c>
    </row>
    <row r="96" spans="1:2">
      <c r="A96" s="11" t="s">
        <v>59</v>
      </c>
      <c r="B96" s="8">
        <v>56</v>
      </c>
    </row>
    <row r="97" spans="1:2">
      <c r="A97" s="11" t="s">
        <v>34</v>
      </c>
      <c r="B97" s="8">
        <v>32</v>
      </c>
    </row>
    <row r="98" spans="1:2">
      <c r="A98" s="11" t="s">
        <v>35</v>
      </c>
      <c r="B98" s="8">
        <v>3</v>
      </c>
    </row>
    <row r="99" spans="1:2">
      <c r="A99" s="11" t="s">
        <v>73</v>
      </c>
      <c r="B99" s="8">
        <v>5</v>
      </c>
    </row>
    <row r="100" spans="1:2">
      <c r="A100" s="11" t="s">
        <v>36</v>
      </c>
      <c r="B100" s="8">
        <v>16</v>
      </c>
    </row>
    <row r="101" spans="1:2">
      <c r="A101" s="11" t="s">
        <v>69</v>
      </c>
      <c r="B101" s="8">
        <v>14</v>
      </c>
    </row>
    <row r="102" spans="1:2">
      <c r="A102" s="11" t="s">
        <v>38</v>
      </c>
      <c r="B102" s="8">
        <v>17</v>
      </c>
    </row>
    <row r="103" spans="1:2">
      <c r="A103" s="11" t="s">
        <v>62</v>
      </c>
      <c r="B103" s="8">
        <v>4</v>
      </c>
    </row>
    <row r="104" spans="1:2">
      <c r="A104" s="11" t="s">
        <v>39</v>
      </c>
      <c r="B104" s="8">
        <v>3</v>
      </c>
    </row>
    <row r="105" spans="1:2">
      <c r="A105" s="11" t="s">
        <v>40</v>
      </c>
      <c r="B105" s="8">
        <v>6</v>
      </c>
    </row>
    <row r="106" spans="1:2">
      <c r="A106" s="11" t="s">
        <v>41</v>
      </c>
      <c r="B106" s="8">
        <v>14</v>
      </c>
    </row>
    <row r="107" spans="1:2">
      <c r="A107" s="11" t="s">
        <v>42</v>
      </c>
      <c r="B107" s="8">
        <v>10</v>
      </c>
    </row>
    <row r="108" spans="1:2">
      <c r="A108" s="11" t="s">
        <v>43</v>
      </c>
      <c r="B108" s="8">
        <v>11</v>
      </c>
    </row>
    <row r="109" spans="1:2">
      <c r="A109" s="11" t="s">
        <v>44</v>
      </c>
      <c r="B109" s="8">
        <v>18</v>
      </c>
    </row>
    <row r="110" spans="1:2">
      <c r="A110" s="11" t="s">
        <v>45</v>
      </c>
      <c r="B110" s="8">
        <v>42</v>
      </c>
    </row>
    <row r="111" spans="1:2">
      <c r="A111" s="11" t="s">
        <v>67</v>
      </c>
      <c r="B111" s="8">
        <v>18</v>
      </c>
    </row>
    <row r="112" spans="1:2">
      <c r="A112" s="11" t="s">
        <v>49</v>
      </c>
      <c r="B112" s="8">
        <v>3</v>
      </c>
    </row>
    <row r="113" spans="1:2">
      <c r="A113" s="11" t="s">
        <v>50</v>
      </c>
      <c r="B113" s="8">
        <v>69</v>
      </c>
    </row>
    <row r="114" spans="1:2">
      <c r="A114" s="11" t="s">
        <v>52</v>
      </c>
      <c r="B114" s="8">
        <v>6</v>
      </c>
    </row>
    <row r="115" spans="1:2">
      <c r="A115" s="11" t="s">
        <v>53</v>
      </c>
      <c r="B115" s="8">
        <v>13</v>
      </c>
    </row>
    <row r="116" spans="1:2">
      <c r="A116" s="11" t="s">
        <v>56</v>
      </c>
      <c r="B116" s="8">
        <v>24</v>
      </c>
    </row>
    <row r="117" spans="1:1">
      <c r="A117" s="1" t="s">
        <v>9</v>
      </c>
    </row>
    <row r="118" spans="1:1">
      <c r="A118" s="10" t="s">
        <v>5</v>
      </c>
    </row>
    <row r="119" spans="1:2">
      <c r="A119" s="11" t="s">
        <v>57</v>
      </c>
      <c r="B119" s="8">
        <v>20</v>
      </c>
    </row>
    <row r="120" spans="1:2">
      <c r="A120" s="11" t="s">
        <v>58</v>
      </c>
      <c r="B120" s="8">
        <v>12</v>
      </c>
    </row>
    <row r="121" spans="1:2">
      <c r="A121" s="11" t="s">
        <v>32</v>
      </c>
      <c r="B121" s="8">
        <v>91</v>
      </c>
    </row>
    <row r="122" spans="1:2">
      <c r="A122" s="11" t="s">
        <v>33</v>
      </c>
      <c r="B122" s="8">
        <v>32</v>
      </c>
    </row>
    <row r="123" spans="1:2">
      <c r="A123" s="11" t="s">
        <v>74</v>
      </c>
      <c r="B123" s="8">
        <v>14</v>
      </c>
    </row>
    <row r="124" spans="1:2">
      <c r="A124" s="11" t="s">
        <v>34</v>
      </c>
      <c r="B124" s="8">
        <v>35</v>
      </c>
    </row>
    <row r="125" spans="1:2">
      <c r="A125" s="11" t="s">
        <v>36</v>
      </c>
      <c r="B125" s="8">
        <v>4</v>
      </c>
    </row>
    <row r="126" spans="1:2">
      <c r="A126" s="11" t="s">
        <v>37</v>
      </c>
      <c r="B126" s="8">
        <v>18</v>
      </c>
    </row>
    <row r="127" spans="1:2">
      <c r="A127" s="11" t="s">
        <v>69</v>
      </c>
      <c r="B127" s="8">
        <v>30</v>
      </c>
    </row>
    <row r="128" spans="1:2">
      <c r="A128" s="11" t="s">
        <v>70</v>
      </c>
      <c r="B128" s="8">
        <v>13</v>
      </c>
    </row>
    <row r="129" spans="1:2">
      <c r="A129" s="11" t="s">
        <v>61</v>
      </c>
      <c r="B129" s="8">
        <v>20</v>
      </c>
    </row>
    <row r="130" spans="1:2">
      <c r="A130" s="11" t="s">
        <v>38</v>
      </c>
      <c r="B130" s="8">
        <v>47</v>
      </c>
    </row>
    <row r="131" spans="1:2">
      <c r="A131" s="11" t="s">
        <v>62</v>
      </c>
      <c r="B131" s="8">
        <v>16</v>
      </c>
    </row>
    <row r="132" spans="1:2">
      <c r="A132" s="11" t="s">
        <v>39</v>
      </c>
      <c r="B132" s="8">
        <v>47</v>
      </c>
    </row>
    <row r="133" spans="1:2">
      <c r="A133" s="11" t="s">
        <v>40</v>
      </c>
      <c r="B133" s="8">
        <v>27</v>
      </c>
    </row>
    <row r="134" spans="1:2">
      <c r="A134" s="11" t="s">
        <v>65</v>
      </c>
      <c r="B134" s="8">
        <v>23</v>
      </c>
    </row>
    <row r="135" spans="1:2">
      <c r="A135" s="11" t="s">
        <v>42</v>
      </c>
      <c r="B135" s="8">
        <v>16</v>
      </c>
    </row>
    <row r="136" spans="1:2">
      <c r="A136" s="11" t="s">
        <v>44</v>
      </c>
      <c r="B136" s="8">
        <v>20</v>
      </c>
    </row>
    <row r="137" spans="1:2">
      <c r="A137" s="11" t="s">
        <v>75</v>
      </c>
      <c r="B137" s="8">
        <v>28</v>
      </c>
    </row>
    <row r="138" spans="1:2">
      <c r="A138" s="11" t="s">
        <v>45</v>
      </c>
      <c r="B138" s="8">
        <v>30</v>
      </c>
    </row>
    <row r="139" spans="1:2">
      <c r="A139" s="11" t="s">
        <v>46</v>
      </c>
      <c r="B139" s="8">
        <v>17</v>
      </c>
    </row>
    <row r="140" spans="1:2">
      <c r="A140" s="11" t="s">
        <v>67</v>
      </c>
      <c r="B140" s="8">
        <v>24</v>
      </c>
    </row>
    <row r="141" spans="1:2">
      <c r="A141" s="11" t="s">
        <v>72</v>
      </c>
      <c r="B141" s="8">
        <v>6</v>
      </c>
    </row>
    <row r="142" spans="1:2">
      <c r="A142" s="11" t="s">
        <v>49</v>
      </c>
      <c r="B142" s="8">
        <v>27</v>
      </c>
    </row>
    <row r="143" spans="1:2">
      <c r="A143" s="11" t="s">
        <v>50</v>
      </c>
      <c r="B143" s="8">
        <v>18</v>
      </c>
    </row>
    <row r="144" spans="1:2">
      <c r="A144" s="11" t="s">
        <v>76</v>
      </c>
      <c r="B144" s="8">
        <v>14</v>
      </c>
    </row>
    <row r="145" spans="1:2">
      <c r="A145" s="11" t="s">
        <v>52</v>
      </c>
      <c r="B145" s="8">
        <v>59</v>
      </c>
    </row>
    <row r="146" spans="1:2">
      <c r="A146" s="11" t="s">
        <v>53</v>
      </c>
      <c r="B146" s="8">
        <v>29</v>
      </c>
    </row>
    <row r="147" spans="1:2">
      <c r="A147" s="11" t="s">
        <v>56</v>
      </c>
      <c r="B147" s="8">
        <v>4</v>
      </c>
    </row>
    <row r="148" spans="1:1">
      <c r="A148" s="10" t="s">
        <v>6</v>
      </c>
    </row>
    <row r="149" spans="1:2">
      <c r="A149" s="11" t="s">
        <v>57</v>
      </c>
      <c r="B149" s="8">
        <v>3</v>
      </c>
    </row>
    <row r="150" spans="1:2">
      <c r="A150" s="11" t="s">
        <v>31</v>
      </c>
      <c r="B150" s="8">
        <v>31</v>
      </c>
    </row>
    <row r="151" spans="1:2">
      <c r="A151" s="11" t="s">
        <v>58</v>
      </c>
      <c r="B151" s="8">
        <v>18</v>
      </c>
    </row>
    <row r="152" spans="1:2">
      <c r="A152" s="11" t="s">
        <v>32</v>
      </c>
      <c r="B152" s="8">
        <v>138</v>
      </c>
    </row>
    <row r="153" spans="1:2">
      <c r="A153" s="11" t="s">
        <v>33</v>
      </c>
      <c r="B153" s="8">
        <v>23</v>
      </c>
    </row>
    <row r="154" spans="1:2">
      <c r="A154" s="11" t="s">
        <v>34</v>
      </c>
      <c r="B154" s="8">
        <v>10</v>
      </c>
    </row>
    <row r="155" spans="1:2">
      <c r="A155" s="11" t="s">
        <v>35</v>
      </c>
      <c r="B155" s="8">
        <v>81</v>
      </c>
    </row>
    <row r="156" spans="1:2">
      <c r="A156" s="11" t="s">
        <v>36</v>
      </c>
      <c r="B156" s="8">
        <v>40</v>
      </c>
    </row>
    <row r="157" spans="1:2">
      <c r="A157" s="11" t="s">
        <v>77</v>
      </c>
      <c r="B157" s="8">
        <v>32</v>
      </c>
    </row>
    <row r="158" spans="1:2">
      <c r="A158" s="11" t="s">
        <v>61</v>
      </c>
      <c r="B158" s="8">
        <v>14</v>
      </c>
    </row>
    <row r="159" spans="1:2">
      <c r="A159" s="11" t="s">
        <v>38</v>
      </c>
      <c r="B159" s="8">
        <v>12</v>
      </c>
    </row>
    <row r="160" spans="1:2">
      <c r="A160" s="11" t="s">
        <v>62</v>
      </c>
      <c r="B160" s="8">
        <v>32</v>
      </c>
    </row>
    <row r="161" spans="1:2">
      <c r="A161" s="11" t="s">
        <v>39</v>
      </c>
      <c r="B161" s="8">
        <v>15</v>
      </c>
    </row>
    <row r="162" spans="1:2">
      <c r="A162" s="11" t="s">
        <v>42</v>
      </c>
      <c r="B162" s="8">
        <v>13</v>
      </c>
    </row>
    <row r="163" spans="1:2">
      <c r="A163" s="11" t="s">
        <v>66</v>
      </c>
      <c r="B163" s="8">
        <v>14</v>
      </c>
    </row>
    <row r="164" spans="1:2">
      <c r="A164" s="11" t="s">
        <v>43</v>
      </c>
      <c r="B164" s="8">
        <v>98</v>
      </c>
    </row>
    <row r="165" spans="1:2">
      <c r="A165" s="11" t="s">
        <v>44</v>
      </c>
      <c r="B165" s="8">
        <v>34</v>
      </c>
    </row>
    <row r="166" spans="1:2">
      <c r="A166" s="11" t="s">
        <v>45</v>
      </c>
      <c r="B166" s="8">
        <v>54</v>
      </c>
    </row>
    <row r="167" spans="1:2">
      <c r="A167" s="11" t="s">
        <v>47</v>
      </c>
      <c r="B167" s="8">
        <v>14</v>
      </c>
    </row>
    <row r="168" spans="1:2">
      <c r="A168" s="11" t="s">
        <v>50</v>
      </c>
      <c r="B168" s="8">
        <v>20</v>
      </c>
    </row>
    <row r="169" spans="1:2">
      <c r="A169" s="11" t="s">
        <v>52</v>
      </c>
      <c r="B169" s="8">
        <v>17</v>
      </c>
    </row>
    <row r="170" spans="1:1">
      <c r="A170" s="10" t="s">
        <v>7</v>
      </c>
    </row>
    <row r="171" spans="1:2">
      <c r="A171" s="11" t="s">
        <v>58</v>
      </c>
      <c r="B171" s="8">
        <v>4</v>
      </c>
    </row>
    <row r="172" spans="1:2">
      <c r="A172" s="11" t="s">
        <v>32</v>
      </c>
      <c r="B172" s="8">
        <v>57</v>
      </c>
    </row>
    <row r="173" spans="1:2">
      <c r="A173" s="11" t="s">
        <v>33</v>
      </c>
      <c r="B173" s="8">
        <v>5</v>
      </c>
    </row>
    <row r="174" spans="1:2">
      <c r="A174" s="11" t="s">
        <v>59</v>
      </c>
      <c r="B174" s="8">
        <v>6</v>
      </c>
    </row>
    <row r="175" spans="1:2">
      <c r="A175" s="11" t="s">
        <v>34</v>
      </c>
      <c r="B175" s="8">
        <v>23</v>
      </c>
    </row>
    <row r="176" spans="1:2">
      <c r="A176" s="11" t="s">
        <v>35</v>
      </c>
      <c r="B176" s="8">
        <v>25</v>
      </c>
    </row>
    <row r="177" spans="1:2">
      <c r="A177" s="11" t="s">
        <v>78</v>
      </c>
      <c r="B177" s="8">
        <v>18</v>
      </c>
    </row>
    <row r="178" spans="1:2">
      <c r="A178" s="11" t="s">
        <v>36</v>
      </c>
      <c r="B178" s="8">
        <v>7</v>
      </c>
    </row>
    <row r="179" spans="1:2">
      <c r="A179" s="11" t="s">
        <v>37</v>
      </c>
      <c r="B179" s="8">
        <v>7</v>
      </c>
    </row>
    <row r="180" spans="1:2">
      <c r="A180" s="11" t="s">
        <v>70</v>
      </c>
      <c r="B180" s="8">
        <v>3</v>
      </c>
    </row>
    <row r="181" spans="1:2">
      <c r="A181" s="11" t="s">
        <v>61</v>
      </c>
      <c r="B181" s="8">
        <v>25</v>
      </c>
    </row>
    <row r="182" spans="1:2">
      <c r="A182" s="11" t="s">
        <v>62</v>
      </c>
      <c r="B182" s="8">
        <v>4</v>
      </c>
    </row>
    <row r="183" spans="1:2">
      <c r="A183" s="11" t="s">
        <v>79</v>
      </c>
      <c r="B183" s="8">
        <v>4</v>
      </c>
    </row>
    <row r="184" spans="1:2">
      <c r="A184" s="11" t="s">
        <v>63</v>
      </c>
      <c r="B184" s="8">
        <v>17</v>
      </c>
    </row>
    <row r="185" spans="1:2">
      <c r="A185" s="11" t="s">
        <v>71</v>
      </c>
      <c r="B185" s="8">
        <v>4</v>
      </c>
    </row>
    <row r="186" spans="1:2">
      <c r="A186" s="11" t="s">
        <v>42</v>
      </c>
      <c r="B186" s="8">
        <v>32</v>
      </c>
    </row>
    <row r="187" spans="1:2">
      <c r="A187" s="11" t="s">
        <v>43</v>
      </c>
      <c r="B187" s="8">
        <v>48</v>
      </c>
    </row>
    <row r="188" spans="1:2">
      <c r="A188" s="11" t="s">
        <v>44</v>
      </c>
      <c r="B188" s="8">
        <v>13</v>
      </c>
    </row>
    <row r="189" spans="1:2">
      <c r="A189" s="11" t="s">
        <v>45</v>
      </c>
      <c r="B189" s="8">
        <v>15</v>
      </c>
    </row>
    <row r="190" spans="1:2">
      <c r="A190" s="11" t="s">
        <v>47</v>
      </c>
      <c r="B190" s="8">
        <v>25</v>
      </c>
    </row>
    <row r="191" spans="1:2">
      <c r="A191" s="11" t="s">
        <v>67</v>
      </c>
      <c r="B191" s="8">
        <v>3</v>
      </c>
    </row>
    <row r="192" spans="1:2">
      <c r="A192" s="11" t="s">
        <v>48</v>
      </c>
      <c r="B192" s="8">
        <v>11</v>
      </c>
    </row>
    <row r="193" spans="1:2">
      <c r="A193" s="11" t="s">
        <v>49</v>
      </c>
      <c r="B193" s="8">
        <v>35</v>
      </c>
    </row>
    <row r="194" spans="1:2">
      <c r="A194" s="11" t="s">
        <v>50</v>
      </c>
      <c r="B194" s="8">
        <v>67</v>
      </c>
    </row>
    <row r="195" spans="1:2">
      <c r="A195" s="11" t="s">
        <v>51</v>
      </c>
      <c r="B195" s="8">
        <v>4</v>
      </c>
    </row>
    <row r="196" spans="1:2">
      <c r="A196" s="11" t="s">
        <v>53</v>
      </c>
      <c r="B196" s="8">
        <v>2</v>
      </c>
    </row>
    <row r="197" spans="1:2">
      <c r="A197" s="11" t="s">
        <v>56</v>
      </c>
      <c r="B197" s="8">
        <v>3</v>
      </c>
    </row>
    <row r="198" spans="1:1">
      <c r="A198" s="10" t="s">
        <v>8</v>
      </c>
    </row>
    <row r="199" spans="1:2">
      <c r="A199" s="11" t="s">
        <v>31</v>
      </c>
      <c r="B199" s="8">
        <v>22</v>
      </c>
    </row>
    <row r="200" spans="1:2">
      <c r="A200" s="11" t="s">
        <v>32</v>
      </c>
      <c r="B200" s="8">
        <v>58</v>
      </c>
    </row>
    <row r="201" spans="1:2">
      <c r="A201" s="11" t="s">
        <v>33</v>
      </c>
      <c r="B201" s="8">
        <v>3</v>
      </c>
    </row>
    <row r="202" spans="1:2">
      <c r="A202" s="11" t="s">
        <v>34</v>
      </c>
      <c r="B202" s="8">
        <v>14</v>
      </c>
    </row>
    <row r="203" spans="1:2">
      <c r="A203" s="11" t="s">
        <v>35</v>
      </c>
      <c r="B203" s="8">
        <v>14</v>
      </c>
    </row>
    <row r="204" spans="1:2">
      <c r="A204" s="11" t="s">
        <v>73</v>
      </c>
      <c r="B204" s="8">
        <v>3</v>
      </c>
    </row>
    <row r="205" spans="1:2">
      <c r="A205" s="11" t="s">
        <v>78</v>
      </c>
      <c r="B205" s="8">
        <v>3</v>
      </c>
    </row>
    <row r="206" spans="1:2">
      <c r="A206" s="11" t="s">
        <v>36</v>
      </c>
      <c r="B206" s="8">
        <v>5</v>
      </c>
    </row>
    <row r="207" spans="1:2">
      <c r="A207" s="11" t="s">
        <v>77</v>
      </c>
      <c r="B207" s="8">
        <v>5</v>
      </c>
    </row>
    <row r="208" spans="1:2">
      <c r="A208" s="11" t="s">
        <v>60</v>
      </c>
      <c r="B208" s="8">
        <v>19</v>
      </c>
    </row>
    <row r="209" spans="1:2">
      <c r="A209" s="11" t="s">
        <v>69</v>
      </c>
      <c r="B209" s="8">
        <v>7</v>
      </c>
    </row>
    <row r="210" spans="1:2">
      <c r="A210" s="11" t="s">
        <v>62</v>
      </c>
      <c r="B210" s="8">
        <v>6</v>
      </c>
    </row>
    <row r="211" spans="1:2">
      <c r="A211" s="11" t="s">
        <v>39</v>
      </c>
      <c r="B211" s="8">
        <v>29</v>
      </c>
    </row>
    <row r="212" spans="1:2">
      <c r="A212" s="11" t="s">
        <v>40</v>
      </c>
      <c r="B212" s="8">
        <v>8</v>
      </c>
    </row>
    <row r="213" spans="1:2">
      <c r="A213" s="11" t="s">
        <v>71</v>
      </c>
      <c r="B213" s="8">
        <v>16</v>
      </c>
    </row>
    <row r="214" spans="1:2">
      <c r="A214" s="11" t="s">
        <v>65</v>
      </c>
      <c r="B214" s="8">
        <v>3</v>
      </c>
    </row>
    <row r="215" spans="1:2">
      <c r="A215" s="11" t="s">
        <v>42</v>
      </c>
      <c r="B215" s="8">
        <v>3</v>
      </c>
    </row>
    <row r="216" spans="1:2">
      <c r="A216" s="11" t="s">
        <v>43</v>
      </c>
      <c r="B216" s="8">
        <v>9</v>
      </c>
    </row>
    <row r="217" spans="1:2">
      <c r="A217" s="11" t="s">
        <v>44</v>
      </c>
      <c r="B217" s="8">
        <v>3</v>
      </c>
    </row>
    <row r="218" spans="1:2">
      <c r="A218" s="11" t="s">
        <v>45</v>
      </c>
      <c r="B218" s="8">
        <v>42</v>
      </c>
    </row>
    <row r="219" spans="1:2">
      <c r="A219" s="11" t="s">
        <v>46</v>
      </c>
      <c r="B219" s="8">
        <v>7</v>
      </c>
    </row>
    <row r="220" spans="1:2">
      <c r="A220" s="11" t="s">
        <v>47</v>
      </c>
      <c r="B220" s="8">
        <v>15</v>
      </c>
    </row>
    <row r="221" spans="1:2">
      <c r="A221" s="11" t="s">
        <v>67</v>
      </c>
      <c r="B221" s="8">
        <v>28</v>
      </c>
    </row>
    <row r="222" spans="1:2">
      <c r="A222" s="11" t="s">
        <v>50</v>
      </c>
      <c r="B222" s="8">
        <v>54</v>
      </c>
    </row>
    <row r="223" spans="1:2">
      <c r="A223" s="11" t="s">
        <v>53</v>
      </c>
      <c r="B223" s="8">
        <v>3</v>
      </c>
    </row>
    <row r="224" spans="1:1">
      <c r="A224" s="1" t="s">
        <v>11</v>
      </c>
    </row>
    <row r="225" spans="1:1">
      <c r="A225" s="10" t="s">
        <v>5</v>
      </c>
    </row>
    <row r="226" spans="1:2">
      <c r="A226" s="11" t="s">
        <v>57</v>
      </c>
      <c r="B226" s="8">
        <v>2</v>
      </c>
    </row>
    <row r="227" spans="1:2">
      <c r="A227" s="11" t="s">
        <v>31</v>
      </c>
      <c r="B227" s="8">
        <v>19</v>
      </c>
    </row>
    <row r="228" spans="1:2">
      <c r="A228" s="11" t="s">
        <v>58</v>
      </c>
      <c r="B228" s="8">
        <v>3</v>
      </c>
    </row>
    <row r="229" spans="1:2">
      <c r="A229" s="11" t="s">
        <v>32</v>
      </c>
      <c r="B229" s="8">
        <v>68</v>
      </c>
    </row>
    <row r="230" spans="1:2">
      <c r="A230" s="11" t="s">
        <v>34</v>
      </c>
      <c r="B230" s="8">
        <v>39</v>
      </c>
    </row>
    <row r="231" spans="1:2">
      <c r="A231" s="11" t="s">
        <v>35</v>
      </c>
      <c r="B231" s="8">
        <v>18</v>
      </c>
    </row>
    <row r="232" spans="1:2">
      <c r="A232" s="11" t="s">
        <v>36</v>
      </c>
      <c r="B232" s="8">
        <v>21</v>
      </c>
    </row>
    <row r="233" spans="1:2">
      <c r="A233" s="11" t="s">
        <v>69</v>
      </c>
      <c r="B233" s="8">
        <v>17</v>
      </c>
    </row>
    <row r="234" spans="1:2">
      <c r="A234" s="11" t="s">
        <v>70</v>
      </c>
      <c r="B234" s="8">
        <v>16</v>
      </c>
    </row>
    <row r="235" spans="1:2">
      <c r="A235" s="11" t="s">
        <v>39</v>
      </c>
      <c r="B235" s="8">
        <v>5</v>
      </c>
    </row>
    <row r="236" spans="1:2">
      <c r="A236" s="11" t="s">
        <v>40</v>
      </c>
      <c r="B236" s="8">
        <v>14</v>
      </c>
    </row>
    <row r="237" spans="1:2">
      <c r="A237" s="11" t="s">
        <v>71</v>
      </c>
      <c r="B237" s="8">
        <v>3</v>
      </c>
    </row>
    <row r="238" spans="1:2">
      <c r="A238" s="11" t="s">
        <v>65</v>
      </c>
      <c r="B238" s="8">
        <v>2</v>
      </c>
    </row>
    <row r="239" spans="1:2">
      <c r="A239" s="11" t="s">
        <v>42</v>
      </c>
      <c r="B239" s="8">
        <v>36</v>
      </c>
    </row>
    <row r="240" spans="1:2">
      <c r="A240" s="11" t="s">
        <v>66</v>
      </c>
      <c r="B240" s="8">
        <v>16</v>
      </c>
    </row>
    <row r="241" spans="1:2">
      <c r="A241" s="11" t="s">
        <v>43</v>
      </c>
      <c r="B241" s="8">
        <v>77</v>
      </c>
    </row>
    <row r="242" spans="1:2">
      <c r="A242" s="11" t="s">
        <v>45</v>
      </c>
      <c r="B242" s="8">
        <v>20</v>
      </c>
    </row>
    <row r="243" spans="1:2">
      <c r="A243" s="11" t="s">
        <v>46</v>
      </c>
      <c r="B243" s="8">
        <v>9</v>
      </c>
    </row>
    <row r="244" spans="1:2">
      <c r="A244" s="11" t="s">
        <v>47</v>
      </c>
      <c r="B244" s="8">
        <v>19</v>
      </c>
    </row>
    <row r="245" spans="1:2">
      <c r="A245" s="11" t="s">
        <v>67</v>
      </c>
      <c r="B245" s="8">
        <v>10</v>
      </c>
    </row>
    <row r="246" spans="1:2">
      <c r="A246" s="11" t="s">
        <v>48</v>
      </c>
      <c r="B246" s="8">
        <v>6</v>
      </c>
    </row>
    <row r="247" spans="1:2">
      <c r="A247" s="11" t="s">
        <v>49</v>
      </c>
      <c r="B247" s="8">
        <v>15</v>
      </c>
    </row>
    <row r="248" spans="1:2">
      <c r="A248" s="11" t="s">
        <v>50</v>
      </c>
      <c r="B248" s="8">
        <v>58</v>
      </c>
    </row>
    <row r="249" spans="1:2">
      <c r="A249" s="11" t="s">
        <v>51</v>
      </c>
      <c r="B249" s="8">
        <v>2</v>
      </c>
    </row>
    <row r="250" spans="1:2">
      <c r="A250" s="11" t="s">
        <v>52</v>
      </c>
      <c r="B250" s="8">
        <v>39</v>
      </c>
    </row>
    <row r="251" spans="1:2">
      <c r="A251" s="11" t="s">
        <v>53</v>
      </c>
      <c r="B251" s="8">
        <v>35</v>
      </c>
    </row>
    <row r="252" spans="1:2">
      <c r="A252" s="11" t="s">
        <v>55</v>
      </c>
      <c r="B252" s="8">
        <v>3</v>
      </c>
    </row>
    <row r="253" spans="1:2">
      <c r="A253" s="11" t="s">
        <v>56</v>
      </c>
      <c r="B253" s="8">
        <v>30</v>
      </c>
    </row>
    <row r="254" spans="1:2">
      <c r="A254" s="11" t="s">
        <v>80</v>
      </c>
      <c r="B254" s="8">
        <v>14</v>
      </c>
    </row>
    <row r="255" spans="1:1">
      <c r="A255" s="10" t="s">
        <v>6</v>
      </c>
    </row>
    <row r="256" spans="1:2">
      <c r="A256" s="11" t="s">
        <v>57</v>
      </c>
      <c r="B256" s="8">
        <v>31</v>
      </c>
    </row>
    <row r="257" spans="1:2">
      <c r="A257" s="11" t="s">
        <v>31</v>
      </c>
      <c r="B257" s="8">
        <v>22</v>
      </c>
    </row>
    <row r="258" spans="1:2">
      <c r="A258" s="11" t="s">
        <v>32</v>
      </c>
      <c r="B258" s="8">
        <v>38</v>
      </c>
    </row>
    <row r="259" spans="1:2">
      <c r="A259" s="11" t="s">
        <v>33</v>
      </c>
      <c r="B259" s="8">
        <v>9</v>
      </c>
    </row>
    <row r="260" spans="1:2">
      <c r="A260" s="11" t="s">
        <v>59</v>
      </c>
      <c r="B260" s="8">
        <v>14</v>
      </c>
    </row>
    <row r="261" spans="1:2">
      <c r="A261" s="11" t="s">
        <v>34</v>
      </c>
      <c r="B261" s="8">
        <v>73</v>
      </c>
    </row>
    <row r="262" spans="1:2">
      <c r="A262" s="11" t="s">
        <v>73</v>
      </c>
      <c r="B262" s="8">
        <v>4</v>
      </c>
    </row>
    <row r="263" spans="1:2">
      <c r="A263" s="11" t="s">
        <v>36</v>
      </c>
      <c r="B263" s="8">
        <v>55</v>
      </c>
    </row>
    <row r="264" spans="1:2">
      <c r="A264" s="11" t="s">
        <v>37</v>
      </c>
      <c r="B264" s="8">
        <v>18</v>
      </c>
    </row>
    <row r="265" spans="1:2">
      <c r="A265" s="11" t="s">
        <v>70</v>
      </c>
      <c r="B265" s="8">
        <v>33</v>
      </c>
    </row>
    <row r="266" spans="1:2">
      <c r="A266" s="11" t="s">
        <v>39</v>
      </c>
      <c r="B266" s="8">
        <v>20</v>
      </c>
    </row>
    <row r="267" spans="1:2">
      <c r="A267" s="11" t="s">
        <v>40</v>
      </c>
      <c r="B267" s="8">
        <v>5</v>
      </c>
    </row>
    <row r="268" spans="1:2">
      <c r="A268" s="11" t="s">
        <v>65</v>
      </c>
      <c r="B268" s="8">
        <v>37</v>
      </c>
    </row>
    <row r="269" spans="1:2">
      <c r="A269" s="11" t="s">
        <v>42</v>
      </c>
      <c r="B269" s="8">
        <v>5</v>
      </c>
    </row>
    <row r="270" spans="1:2">
      <c r="A270" s="11" t="s">
        <v>66</v>
      </c>
      <c r="B270" s="8">
        <v>11</v>
      </c>
    </row>
    <row r="271" spans="1:2">
      <c r="A271" s="11" t="s">
        <v>43</v>
      </c>
      <c r="B271" s="8">
        <v>23</v>
      </c>
    </row>
    <row r="272" spans="1:2">
      <c r="A272" s="11" t="s">
        <v>44</v>
      </c>
      <c r="B272" s="8">
        <v>45</v>
      </c>
    </row>
    <row r="273" spans="1:2">
      <c r="A273" s="11" t="s">
        <v>45</v>
      </c>
      <c r="B273" s="8">
        <v>27</v>
      </c>
    </row>
    <row r="274" spans="1:2">
      <c r="A274" s="11" t="s">
        <v>46</v>
      </c>
      <c r="B274" s="8">
        <v>17</v>
      </c>
    </row>
    <row r="275" spans="1:2">
      <c r="A275" s="11" t="s">
        <v>72</v>
      </c>
      <c r="B275" s="8">
        <v>18</v>
      </c>
    </row>
    <row r="276" spans="1:2">
      <c r="A276" s="11" t="s">
        <v>49</v>
      </c>
      <c r="B276" s="8">
        <v>16</v>
      </c>
    </row>
    <row r="277" spans="1:2">
      <c r="A277" s="11" t="s">
        <v>50</v>
      </c>
      <c r="B277" s="8">
        <v>65</v>
      </c>
    </row>
    <row r="278" spans="1:2">
      <c r="A278" s="11" t="s">
        <v>51</v>
      </c>
      <c r="B278" s="8">
        <v>18</v>
      </c>
    </row>
    <row r="279" spans="1:2">
      <c r="A279" s="11" t="s">
        <v>52</v>
      </c>
      <c r="B279" s="8">
        <v>21</v>
      </c>
    </row>
    <row r="280" spans="1:2">
      <c r="A280" s="11" t="s">
        <v>53</v>
      </c>
      <c r="B280" s="8">
        <v>1</v>
      </c>
    </row>
    <row r="281" spans="1:2">
      <c r="A281" s="11" t="s">
        <v>56</v>
      </c>
      <c r="B281" s="8">
        <v>16</v>
      </c>
    </row>
    <row r="282" spans="1:1">
      <c r="A282" s="10" t="s">
        <v>7</v>
      </c>
    </row>
    <row r="283" spans="1:2">
      <c r="A283" s="11" t="s">
        <v>57</v>
      </c>
      <c r="B283" s="8">
        <v>19</v>
      </c>
    </row>
    <row r="284" spans="1:2">
      <c r="A284" s="11" t="s">
        <v>31</v>
      </c>
      <c r="B284" s="8">
        <v>43</v>
      </c>
    </row>
    <row r="285" spans="1:2">
      <c r="A285" s="11" t="s">
        <v>32</v>
      </c>
      <c r="B285" s="8">
        <v>61</v>
      </c>
    </row>
    <row r="286" spans="1:2">
      <c r="A286" s="11" t="s">
        <v>34</v>
      </c>
      <c r="B286" s="8">
        <v>7</v>
      </c>
    </row>
    <row r="287" spans="1:2">
      <c r="A287" s="11" t="s">
        <v>73</v>
      </c>
      <c r="B287" s="8">
        <v>2</v>
      </c>
    </row>
    <row r="288" spans="1:2">
      <c r="A288" s="11" t="s">
        <v>36</v>
      </c>
      <c r="B288" s="8">
        <v>2</v>
      </c>
    </row>
    <row r="289" spans="1:2">
      <c r="A289" s="11" t="s">
        <v>37</v>
      </c>
      <c r="B289" s="8">
        <v>5</v>
      </c>
    </row>
    <row r="290" spans="1:2">
      <c r="A290" s="11" t="s">
        <v>77</v>
      </c>
      <c r="B290" s="8">
        <v>16</v>
      </c>
    </row>
    <row r="291" spans="1:2">
      <c r="A291" s="11" t="s">
        <v>38</v>
      </c>
      <c r="B291" s="8">
        <v>46</v>
      </c>
    </row>
    <row r="292" spans="1:2">
      <c r="A292" s="11" t="s">
        <v>39</v>
      </c>
      <c r="B292" s="8">
        <v>17</v>
      </c>
    </row>
    <row r="293" spans="1:2">
      <c r="A293" s="11" t="s">
        <v>40</v>
      </c>
      <c r="B293" s="8">
        <v>3</v>
      </c>
    </row>
    <row r="294" spans="1:2">
      <c r="A294" s="11" t="s">
        <v>63</v>
      </c>
      <c r="B294" s="8">
        <v>3</v>
      </c>
    </row>
    <row r="295" spans="1:2">
      <c r="A295" s="11" t="s">
        <v>65</v>
      </c>
      <c r="B295" s="8">
        <v>3</v>
      </c>
    </row>
    <row r="296" spans="1:2">
      <c r="A296" s="11" t="s">
        <v>41</v>
      </c>
      <c r="B296" s="8">
        <v>3</v>
      </c>
    </row>
    <row r="297" spans="1:2">
      <c r="A297" s="11" t="s">
        <v>43</v>
      </c>
      <c r="B297" s="8">
        <v>16</v>
      </c>
    </row>
    <row r="298" spans="1:2">
      <c r="A298" s="11" t="s">
        <v>45</v>
      </c>
      <c r="B298" s="8">
        <v>6</v>
      </c>
    </row>
    <row r="299" spans="1:2">
      <c r="A299" s="11" t="s">
        <v>46</v>
      </c>
      <c r="B299" s="8">
        <v>3</v>
      </c>
    </row>
    <row r="300" spans="1:2">
      <c r="A300" s="11" t="s">
        <v>47</v>
      </c>
      <c r="B300" s="8">
        <v>4</v>
      </c>
    </row>
    <row r="301" spans="1:2">
      <c r="A301" s="11" t="s">
        <v>67</v>
      </c>
      <c r="B301" s="8">
        <v>18</v>
      </c>
    </row>
    <row r="302" spans="1:2">
      <c r="A302" s="11" t="s">
        <v>48</v>
      </c>
      <c r="B302" s="8">
        <v>4</v>
      </c>
    </row>
    <row r="303" spans="1:2">
      <c r="A303" s="11" t="s">
        <v>49</v>
      </c>
      <c r="B303" s="8">
        <v>13</v>
      </c>
    </row>
    <row r="304" spans="1:2">
      <c r="A304" s="11" t="s">
        <v>50</v>
      </c>
      <c r="B304" s="8">
        <v>12</v>
      </c>
    </row>
    <row r="305" spans="1:2">
      <c r="A305" s="11" t="s">
        <v>52</v>
      </c>
      <c r="B305" s="8">
        <v>26</v>
      </c>
    </row>
    <row r="306" spans="1:2">
      <c r="A306" s="11" t="s">
        <v>53</v>
      </c>
      <c r="B306" s="8">
        <v>25</v>
      </c>
    </row>
    <row r="307" spans="1:2">
      <c r="A307" s="11" t="s">
        <v>56</v>
      </c>
      <c r="B307" s="8">
        <v>5</v>
      </c>
    </row>
    <row r="308" spans="1:1">
      <c r="A308" s="10" t="s">
        <v>8</v>
      </c>
    </row>
    <row r="309" spans="1:2">
      <c r="A309" s="11" t="s">
        <v>57</v>
      </c>
      <c r="B309" s="8">
        <v>3</v>
      </c>
    </row>
    <row r="310" spans="1:2">
      <c r="A310" s="11" t="s">
        <v>58</v>
      </c>
      <c r="B310" s="8">
        <v>3</v>
      </c>
    </row>
    <row r="311" spans="1:2">
      <c r="A311" s="11" t="s">
        <v>32</v>
      </c>
      <c r="B311" s="8">
        <v>38</v>
      </c>
    </row>
    <row r="312" spans="1:2">
      <c r="A312" s="11" t="s">
        <v>33</v>
      </c>
      <c r="B312" s="8">
        <v>13</v>
      </c>
    </row>
    <row r="313" spans="1:2">
      <c r="A313" s="11" t="s">
        <v>34</v>
      </c>
      <c r="B313" s="8">
        <v>24</v>
      </c>
    </row>
    <row r="314" spans="1:2">
      <c r="A314" s="11" t="s">
        <v>35</v>
      </c>
      <c r="B314" s="8">
        <v>7</v>
      </c>
    </row>
    <row r="315" spans="1:2">
      <c r="A315" s="11" t="s">
        <v>37</v>
      </c>
      <c r="B315" s="8">
        <v>6</v>
      </c>
    </row>
    <row r="316" spans="1:2">
      <c r="A316" s="11" t="s">
        <v>70</v>
      </c>
      <c r="B316" s="8">
        <v>9</v>
      </c>
    </row>
    <row r="317" spans="1:2">
      <c r="A317" s="11" t="s">
        <v>61</v>
      </c>
      <c r="B317" s="8">
        <v>3</v>
      </c>
    </row>
    <row r="318" spans="1:2">
      <c r="A318" s="11" t="s">
        <v>62</v>
      </c>
      <c r="B318" s="8">
        <v>26</v>
      </c>
    </row>
    <row r="319" spans="1:2">
      <c r="A319" s="11" t="s">
        <v>39</v>
      </c>
      <c r="B319" s="8">
        <v>24</v>
      </c>
    </row>
    <row r="320" spans="1:2">
      <c r="A320" s="11" t="s">
        <v>40</v>
      </c>
      <c r="B320" s="8">
        <v>19</v>
      </c>
    </row>
    <row r="321" spans="1:2">
      <c r="A321" s="11" t="s">
        <v>63</v>
      </c>
      <c r="B321" s="8">
        <v>7</v>
      </c>
    </row>
    <row r="322" spans="1:2">
      <c r="A322" s="11" t="s">
        <v>71</v>
      </c>
      <c r="B322" s="8">
        <v>3</v>
      </c>
    </row>
    <row r="323" spans="1:2">
      <c r="A323" s="11" t="s">
        <v>42</v>
      </c>
      <c r="B323" s="8">
        <v>4</v>
      </c>
    </row>
    <row r="324" spans="1:2">
      <c r="A324" s="11" t="s">
        <v>43</v>
      </c>
      <c r="B324" s="8">
        <v>8</v>
      </c>
    </row>
    <row r="325" spans="1:2">
      <c r="A325" s="11" t="s">
        <v>44</v>
      </c>
      <c r="B325" s="8">
        <v>7</v>
      </c>
    </row>
    <row r="326" spans="1:2">
      <c r="A326" s="11" t="s">
        <v>45</v>
      </c>
      <c r="B326" s="8">
        <v>3</v>
      </c>
    </row>
    <row r="327" spans="1:2">
      <c r="A327" s="11" t="s">
        <v>67</v>
      </c>
      <c r="B327" s="8">
        <v>10</v>
      </c>
    </row>
    <row r="328" spans="1:2">
      <c r="A328" s="11" t="s">
        <v>81</v>
      </c>
      <c r="B328" s="8">
        <v>4</v>
      </c>
    </row>
    <row r="329" spans="1:2">
      <c r="A329" s="11" t="s">
        <v>48</v>
      </c>
      <c r="B329" s="8">
        <v>27</v>
      </c>
    </row>
    <row r="330" spans="1:2">
      <c r="A330" s="11" t="s">
        <v>49</v>
      </c>
      <c r="B330" s="8">
        <v>3</v>
      </c>
    </row>
    <row r="331" spans="1:2">
      <c r="A331" s="11" t="s">
        <v>50</v>
      </c>
      <c r="B331" s="8">
        <v>13</v>
      </c>
    </row>
    <row r="332" spans="1:2">
      <c r="A332" s="11" t="s">
        <v>53</v>
      </c>
      <c r="B332" s="8">
        <v>4</v>
      </c>
    </row>
    <row r="333" spans="1:2">
      <c r="A333" s="11" t="s">
        <v>56</v>
      </c>
      <c r="B333" s="8">
        <v>3</v>
      </c>
    </row>
    <row r="334" spans="1:1">
      <c r="A334" s="1" t="s">
        <v>12</v>
      </c>
    </row>
    <row r="335" spans="1:1">
      <c r="A335" s="10" t="s">
        <v>5</v>
      </c>
    </row>
    <row r="336" spans="1:2">
      <c r="A336" s="11" t="s">
        <v>57</v>
      </c>
      <c r="B336" s="8">
        <v>3</v>
      </c>
    </row>
    <row r="337" spans="1:2">
      <c r="A337" s="11" t="s">
        <v>31</v>
      </c>
      <c r="B337" s="8">
        <v>11</v>
      </c>
    </row>
    <row r="338" spans="1:2">
      <c r="A338" s="11" t="s">
        <v>58</v>
      </c>
      <c r="B338" s="8">
        <v>13</v>
      </c>
    </row>
    <row r="339" spans="1:2">
      <c r="A339" s="11" t="s">
        <v>32</v>
      </c>
      <c r="B339" s="8">
        <v>98</v>
      </c>
    </row>
    <row r="340" spans="1:2">
      <c r="A340" s="11" t="s">
        <v>33</v>
      </c>
      <c r="B340" s="8">
        <v>29</v>
      </c>
    </row>
    <row r="341" spans="1:2">
      <c r="A341" s="11" t="s">
        <v>59</v>
      </c>
      <c r="B341" s="8">
        <v>18</v>
      </c>
    </row>
    <row r="342" spans="1:2">
      <c r="A342" s="11" t="s">
        <v>34</v>
      </c>
      <c r="B342" s="8">
        <v>26</v>
      </c>
    </row>
    <row r="343" spans="1:2">
      <c r="A343" s="11" t="s">
        <v>35</v>
      </c>
      <c r="B343" s="8">
        <v>13</v>
      </c>
    </row>
    <row r="344" spans="1:2">
      <c r="A344" s="11" t="s">
        <v>73</v>
      </c>
      <c r="B344" s="8">
        <v>11</v>
      </c>
    </row>
    <row r="345" spans="1:2">
      <c r="A345" s="11" t="s">
        <v>78</v>
      </c>
      <c r="B345" s="8">
        <v>12</v>
      </c>
    </row>
    <row r="346" spans="1:2">
      <c r="A346" s="11" t="s">
        <v>36</v>
      </c>
      <c r="B346" s="8">
        <v>54</v>
      </c>
    </row>
    <row r="347" spans="1:2">
      <c r="A347" s="11" t="s">
        <v>37</v>
      </c>
      <c r="B347" s="8">
        <v>39</v>
      </c>
    </row>
    <row r="348" spans="1:2">
      <c r="A348" s="11" t="s">
        <v>70</v>
      </c>
      <c r="B348" s="8">
        <v>37</v>
      </c>
    </row>
    <row r="349" spans="1:2">
      <c r="A349" s="11" t="s">
        <v>61</v>
      </c>
      <c r="B349" s="8">
        <v>10</v>
      </c>
    </row>
    <row r="350" spans="1:2">
      <c r="A350" s="11" t="s">
        <v>38</v>
      </c>
      <c r="B350" s="8">
        <v>12</v>
      </c>
    </row>
    <row r="351" spans="1:2">
      <c r="A351" s="11" t="s">
        <v>62</v>
      </c>
      <c r="B351" s="8">
        <v>11</v>
      </c>
    </row>
    <row r="352" spans="1:2">
      <c r="A352" s="11" t="s">
        <v>39</v>
      </c>
      <c r="B352" s="8">
        <v>10</v>
      </c>
    </row>
    <row r="353" spans="1:2">
      <c r="A353" s="11" t="s">
        <v>40</v>
      </c>
      <c r="B353" s="8">
        <v>14</v>
      </c>
    </row>
    <row r="354" spans="1:2">
      <c r="A354" s="11" t="s">
        <v>65</v>
      </c>
      <c r="B354" s="8">
        <v>12</v>
      </c>
    </row>
    <row r="355" spans="1:2">
      <c r="A355" s="11" t="s">
        <v>42</v>
      </c>
      <c r="B355" s="8">
        <v>16</v>
      </c>
    </row>
    <row r="356" spans="1:2">
      <c r="A356" s="11" t="s">
        <v>66</v>
      </c>
      <c r="B356" s="8">
        <v>4</v>
      </c>
    </row>
    <row r="357" spans="1:2">
      <c r="A357" s="11" t="s">
        <v>43</v>
      </c>
      <c r="B357" s="8">
        <v>51</v>
      </c>
    </row>
    <row r="358" spans="1:2">
      <c r="A358" s="11" t="s">
        <v>44</v>
      </c>
      <c r="B358" s="8">
        <v>14</v>
      </c>
    </row>
    <row r="359" spans="1:2">
      <c r="A359" s="11" t="s">
        <v>45</v>
      </c>
      <c r="B359" s="8">
        <v>13</v>
      </c>
    </row>
    <row r="360" spans="1:2">
      <c r="A360" s="11" t="s">
        <v>46</v>
      </c>
      <c r="B360" s="8">
        <v>11</v>
      </c>
    </row>
    <row r="361" spans="1:2">
      <c r="A361" s="11" t="s">
        <v>47</v>
      </c>
      <c r="B361" s="8">
        <v>32</v>
      </c>
    </row>
    <row r="362" spans="1:2">
      <c r="A362" s="11" t="s">
        <v>67</v>
      </c>
      <c r="B362" s="8">
        <v>17</v>
      </c>
    </row>
    <row r="363" spans="1:2">
      <c r="A363" s="11" t="s">
        <v>48</v>
      </c>
      <c r="B363" s="8">
        <v>13</v>
      </c>
    </row>
    <row r="364" spans="1:2">
      <c r="A364" s="11" t="s">
        <v>49</v>
      </c>
      <c r="B364" s="8">
        <v>22</v>
      </c>
    </row>
    <row r="365" spans="1:2">
      <c r="A365" s="11" t="s">
        <v>50</v>
      </c>
      <c r="B365" s="8">
        <v>52</v>
      </c>
    </row>
    <row r="366" spans="1:2">
      <c r="A366" s="11" t="s">
        <v>52</v>
      </c>
      <c r="B366" s="8">
        <v>14</v>
      </c>
    </row>
    <row r="367" spans="1:2">
      <c r="A367" s="11" t="s">
        <v>53</v>
      </c>
      <c r="B367" s="8">
        <v>2</v>
      </c>
    </row>
    <row r="368" spans="1:2">
      <c r="A368" s="11" t="s">
        <v>56</v>
      </c>
      <c r="B368" s="8">
        <v>41</v>
      </c>
    </row>
    <row r="369" spans="1:1">
      <c r="A369" s="10" t="s">
        <v>6</v>
      </c>
    </row>
    <row r="370" spans="1:2">
      <c r="A370" s="11" t="s">
        <v>57</v>
      </c>
      <c r="B370" s="8">
        <v>38</v>
      </c>
    </row>
    <row r="371" spans="1:2">
      <c r="A371" s="11" t="s">
        <v>31</v>
      </c>
      <c r="B371" s="8">
        <v>2</v>
      </c>
    </row>
    <row r="372" spans="1:2">
      <c r="A372" s="11" t="s">
        <v>58</v>
      </c>
      <c r="B372" s="8">
        <v>29</v>
      </c>
    </row>
    <row r="373" spans="1:2">
      <c r="A373" s="11" t="s">
        <v>32</v>
      </c>
      <c r="B373" s="8">
        <v>96</v>
      </c>
    </row>
    <row r="374" spans="1:2">
      <c r="A374" s="11" t="s">
        <v>33</v>
      </c>
      <c r="B374" s="8">
        <v>20</v>
      </c>
    </row>
    <row r="375" spans="1:2">
      <c r="A375" s="11" t="s">
        <v>59</v>
      </c>
      <c r="B375" s="8">
        <v>17</v>
      </c>
    </row>
    <row r="376" spans="1:2">
      <c r="A376" s="11" t="s">
        <v>34</v>
      </c>
      <c r="B376" s="8">
        <v>27</v>
      </c>
    </row>
    <row r="377" spans="1:2">
      <c r="A377" s="11" t="s">
        <v>35</v>
      </c>
      <c r="B377" s="8">
        <v>16</v>
      </c>
    </row>
    <row r="378" spans="1:2">
      <c r="A378" s="11" t="s">
        <v>78</v>
      </c>
      <c r="B378" s="8">
        <v>14</v>
      </c>
    </row>
    <row r="379" spans="1:2">
      <c r="A379" s="11" t="s">
        <v>36</v>
      </c>
      <c r="B379" s="8">
        <v>41</v>
      </c>
    </row>
    <row r="380" spans="1:2">
      <c r="A380" s="11" t="s">
        <v>37</v>
      </c>
      <c r="B380" s="8">
        <v>18</v>
      </c>
    </row>
    <row r="381" spans="1:2">
      <c r="A381" s="11" t="s">
        <v>77</v>
      </c>
      <c r="B381" s="8">
        <v>11</v>
      </c>
    </row>
    <row r="382" spans="1:2">
      <c r="A382" s="11" t="s">
        <v>69</v>
      </c>
      <c r="B382" s="8">
        <v>14</v>
      </c>
    </row>
    <row r="383" spans="1:2">
      <c r="A383" s="11" t="s">
        <v>38</v>
      </c>
      <c r="B383" s="8">
        <v>11</v>
      </c>
    </row>
    <row r="384" spans="1:2">
      <c r="A384" s="11" t="s">
        <v>62</v>
      </c>
      <c r="B384" s="8">
        <v>27</v>
      </c>
    </row>
    <row r="385" spans="1:2">
      <c r="A385" s="11" t="s">
        <v>40</v>
      </c>
      <c r="B385" s="8">
        <v>16</v>
      </c>
    </row>
    <row r="386" spans="1:2">
      <c r="A386" s="11" t="s">
        <v>79</v>
      </c>
      <c r="B386" s="8">
        <v>12</v>
      </c>
    </row>
    <row r="387" spans="1:2">
      <c r="A387" s="11" t="s">
        <v>63</v>
      </c>
      <c r="B387" s="8">
        <v>11</v>
      </c>
    </row>
    <row r="388" spans="1:2">
      <c r="A388" s="11" t="s">
        <v>42</v>
      </c>
      <c r="B388" s="8">
        <v>21</v>
      </c>
    </row>
    <row r="389" spans="1:2">
      <c r="A389" s="11" t="s">
        <v>43</v>
      </c>
      <c r="B389" s="8">
        <v>36</v>
      </c>
    </row>
    <row r="390" spans="1:2">
      <c r="A390" s="11" t="s">
        <v>45</v>
      </c>
      <c r="B390" s="8">
        <v>10</v>
      </c>
    </row>
    <row r="391" spans="1:2">
      <c r="A391" s="11" t="s">
        <v>46</v>
      </c>
      <c r="B391" s="8">
        <v>9</v>
      </c>
    </row>
    <row r="392" spans="1:2">
      <c r="A392" s="11" t="s">
        <v>67</v>
      </c>
      <c r="B392" s="8">
        <v>30</v>
      </c>
    </row>
    <row r="393" spans="1:2">
      <c r="A393" s="11" t="s">
        <v>48</v>
      </c>
      <c r="B393" s="8">
        <v>13</v>
      </c>
    </row>
    <row r="394" spans="1:2">
      <c r="A394" s="11" t="s">
        <v>49</v>
      </c>
      <c r="B394" s="8">
        <v>10</v>
      </c>
    </row>
    <row r="395" spans="1:2">
      <c r="A395" s="11" t="s">
        <v>50</v>
      </c>
      <c r="B395" s="8">
        <v>68</v>
      </c>
    </row>
    <row r="396" spans="1:2">
      <c r="A396" s="11" t="s">
        <v>51</v>
      </c>
      <c r="B396" s="8">
        <v>9</v>
      </c>
    </row>
    <row r="397" spans="1:2">
      <c r="A397" s="11" t="s">
        <v>52</v>
      </c>
      <c r="B397" s="8">
        <v>34</v>
      </c>
    </row>
    <row r="398" spans="1:2">
      <c r="A398" s="11" t="s">
        <v>53</v>
      </c>
      <c r="B398" s="8">
        <v>31</v>
      </c>
    </row>
    <row r="399" spans="1:2">
      <c r="A399" s="11" t="s">
        <v>55</v>
      </c>
      <c r="B399" s="8">
        <v>2</v>
      </c>
    </row>
    <row r="400" spans="1:2">
      <c r="A400" s="11" t="s">
        <v>56</v>
      </c>
      <c r="B400" s="8">
        <v>22</v>
      </c>
    </row>
    <row r="401" spans="1:1">
      <c r="A401" s="10" t="s">
        <v>7</v>
      </c>
    </row>
    <row r="402" spans="1:2">
      <c r="A402" s="11" t="s">
        <v>57</v>
      </c>
      <c r="B402" s="8">
        <v>3</v>
      </c>
    </row>
    <row r="403" spans="1:2">
      <c r="A403" s="11" t="s">
        <v>68</v>
      </c>
      <c r="B403" s="8">
        <v>21</v>
      </c>
    </row>
    <row r="404" spans="1:2">
      <c r="A404" s="11" t="s">
        <v>58</v>
      </c>
      <c r="B404" s="8">
        <v>11</v>
      </c>
    </row>
    <row r="405" spans="1:2">
      <c r="A405" s="11" t="s">
        <v>32</v>
      </c>
      <c r="B405" s="8">
        <v>83</v>
      </c>
    </row>
    <row r="406" spans="1:2">
      <c r="A406" s="11" t="s">
        <v>33</v>
      </c>
      <c r="B406" s="8">
        <v>2</v>
      </c>
    </row>
    <row r="407" spans="1:2">
      <c r="A407" s="11" t="s">
        <v>59</v>
      </c>
      <c r="B407" s="8">
        <v>31</v>
      </c>
    </row>
    <row r="408" spans="1:2">
      <c r="A408" s="11" t="s">
        <v>34</v>
      </c>
      <c r="B408" s="8">
        <v>20</v>
      </c>
    </row>
    <row r="409" spans="1:2">
      <c r="A409" s="11" t="s">
        <v>35</v>
      </c>
      <c r="B409" s="8">
        <v>17</v>
      </c>
    </row>
    <row r="410" spans="1:2">
      <c r="A410" s="11" t="s">
        <v>36</v>
      </c>
      <c r="B410" s="8">
        <v>6</v>
      </c>
    </row>
    <row r="411" spans="1:2">
      <c r="A411" s="11" t="s">
        <v>37</v>
      </c>
      <c r="B411" s="8">
        <v>4</v>
      </c>
    </row>
    <row r="412" spans="1:2">
      <c r="A412" s="11" t="s">
        <v>77</v>
      </c>
      <c r="B412" s="8">
        <v>4</v>
      </c>
    </row>
    <row r="413" spans="1:2">
      <c r="A413" s="11" t="s">
        <v>60</v>
      </c>
      <c r="B413" s="8">
        <v>16</v>
      </c>
    </row>
    <row r="414" spans="1:2">
      <c r="A414" s="11" t="s">
        <v>69</v>
      </c>
      <c r="B414" s="8">
        <v>17</v>
      </c>
    </row>
    <row r="415" spans="1:2">
      <c r="A415" s="11" t="s">
        <v>62</v>
      </c>
      <c r="B415" s="8">
        <v>16</v>
      </c>
    </row>
    <row r="416" spans="1:2">
      <c r="A416" s="11" t="s">
        <v>39</v>
      </c>
      <c r="B416" s="8">
        <v>15</v>
      </c>
    </row>
    <row r="417" spans="1:2">
      <c r="A417" s="11" t="s">
        <v>79</v>
      </c>
      <c r="B417" s="8">
        <v>31</v>
      </c>
    </row>
    <row r="418" spans="1:2">
      <c r="A418" s="11" t="s">
        <v>63</v>
      </c>
      <c r="B418" s="8">
        <v>22</v>
      </c>
    </row>
    <row r="419" spans="1:2">
      <c r="A419" s="11" t="s">
        <v>43</v>
      </c>
      <c r="B419" s="8">
        <v>46</v>
      </c>
    </row>
    <row r="420" spans="1:2">
      <c r="A420" s="11" t="s">
        <v>44</v>
      </c>
      <c r="B420" s="8">
        <v>29</v>
      </c>
    </row>
    <row r="421" spans="1:2">
      <c r="A421" s="11" t="s">
        <v>45</v>
      </c>
      <c r="B421" s="8">
        <v>7</v>
      </c>
    </row>
    <row r="422" spans="1:2">
      <c r="A422" s="11" t="s">
        <v>46</v>
      </c>
      <c r="B422" s="8">
        <v>2</v>
      </c>
    </row>
    <row r="423" spans="1:2">
      <c r="A423" s="11" t="s">
        <v>67</v>
      </c>
      <c r="B423" s="8">
        <v>22</v>
      </c>
    </row>
    <row r="424" spans="1:2">
      <c r="A424" s="11" t="s">
        <v>48</v>
      </c>
      <c r="B424" s="8">
        <v>13</v>
      </c>
    </row>
    <row r="425" spans="1:2">
      <c r="A425" s="11" t="s">
        <v>49</v>
      </c>
      <c r="B425" s="8">
        <v>3</v>
      </c>
    </row>
    <row r="426" spans="1:2">
      <c r="A426" s="11" t="s">
        <v>50</v>
      </c>
      <c r="B426" s="8">
        <v>102</v>
      </c>
    </row>
    <row r="427" spans="1:2">
      <c r="A427" s="11" t="s">
        <v>51</v>
      </c>
      <c r="B427" s="8">
        <v>3</v>
      </c>
    </row>
    <row r="428" spans="1:2">
      <c r="A428" s="11" t="s">
        <v>52</v>
      </c>
      <c r="B428" s="8">
        <v>41</v>
      </c>
    </row>
    <row r="429" spans="1:2">
      <c r="A429" s="11" t="s">
        <v>56</v>
      </c>
      <c r="B429" s="8">
        <v>13</v>
      </c>
    </row>
    <row r="430" spans="1:1">
      <c r="A430" s="10" t="s">
        <v>8</v>
      </c>
    </row>
    <row r="431" spans="1:2">
      <c r="A431" s="11" t="s">
        <v>57</v>
      </c>
      <c r="B431" s="8">
        <v>2</v>
      </c>
    </row>
    <row r="432" spans="1:2">
      <c r="A432" s="11" t="s">
        <v>32</v>
      </c>
      <c r="B432" s="8">
        <v>109</v>
      </c>
    </row>
    <row r="433" spans="1:2">
      <c r="A433" s="11" t="s">
        <v>33</v>
      </c>
      <c r="B433" s="8">
        <v>3</v>
      </c>
    </row>
    <row r="434" spans="1:2">
      <c r="A434" s="11" t="s">
        <v>59</v>
      </c>
      <c r="B434" s="8">
        <v>29</v>
      </c>
    </row>
    <row r="435" spans="1:2">
      <c r="A435" s="11" t="s">
        <v>34</v>
      </c>
      <c r="B435" s="8">
        <v>67</v>
      </c>
    </row>
    <row r="436" spans="1:2">
      <c r="A436" s="11" t="s">
        <v>35</v>
      </c>
      <c r="B436" s="8">
        <v>3</v>
      </c>
    </row>
    <row r="437" spans="1:2">
      <c r="A437" s="11" t="s">
        <v>36</v>
      </c>
      <c r="B437" s="8">
        <v>25</v>
      </c>
    </row>
    <row r="438" spans="1:2">
      <c r="A438" s="11" t="s">
        <v>77</v>
      </c>
      <c r="B438" s="8">
        <v>3</v>
      </c>
    </row>
    <row r="439" spans="1:2">
      <c r="A439" s="11" t="s">
        <v>69</v>
      </c>
      <c r="B439" s="8">
        <v>8</v>
      </c>
    </row>
    <row r="440" spans="1:2">
      <c r="A440" s="11" t="s">
        <v>70</v>
      </c>
      <c r="B440" s="8">
        <v>8</v>
      </c>
    </row>
    <row r="441" spans="1:2">
      <c r="A441" s="11" t="s">
        <v>38</v>
      </c>
      <c r="B441" s="8">
        <v>19</v>
      </c>
    </row>
    <row r="442" spans="1:2">
      <c r="A442" s="11" t="s">
        <v>62</v>
      </c>
      <c r="B442" s="8">
        <v>12</v>
      </c>
    </row>
    <row r="443" spans="1:2">
      <c r="A443" s="11" t="s">
        <v>40</v>
      </c>
      <c r="B443" s="8">
        <v>8</v>
      </c>
    </row>
    <row r="444" spans="1:2">
      <c r="A444" s="11" t="s">
        <v>63</v>
      </c>
      <c r="B444" s="8">
        <v>14</v>
      </c>
    </row>
    <row r="445" spans="1:2">
      <c r="A445" s="11" t="s">
        <v>65</v>
      </c>
      <c r="B445" s="8">
        <v>3</v>
      </c>
    </row>
    <row r="446" spans="1:2">
      <c r="A446" s="11" t="s">
        <v>42</v>
      </c>
      <c r="B446" s="8">
        <v>25</v>
      </c>
    </row>
    <row r="447" spans="1:2">
      <c r="A447" s="11" t="s">
        <v>43</v>
      </c>
      <c r="B447" s="8">
        <v>97</v>
      </c>
    </row>
    <row r="448" spans="1:2">
      <c r="A448" s="11" t="s">
        <v>44</v>
      </c>
      <c r="B448" s="8">
        <v>19</v>
      </c>
    </row>
    <row r="449" spans="1:2">
      <c r="A449" s="11" t="s">
        <v>75</v>
      </c>
      <c r="B449" s="8">
        <v>15</v>
      </c>
    </row>
    <row r="450" spans="1:2">
      <c r="A450" s="11" t="s">
        <v>45</v>
      </c>
      <c r="B450" s="8">
        <v>33</v>
      </c>
    </row>
    <row r="451" spans="1:2">
      <c r="A451" s="11" t="s">
        <v>46</v>
      </c>
      <c r="B451" s="8">
        <v>16</v>
      </c>
    </row>
    <row r="452" spans="1:2">
      <c r="A452" s="11" t="s">
        <v>67</v>
      </c>
      <c r="B452" s="8">
        <v>32</v>
      </c>
    </row>
    <row r="453" spans="1:2">
      <c r="A453" s="11" t="s">
        <v>81</v>
      </c>
      <c r="B453" s="8">
        <v>11</v>
      </c>
    </row>
    <row r="454" spans="1:2">
      <c r="A454" s="11" t="s">
        <v>48</v>
      </c>
      <c r="B454" s="8">
        <v>23</v>
      </c>
    </row>
    <row r="455" spans="1:2">
      <c r="A455" s="11" t="s">
        <v>72</v>
      </c>
      <c r="B455" s="8">
        <v>3</v>
      </c>
    </row>
    <row r="456" spans="1:2">
      <c r="A456" s="11" t="s">
        <v>49</v>
      </c>
      <c r="B456" s="8">
        <v>18</v>
      </c>
    </row>
    <row r="457" spans="1:2">
      <c r="A457" s="11" t="s">
        <v>50</v>
      </c>
      <c r="B457" s="8">
        <v>30</v>
      </c>
    </row>
    <row r="458" spans="1:2">
      <c r="A458" s="11" t="s">
        <v>52</v>
      </c>
      <c r="B458" s="8">
        <v>30</v>
      </c>
    </row>
    <row r="459" spans="1:2">
      <c r="A459" s="11" t="s">
        <v>55</v>
      </c>
      <c r="B459" s="8">
        <v>3</v>
      </c>
    </row>
    <row r="460" spans="1:2">
      <c r="A460" s="11" t="s">
        <v>56</v>
      </c>
      <c r="B460" s="8">
        <v>3</v>
      </c>
    </row>
    <row r="461" spans="1:2">
      <c r="A461" s="11" t="s">
        <v>80</v>
      </c>
      <c r="B461" s="8">
        <v>16</v>
      </c>
    </row>
    <row r="462" spans="1:1">
      <c r="A462" s="1" t="s">
        <v>14</v>
      </c>
    </row>
    <row r="463" spans="1:1">
      <c r="A463" s="10" t="s">
        <v>5</v>
      </c>
    </row>
    <row r="464" spans="1:2">
      <c r="A464" s="11" t="s">
        <v>57</v>
      </c>
      <c r="B464" s="8">
        <v>24</v>
      </c>
    </row>
    <row r="465" spans="1:2">
      <c r="A465" s="11" t="s">
        <v>58</v>
      </c>
      <c r="B465" s="8">
        <v>14</v>
      </c>
    </row>
    <row r="466" spans="1:2">
      <c r="A466" s="11" t="s">
        <v>32</v>
      </c>
      <c r="B466" s="8">
        <v>116</v>
      </c>
    </row>
    <row r="467" spans="1:2">
      <c r="A467" s="11" t="s">
        <v>59</v>
      </c>
      <c r="B467" s="8">
        <v>19</v>
      </c>
    </row>
    <row r="468" spans="1:2">
      <c r="A468" s="11" t="s">
        <v>34</v>
      </c>
      <c r="B468" s="8">
        <v>56</v>
      </c>
    </row>
    <row r="469" spans="1:2">
      <c r="A469" s="11" t="s">
        <v>35</v>
      </c>
      <c r="B469" s="8">
        <v>10</v>
      </c>
    </row>
    <row r="470" spans="1:2">
      <c r="A470" s="11" t="s">
        <v>36</v>
      </c>
      <c r="B470" s="8">
        <v>90</v>
      </c>
    </row>
    <row r="471" spans="1:2">
      <c r="A471" s="11" t="s">
        <v>37</v>
      </c>
      <c r="B471" s="8">
        <v>11</v>
      </c>
    </row>
    <row r="472" spans="1:2">
      <c r="A472" s="11" t="s">
        <v>60</v>
      </c>
      <c r="B472" s="8">
        <v>11</v>
      </c>
    </row>
    <row r="473" spans="1:2">
      <c r="A473" s="11" t="s">
        <v>61</v>
      </c>
      <c r="B473" s="8">
        <v>14</v>
      </c>
    </row>
    <row r="474" spans="1:2">
      <c r="A474" s="11" t="s">
        <v>38</v>
      </c>
      <c r="B474" s="8">
        <v>17</v>
      </c>
    </row>
    <row r="475" spans="1:2">
      <c r="A475" s="11" t="s">
        <v>62</v>
      </c>
      <c r="B475" s="8">
        <v>11</v>
      </c>
    </row>
    <row r="476" spans="1:2">
      <c r="A476" s="11" t="s">
        <v>39</v>
      </c>
      <c r="B476" s="8">
        <v>14</v>
      </c>
    </row>
    <row r="477" spans="1:2">
      <c r="A477" s="11" t="s">
        <v>63</v>
      </c>
      <c r="B477" s="8">
        <v>22</v>
      </c>
    </row>
    <row r="478" spans="1:2">
      <c r="A478" s="11" t="s">
        <v>64</v>
      </c>
      <c r="B478" s="8">
        <v>17</v>
      </c>
    </row>
    <row r="479" spans="1:2">
      <c r="A479" s="11" t="s">
        <v>65</v>
      </c>
      <c r="B479" s="8">
        <v>16</v>
      </c>
    </row>
    <row r="480" spans="1:2">
      <c r="A480" s="11" t="s">
        <v>66</v>
      </c>
      <c r="B480" s="8">
        <v>18</v>
      </c>
    </row>
    <row r="481" spans="1:2">
      <c r="A481" s="11" t="s">
        <v>43</v>
      </c>
      <c r="B481" s="8">
        <v>29</v>
      </c>
    </row>
    <row r="482" spans="1:2">
      <c r="A482" s="11" t="s">
        <v>44</v>
      </c>
      <c r="B482" s="8">
        <v>35</v>
      </c>
    </row>
    <row r="483" spans="1:2">
      <c r="A483" s="11" t="s">
        <v>45</v>
      </c>
      <c r="B483" s="8">
        <v>21</v>
      </c>
    </row>
    <row r="484" spans="1:2">
      <c r="A484" s="11" t="s">
        <v>47</v>
      </c>
      <c r="B484" s="8">
        <v>23</v>
      </c>
    </row>
    <row r="485" spans="1:2">
      <c r="A485" s="11" t="s">
        <v>67</v>
      </c>
      <c r="B485" s="8">
        <v>40</v>
      </c>
    </row>
    <row r="486" spans="1:2">
      <c r="A486" s="11" t="s">
        <v>49</v>
      </c>
      <c r="B486" s="8">
        <v>16</v>
      </c>
    </row>
    <row r="487" spans="1:2">
      <c r="A487" s="11" t="s">
        <v>50</v>
      </c>
      <c r="B487" s="8">
        <v>64</v>
      </c>
    </row>
    <row r="488" spans="1:2">
      <c r="A488" s="11" t="s">
        <v>52</v>
      </c>
      <c r="B488" s="8">
        <v>10</v>
      </c>
    </row>
    <row r="489" spans="1:2">
      <c r="A489" s="11" t="s">
        <v>53</v>
      </c>
      <c r="B489" s="8">
        <v>20</v>
      </c>
    </row>
    <row r="490" spans="1:1">
      <c r="A490" s="10" t="s">
        <v>6</v>
      </c>
    </row>
    <row r="491" spans="1:2">
      <c r="A491" s="11" t="s">
        <v>31</v>
      </c>
      <c r="B491" s="8">
        <v>10</v>
      </c>
    </row>
    <row r="492" spans="1:2">
      <c r="A492" s="11" t="s">
        <v>32</v>
      </c>
      <c r="B492" s="8">
        <v>56</v>
      </c>
    </row>
    <row r="493" spans="1:2">
      <c r="A493" s="11" t="s">
        <v>33</v>
      </c>
      <c r="B493" s="8">
        <v>14</v>
      </c>
    </row>
    <row r="494" spans="1:2">
      <c r="A494" s="11" t="s">
        <v>34</v>
      </c>
      <c r="B494" s="8">
        <v>18</v>
      </c>
    </row>
    <row r="495" spans="1:2">
      <c r="A495" s="11" t="s">
        <v>36</v>
      </c>
      <c r="B495" s="8">
        <v>35</v>
      </c>
    </row>
    <row r="496" spans="1:2">
      <c r="A496" s="11" t="s">
        <v>37</v>
      </c>
      <c r="B496" s="8">
        <v>6</v>
      </c>
    </row>
    <row r="497" spans="1:2">
      <c r="A497" s="11" t="s">
        <v>38</v>
      </c>
      <c r="B497" s="8">
        <v>16</v>
      </c>
    </row>
    <row r="498" spans="1:2">
      <c r="A498" s="11" t="s">
        <v>39</v>
      </c>
      <c r="B498" s="8">
        <v>28</v>
      </c>
    </row>
    <row r="499" spans="1:2">
      <c r="A499" s="11" t="s">
        <v>40</v>
      </c>
      <c r="B499" s="8">
        <v>12</v>
      </c>
    </row>
    <row r="500" spans="1:2">
      <c r="A500" s="11" t="s">
        <v>41</v>
      </c>
      <c r="B500" s="8">
        <v>17</v>
      </c>
    </row>
    <row r="501" spans="1:2">
      <c r="A501" s="11" t="s">
        <v>42</v>
      </c>
      <c r="B501" s="8">
        <v>24</v>
      </c>
    </row>
    <row r="502" spans="1:2">
      <c r="A502" s="11" t="s">
        <v>43</v>
      </c>
      <c r="B502" s="8">
        <v>20</v>
      </c>
    </row>
    <row r="503" spans="1:2">
      <c r="A503" s="11" t="s">
        <v>44</v>
      </c>
      <c r="B503" s="8">
        <v>16</v>
      </c>
    </row>
    <row r="504" spans="1:2">
      <c r="A504" s="11" t="s">
        <v>47</v>
      </c>
      <c r="B504" s="8">
        <v>29</v>
      </c>
    </row>
    <row r="505" spans="1:2">
      <c r="A505" s="11" t="s">
        <v>48</v>
      </c>
      <c r="B505" s="8">
        <v>12</v>
      </c>
    </row>
    <row r="506" spans="1:2">
      <c r="A506" s="11" t="s">
        <v>49</v>
      </c>
      <c r="B506" s="8">
        <v>27</v>
      </c>
    </row>
    <row r="507" spans="1:2">
      <c r="A507" s="11" t="s">
        <v>50</v>
      </c>
      <c r="B507" s="8">
        <v>118</v>
      </c>
    </row>
    <row r="508" spans="1:2">
      <c r="A508" s="11" t="s">
        <v>51</v>
      </c>
      <c r="B508" s="8">
        <v>11</v>
      </c>
    </row>
    <row r="509" spans="1:2">
      <c r="A509" s="11" t="s">
        <v>52</v>
      </c>
      <c r="B509" s="8">
        <v>31</v>
      </c>
    </row>
    <row r="510" spans="1:2">
      <c r="A510" s="11" t="s">
        <v>53</v>
      </c>
      <c r="B510" s="8">
        <v>10</v>
      </c>
    </row>
    <row r="511" spans="1:2">
      <c r="A511" s="11" t="s">
        <v>54</v>
      </c>
      <c r="B511" s="8">
        <v>10</v>
      </c>
    </row>
    <row r="512" spans="1:2">
      <c r="A512" s="11" t="s">
        <v>55</v>
      </c>
      <c r="B512" s="8">
        <v>16</v>
      </c>
    </row>
    <row r="513" spans="1:2">
      <c r="A513" s="11" t="s">
        <v>56</v>
      </c>
      <c r="B513" s="8">
        <v>11</v>
      </c>
    </row>
    <row r="514" spans="1:1">
      <c r="A514" s="10" t="s">
        <v>7</v>
      </c>
    </row>
    <row r="515" spans="1:2">
      <c r="A515" s="11" t="s">
        <v>57</v>
      </c>
      <c r="B515" s="8">
        <v>34</v>
      </c>
    </row>
    <row r="516" spans="1:2">
      <c r="A516" s="11" t="s">
        <v>31</v>
      </c>
      <c r="B516" s="8">
        <v>18</v>
      </c>
    </row>
    <row r="517" spans="1:2">
      <c r="A517" s="11" t="s">
        <v>32</v>
      </c>
      <c r="B517" s="8">
        <v>68</v>
      </c>
    </row>
    <row r="518" spans="1:2">
      <c r="A518" s="11" t="s">
        <v>59</v>
      </c>
      <c r="B518" s="8">
        <v>34</v>
      </c>
    </row>
    <row r="519" spans="1:2">
      <c r="A519" s="11" t="s">
        <v>34</v>
      </c>
      <c r="B519" s="8">
        <v>32</v>
      </c>
    </row>
    <row r="520" spans="1:2">
      <c r="A520" s="11" t="s">
        <v>36</v>
      </c>
      <c r="B520" s="8">
        <v>16</v>
      </c>
    </row>
    <row r="521" spans="1:2">
      <c r="A521" s="11" t="s">
        <v>69</v>
      </c>
      <c r="B521" s="8">
        <v>14</v>
      </c>
    </row>
    <row r="522" spans="1:2">
      <c r="A522" s="11" t="s">
        <v>38</v>
      </c>
      <c r="B522" s="8">
        <v>12</v>
      </c>
    </row>
    <row r="523" spans="1:2">
      <c r="A523" s="11" t="s">
        <v>42</v>
      </c>
      <c r="B523" s="8">
        <v>10</v>
      </c>
    </row>
    <row r="524" spans="1:2">
      <c r="A524" s="11" t="s">
        <v>44</v>
      </c>
      <c r="B524" s="8">
        <v>18</v>
      </c>
    </row>
    <row r="525" spans="1:2">
      <c r="A525" s="11" t="s">
        <v>45</v>
      </c>
      <c r="B525" s="8">
        <v>31</v>
      </c>
    </row>
    <row r="526" spans="1:2">
      <c r="A526" s="11" t="s">
        <v>67</v>
      </c>
      <c r="B526" s="8">
        <v>15</v>
      </c>
    </row>
    <row r="527" spans="1:2">
      <c r="A527" s="11" t="s">
        <v>50</v>
      </c>
      <c r="B527" s="8">
        <v>56</v>
      </c>
    </row>
    <row r="528" spans="1:1">
      <c r="A528" s="10" t="s">
        <v>8</v>
      </c>
    </row>
    <row r="529" spans="1:2">
      <c r="A529" s="11" t="s">
        <v>57</v>
      </c>
      <c r="B529" s="8">
        <v>15</v>
      </c>
    </row>
    <row r="530" spans="1:2">
      <c r="A530" s="11" t="s">
        <v>32</v>
      </c>
      <c r="B530" s="8">
        <v>11</v>
      </c>
    </row>
    <row r="531" spans="1:2">
      <c r="A531" s="11" t="s">
        <v>33</v>
      </c>
      <c r="B531" s="8">
        <v>11</v>
      </c>
    </row>
    <row r="532" spans="1:2">
      <c r="A532" s="11" t="s">
        <v>59</v>
      </c>
      <c r="B532" s="8">
        <v>14</v>
      </c>
    </row>
    <row r="533" spans="1:2">
      <c r="A533" s="11" t="s">
        <v>35</v>
      </c>
      <c r="B533" s="8">
        <v>15</v>
      </c>
    </row>
    <row r="534" spans="1:2">
      <c r="A534" s="11" t="s">
        <v>36</v>
      </c>
      <c r="B534" s="8">
        <v>26</v>
      </c>
    </row>
    <row r="535" spans="1:2">
      <c r="A535" s="11" t="s">
        <v>69</v>
      </c>
      <c r="B535" s="8">
        <v>14</v>
      </c>
    </row>
    <row r="536" spans="1:2">
      <c r="A536" s="11" t="s">
        <v>38</v>
      </c>
      <c r="B536" s="8">
        <v>12</v>
      </c>
    </row>
    <row r="537" spans="1:2">
      <c r="A537" s="11" t="s">
        <v>62</v>
      </c>
      <c r="B537" s="8">
        <v>14</v>
      </c>
    </row>
    <row r="538" spans="1:2">
      <c r="A538" s="11" t="s">
        <v>39</v>
      </c>
      <c r="B538" s="8">
        <v>17</v>
      </c>
    </row>
    <row r="539" spans="1:2">
      <c r="A539" s="11" t="s">
        <v>40</v>
      </c>
      <c r="B539" s="8">
        <v>30</v>
      </c>
    </row>
    <row r="540" spans="1:2">
      <c r="A540" s="11" t="s">
        <v>71</v>
      </c>
      <c r="B540" s="8">
        <v>12</v>
      </c>
    </row>
    <row r="541" spans="1:2">
      <c r="A541" s="11" t="s">
        <v>42</v>
      </c>
      <c r="B541" s="8">
        <v>41</v>
      </c>
    </row>
    <row r="542" spans="1:2">
      <c r="A542" s="11" t="s">
        <v>43</v>
      </c>
      <c r="B542" s="8">
        <v>30</v>
      </c>
    </row>
    <row r="543" spans="1:2">
      <c r="A543" s="11" t="s">
        <v>44</v>
      </c>
      <c r="B543" s="8">
        <v>15</v>
      </c>
    </row>
    <row r="544" spans="1:2">
      <c r="A544" s="11" t="s">
        <v>45</v>
      </c>
      <c r="B544" s="8">
        <v>39</v>
      </c>
    </row>
    <row r="545" spans="1:2">
      <c r="A545" s="11" t="s">
        <v>46</v>
      </c>
      <c r="B545" s="8">
        <v>17</v>
      </c>
    </row>
    <row r="546" spans="1:2">
      <c r="A546" s="11" t="s">
        <v>48</v>
      </c>
      <c r="B546" s="8">
        <v>10</v>
      </c>
    </row>
    <row r="547" spans="1:2">
      <c r="A547" s="11" t="s">
        <v>72</v>
      </c>
      <c r="B547" s="8">
        <v>12</v>
      </c>
    </row>
    <row r="548" spans="1:2">
      <c r="A548" s="11" t="s">
        <v>49</v>
      </c>
      <c r="B548" s="8">
        <v>23</v>
      </c>
    </row>
    <row r="549" spans="1:2">
      <c r="A549" s="11" t="s">
        <v>52</v>
      </c>
      <c r="B549" s="8">
        <v>17</v>
      </c>
    </row>
    <row r="550" spans="1:2">
      <c r="A550" s="11" t="s">
        <v>53</v>
      </c>
      <c r="B550" s="8">
        <v>22</v>
      </c>
    </row>
    <row r="551" spans="1:2">
      <c r="A551" s="1" t="s">
        <v>15</v>
      </c>
      <c r="B551" s="8">
        <v>11487</v>
      </c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7"/>
  <sheetViews>
    <sheetView workbookViewId="0">
      <selection activeCell="E12" sqref="E12"/>
    </sheetView>
  </sheetViews>
  <sheetFormatPr defaultColWidth="9" defaultRowHeight="12" outlineLevelCol="1"/>
  <cols>
    <col min="1" max="1" width="37.7142857142857" customWidth="1"/>
    <col min="2" max="2" width="9.14285714285714" style="8" customWidth="1"/>
  </cols>
  <sheetData>
    <row r="1" s="12" customFormat="1" spans="1:2">
      <c r="A1" s="12" t="s">
        <v>23</v>
      </c>
      <c r="B1"/>
    </row>
    <row r="2" spans="1:2">
      <c r="A2" s="1" t="s">
        <v>5</v>
      </c>
      <c r="B2"/>
    </row>
    <row r="3" spans="1:2">
      <c r="A3" s="10" t="s">
        <v>82</v>
      </c>
      <c r="B3"/>
    </row>
    <row r="4" spans="1:2">
      <c r="A4" s="10" t="s">
        <v>83</v>
      </c>
      <c r="B4"/>
    </row>
    <row r="5" spans="1:2">
      <c r="A5" s="10" t="s">
        <v>84</v>
      </c>
      <c r="B5"/>
    </row>
    <row r="6" spans="1:2">
      <c r="A6" s="10" t="s">
        <v>85</v>
      </c>
      <c r="B6"/>
    </row>
    <row r="7" spans="1:2">
      <c r="A7" s="1" t="s">
        <v>6</v>
      </c>
      <c r="B7"/>
    </row>
    <row r="8" spans="1:2">
      <c r="A8" s="10" t="s">
        <v>82</v>
      </c>
      <c r="B8"/>
    </row>
    <row r="9" spans="1:2">
      <c r="A9" s="10" t="s">
        <v>83</v>
      </c>
      <c r="B9"/>
    </row>
    <row r="10" spans="1:2">
      <c r="A10" s="10" t="s">
        <v>84</v>
      </c>
      <c r="B10"/>
    </row>
    <row r="11" spans="1:2">
      <c r="A11" s="10" t="s">
        <v>85</v>
      </c>
      <c r="B11"/>
    </row>
    <row r="12" spans="1:2">
      <c r="A12" s="1" t="s">
        <v>7</v>
      </c>
      <c r="B12"/>
    </row>
    <row r="13" spans="1:2">
      <c r="A13" s="10" t="s">
        <v>82</v>
      </c>
      <c r="B13"/>
    </row>
    <row r="14" spans="1:2">
      <c r="A14" s="10" t="s">
        <v>83</v>
      </c>
      <c r="B14"/>
    </row>
    <row r="15" spans="1:2">
      <c r="A15" s="10" t="s">
        <v>84</v>
      </c>
      <c r="B15"/>
    </row>
    <row r="16" spans="1:2">
      <c r="A16" s="10" t="s">
        <v>85</v>
      </c>
      <c r="B16"/>
    </row>
    <row r="17" spans="1:2">
      <c r="A17" s="1" t="s">
        <v>8</v>
      </c>
      <c r="B17"/>
    </row>
    <row r="18" spans="1:2">
      <c r="A18" s="10" t="s">
        <v>82</v>
      </c>
      <c r="B18"/>
    </row>
    <row r="19" spans="1:2">
      <c r="A19" s="10" t="s">
        <v>83</v>
      </c>
      <c r="B19"/>
    </row>
    <row r="20" spans="1:2">
      <c r="A20" s="10" t="s">
        <v>84</v>
      </c>
      <c r="B20"/>
    </row>
    <row r="21" spans="1:2">
      <c r="A21" s="10" t="s">
        <v>85</v>
      </c>
      <c r="B21"/>
    </row>
    <row r="22" spans="1:2">
      <c r="A22" s="1" t="s">
        <v>15</v>
      </c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9"/>
  <sheetViews>
    <sheetView topLeftCell="A14" workbookViewId="0">
      <selection activeCell="D99" sqref="D99"/>
    </sheetView>
  </sheetViews>
  <sheetFormatPr defaultColWidth="9" defaultRowHeight="12" outlineLevelCol="1"/>
  <cols>
    <col min="1" max="1" width="40.1428571428571" customWidth="1"/>
    <col min="2" max="2" width="18.1428571428571" style="8" customWidth="1"/>
  </cols>
  <sheetData>
    <row r="3" s="12" customFormat="1" ht="24" spans="1:2">
      <c r="A3" s="12" t="s">
        <v>23</v>
      </c>
      <c r="B3" s="9" t="s">
        <v>24</v>
      </c>
    </row>
    <row r="4" spans="1:1">
      <c r="A4" s="1" t="s">
        <v>4</v>
      </c>
    </row>
    <row r="5" spans="1:1">
      <c r="A5" s="10" t="s">
        <v>5</v>
      </c>
    </row>
    <row r="6" spans="1:2">
      <c r="A6" s="11" t="s">
        <v>86</v>
      </c>
      <c r="B6" s="8">
        <v>121</v>
      </c>
    </row>
    <row r="7" spans="1:2">
      <c r="A7" s="11" t="s">
        <v>87</v>
      </c>
      <c r="B7" s="8">
        <v>235</v>
      </c>
    </row>
    <row r="8" spans="1:2">
      <c r="A8" s="11" t="s">
        <v>88</v>
      </c>
      <c r="B8" s="8">
        <v>150</v>
      </c>
    </row>
    <row r="9" spans="1:2">
      <c r="A9" s="11" t="s">
        <v>89</v>
      </c>
      <c r="B9" s="8">
        <v>131</v>
      </c>
    </row>
    <row r="10" spans="1:1">
      <c r="A10" s="10" t="s">
        <v>6</v>
      </c>
    </row>
    <row r="11" spans="1:2">
      <c r="A11" s="11" t="s">
        <v>86</v>
      </c>
      <c r="B11" s="8">
        <v>226</v>
      </c>
    </row>
    <row r="12" spans="1:2">
      <c r="A12" s="11" t="s">
        <v>87</v>
      </c>
      <c r="B12" s="8">
        <v>243</v>
      </c>
    </row>
    <row r="13" spans="1:2">
      <c r="A13" s="11" t="s">
        <v>88</v>
      </c>
      <c r="B13" s="8">
        <v>167</v>
      </c>
    </row>
    <row r="14" spans="1:2">
      <c r="A14" s="11" t="s">
        <v>89</v>
      </c>
      <c r="B14" s="8">
        <v>168</v>
      </c>
    </row>
    <row r="15" spans="1:1">
      <c r="A15" s="10" t="s">
        <v>7</v>
      </c>
    </row>
    <row r="16" spans="1:2">
      <c r="A16" s="11" t="s">
        <v>86</v>
      </c>
      <c r="B16" s="8">
        <v>169</v>
      </c>
    </row>
    <row r="17" spans="1:2">
      <c r="A17" s="11" t="s">
        <v>87</v>
      </c>
      <c r="B17" s="8">
        <v>163</v>
      </c>
    </row>
    <row r="18" spans="1:2">
      <c r="A18" s="11" t="s">
        <v>88</v>
      </c>
      <c r="B18" s="8">
        <v>81</v>
      </c>
    </row>
    <row r="19" spans="1:2">
      <c r="A19" s="11" t="s">
        <v>89</v>
      </c>
      <c r="B19" s="8">
        <v>104</v>
      </c>
    </row>
    <row r="20" spans="1:1">
      <c r="A20" s="10" t="s">
        <v>8</v>
      </c>
    </row>
    <row r="21" spans="1:2">
      <c r="A21" s="11" t="s">
        <v>86</v>
      </c>
      <c r="B21" s="8">
        <v>62</v>
      </c>
    </row>
    <row r="22" spans="1:2">
      <c r="A22" s="11" t="s">
        <v>87</v>
      </c>
      <c r="B22" s="8">
        <v>124</v>
      </c>
    </row>
    <row r="23" spans="1:2">
      <c r="A23" s="11" t="s">
        <v>88</v>
      </c>
      <c r="B23" s="8">
        <v>185</v>
      </c>
    </row>
    <row r="24" spans="1:2">
      <c r="A24" s="11" t="s">
        <v>89</v>
      </c>
      <c r="B24" s="8">
        <v>170</v>
      </c>
    </row>
    <row r="25" spans="1:1">
      <c r="A25" s="1" t="s">
        <v>9</v>
      </c>
    </row>
    <row r="26" spans="1:1">
      <c r="A26" s="10" t="s">
        <v>5</v>
      </c>
    </row>
    <row r="27" spans="1:2">
      <c r="A27" s="11" t="s">
        <v>86</v>
      </c>
      <c r="B27" s="8">
        <v>156</v>
      </c>
    </row>
    <row r="28" spans="1:2">
      <c r="A28" s="11" t="s">
        <v>87</v>
      </c>
      <c r="B28" s="8">
        <v>203</v>
      </c>
    </row>
    <row r="29" spans="1:2">
      <c r="A29" s="11" t="s">
        <v>88</v>
      </c>
      <c r="B29" s="8">
        <v>270</v>
      </c>
    </row>
    <row r="30" spans="1:2">
      <c r="A30" s="11" t="s">
        <v>89</v>
      </c>
      <c r="B30" s="8">
        <v>112</v>
      </c>
    </row>
    <row r="31" spans="1:1">
      <c r="A31" s="10" t="s">
        <v>6</v>
      </c>
    </row>
    <row r="32" spans="1:2">
      <c r="A32" s="11" t="s">
        <v>86</v>
      </c>
      <c r="B32" s="8">
        <v>206</v>
      </c>
    </row>
    <row r="33" spans="1:2">
      <c r="A33" s="11" t="s">
        <v>87</v>
      </c>
      <c r="B33" s="8">
        <v>124</v>
      </c>
    </row>
    <row r="34" spans="1:2">
      <c r="A34" s="11" t="s">
        <v>88</v>
      </c>
      <c r="B34" s="8">
        <v>116</v>
      </c>
    </row>
    <row r="35" spans="1:2">
      <c r="A35" s="11" t="s">
        <v>89</v>
      </c>
      <c r="B35" s="8">
        <v>267</v>
      </c>
    </row>
    <row r="36" spans="1:1">
      <c r="A36" s="10" t="s">
        <v>7</v>
      </c>
    </row>
    <row r="37" spans="1:2">
      <c r="A37" s="11" t="s">
        <v>86</v>
      </c>
      <c r="B37" s="8">
        <v>101</v>
      </c>
    </row>
    <row r="38" spans="1:2">
      <c r="A38" s="11" t="s">
        <v>87</v>
      </c>
      <c r="B38" s="8">
        <v>151</v>
      </c>
    </row>
    <row r="39" spans="1:2">
      <c r="A39" s="11" t="s">
        <v>88</v>
      </c>
      <c r="B39" s="8">
        <v>92</v>
      </c>
    </row>
    <row r="40" spans="1:2">
      <c r="A40" s="11" t="s">
        <v>89</v>
      </c>
      <c r="B40" s="8">
        <v>123</v>
      </c>
    </row>
    <row r="41" spans="1:1">
      <c r="A41" s="10" t="s">
        <v>8</v>
      </c>
    </row>
    <row r="42" spans="1:2">
      <c r="A42" s="11" t="s">
        <v>86</v>
      </c>
      <c r="B42" s="8">
        <v>144</v>
      </c>
    </row>
    <row r="43" spans="1:2">
      <c r="A43" s="11" t="s">
        <v>87</v>
      </c>
      <c r="B43" s="8">
        <v>48</v>
      </c>
    </row>
    <row r="44" spans="1:2">
      <c r="A44" s="11" t="s">
        <v>88</v>
      </c>
      <c r="B44" s="8">
        <v>77</v>
      </c>
    </row>
    <row r="45" spans="1:2">
      <c r="A45" s="11" t="s">
        <v>89</v>
      </c>
      <c r="B45" s="8">
        <v>110</v>
      </c>
    </row>
    <row r="46" spans="1:1">
      <c r="A46" s="1" t="s">
        <v>11</v>
      </c>
    </row>
    <row r="47" spans="1:1">
      <c r="A47" s="10" t="s">
        <v>5</v>
      </c>
    </row>
    <row r="48" spans="1:2">
      <c r="A48" s="11" t="s">
        <v>86</v>
      </c>
      <c r="B48" s="8">
        <v>154</v>
      </c>
    </row>
    <row r="49" spans="1:2">
      <c r="A49" s="11" t="s">
        <v>87</v>
      </c>
      <c r="B49" s="8">
        <v>200</v>
      </c>
    </row>
    <row r="50" spans="1:2">
      <c r="A50" s="11" t="s">
        <v>88</v>
      </c>
      <c r="B50" s="8">
        <v>119</v>
      </c>
    </row>
    <row r="51" spans="1:2">
      <c r="A51" s="11" t="s">
        <v>89</v>
      </c>
      <c r="B51" s="8">
        <v>143</v>
      </c>
    </row>
    <row r="52" spans="1:1">
      <c r="A52" s="10" t="s">
        <v>6</v>
      </c>
    </row>
    <row r="53" spans="1:2">
      <c r="A53" s="11" t="s">
        <v>86</v>
      </c>
      <c r="B53" s="8">
        <v>197</v>
      </c>
    </row>
    <row r="54" spans="1:2">
      <c r="A54" s="11" t="s">
        <v>87</v>
      </c>
      <c r="B54" s="8">
        <v>204</v>
      </c>
    </row>
    <row r="55" spans="1:2">
      <c r="A55" s="11" t="s">
        <v>88</v>
      </c>
      <c r="B55" s="8">
        <v>170</v>
      </c>
    </row>
    <row r="56" spans="1:2">
      <c r="A56" s="11" t="s">
        <v>89</v>
      </c>
      <c r="B56" s="8">
        <v>71</v>
      </c>
    </row>
    <row r="57" spans="1:1">
      <c r="A57" s="10" t="s">
        <v>7</v>
      </c>
    </row>
    <row r="58" spans="1:2">
      <c r="A58" s="11" t="s">
        <v>86</v>
      </c>
      <c r="B58" s="8">
        <v>112</v>
      </c>
    </row>
    <row r="59" spans="1:2">
      <c r="A59" s="11" t="s">
        <v>87</v>
      </c>
      <c r="B59" s="8">
        <v>82</v>
      </c>
    </row>
    <row r="60" spans="1:2">
      <c r="A60" s="11" t="s">
        <v>88</v>
      </c>
      <c r="B60" s="8">
        <v>91</v>
      </c>
    </row>
    <row r="61" spans="1:2">
      <c r="A61" s="11" t="s">
        <v>89</v>
      </c>
      <c r="B61" s="8">
        <v>77</v>
      </c>
    </row>
    <row r="62" spans="1:1">
      <c r="A62" s="10" t="s">
        <v>8</v>
      </c>
    </row>
    <row r="63" spans="1:2">
      <c r="A63" s="11" t="s">
        <v>86</v>
      </c>
      <c r="B63" s="8">
        <v>46</v>
      </c>
    </row>
    <row r="64" spans="1:2">
      <c r="A64" s="11" t="s">
        <v>87</v>
      </c>
      <c r="B64" s="8">
        <v>85</v>
      </c>
    </row>
    <row r="65" spans="1:2">
      <c r="A65" s="11" t="s">
        <v>88</v>
      </c>
      <c r="B65" s="8">
        <v>104</v>
      </c>
    </row>
    <row r="66" spans="1:2">
      <c r="A66" s="11" t="s">
        <v>89</v>
      </c>
      <c r="B66" s="8">
        <v>36</v>
      </c>
    </row>
    <row r="67" spans="1:1">
      <c r="A67" s="1" t="s">
        <v>12</v>
      </c>
    </row>
    <row r="68" spans="1:1">
      <c r="A68" s="10" t="s">
        <v>5</v>
      </c>
    </row>
    <row r="69" spans="1:2">
      <c r="A69" s="11" t="s">
        <v>86</v>
      </c>
      <c r="B69" s="8">
        <v>173</v>
      </c>
    </row>
    <row r="70" spans="1:2">
      <c r="A70" s="11" t="s">
        <v>87</v>
      </c>
      <c r="B70" s="8">
        <v>225</v>
      </c>
    </row>
    <row r="71" spans="1:2">
      <c r="A71" s="11" t="s">
        <v>88</v>
      </c>
      <c r="B71" s="8">
        <v>213</v>
      </c>
    </row>
    <row r="72" spans="1:2">
      <c r="A72" s="11" t="s">
        <v>89</v>
      </c>
      <c r="B72" s="8">
        <v>124</v>
      </c>
    </row>
    <row r="73" spans="1:1">
      <c r="A73" s="10" t="s">
        <v>6</v>
      </c>
    </row>
    <row r="74" spans="1:2">
      <c r="A74" s="11" t="s">
        <v>86</v>
      </c>
      <c r="B74" s="8">
        <v>178</v>
      </c>
    </row>
    <row r="75" spans="1:2">
      <c r="A75" s="11" t="s">
        <v>87</v>
      </c>
      <c r="B75" s="8">
        <v>159</v>
      </c>
    </row>
    <row r="76" spans="1:2">
      <c r="A76" s="11" t="s">
        <v>88</v>
      </c>
      <c r="B76" s="8">
        <v>213</v>
      </c>
    </row>
    <row r="77" spans="1:2">
      <c r="A77" s="11" t="s">
        <v>89</v>
      </c>
      <c r="B77" s="8">
        <v>165</v>
      </c>
    </row>
    <row r="78" spans="1:1">
      <c r="A78" s="10" t="s">
        <v>7</v>
      </c>
    </row>
    <row r="79" spans="1:2">
      <c r="A79" s="11" t="s">
        <v>86</v>
      </c>
      <c r="B79" s="8">
        <v>217</v>
      </c>
    </row>
    <row r="80" spans="1:2">
      <c r="A80" s="11" t="s">
        <v>87</v>
      </c>
      <c r="B80" s="8">
        <v>146</v>
      </c>
    </row>
    <row r="81" spans="1:2">
      <c r="A81" s="11" t="s">
        <v>88</v>
      </c>
      <c r="B81" s="8">
        <v>134</v>
      </c>
    </row>
    <row r="82" spans="1:2">
      <c r="A82" s="11" t="s">
        <v>89</v>
      </c>
      <c r="B82" s="8">
        <v>103</v>
      </c>
    </row>
    <row r="83" spans="1:1">
      <c r="A83" s="10" t="s">
        <v>8</v>
      </c>
    </row>
    <row r="84" spans="1:2">
      <c r="A84" s="11" t="s">
        <v>86</v>
      </c>
      <c r="B84" s="8">
        <v>123</v>
      </c>
    </row>
    <row r="85" spans="1:2">
      <c r="A85" s="11" t="s">
        <v>87</v>
      </c>
      <c r="B85" s="8">
        <v>132</v>
      </c>
    </row>
    <row r="86" spans="1:2">
      <c r="A86" s="11" t="s">
        <v>88</v>
      </c>
      <c r="B86" s="8">
        <v>166</v>
      </c>
    </row>
    <row r="87" spans="1:2">
      <c r="A87" s="11" t="s">
        <v>89</v>
      </c>
      <c r="B87" s="8">
        <v>266</v>
      </c>
    </row>
    <row r="88" spans="1:1">
      <c r="A88" s="1" t="s">
        <v>14</v>
      </c>
    </row>
    <row r="89" spans="1:1">
      <c r="A89" s="10" t="s">
        <v>5</v>
      </c>
    </row>
    <row r="90" spans="1:2">
      <c r="A90" s="11" t="s">
        <v>86</v>
      </c>
      <c r="B90" s="8">
        <v>191</v>
      </c>
    </row>
    <row r="91" spans="1:2">
      <c r="A91" s="11" t="s">
        <v>87</v>
      </c>
      <c r="B91" s="8">
        <v>241</v>
      </c>
    </row>
    <row r="92" spans="1:2">
      <c r="A92" s="11" t="s">
        <v>88</v>
      </c>
      <c r="B92" s="8">
        <v>154</v>
      </c>
    </row>
    <row r="93" spans="1:2">
      <c r="A93" s="11" t="s">
        <v>89</v>
      </c>
      <c r="B93" s="8">
        <v>152</v>
      </c>
    </row>
    <row r="94" spans="1:1">
      <c r="A94" s="10" t="s">
        <v>6</v>
      </c>
    </row>
    <row r="95" spans="1:2">
      <c r="A95" s="11" t="s">
        <v>86</v>
      </c>
      <c r="B95" s="8">
        <v>102</v>
      </c>
    </row>
    <row r="96" spans="1:2">
      <c r="A96" s="11" t="s">
        <v>87</v>
      </c>
      <c r="B96" s="8">
        <v>184</v>
      </c>
    </row>
    <row r="97" spans="1:2">
      <c r="A97" s="11" t="s">
        <v>88</v>
      </c>
      <c r="B97" s="8">
        <v>125</v>
      </c>
    </row>
    <row r="98" spans="1:2">
      <c r="A98" s="11" t="s">
        <v>89</v>
      </c>
      <c r="B98" s="8">
        <v>136</v>
      </c>
    </row>
    <row r="99" spans="1:1">
      <c r="A99" s="10" t="s">
        <v>7</v>
      </c>
    </row>
    <row r="100" spans="1:2">
      <c r="A100" s="11" t="s">
        <v>86</v>
      </c>
      <c r="B100" s="8">
        <v>35</v>
      </c>
    </row>
    <row r="101" spans="1:2">
      <c r="A101" s="11" t="s">
        <v>87</v>
      </c>
      <c r="B101" s="8">
        <v>96</v>
      </c>
    </row>
    <row r="102" spans="1:2">
      <c r="A102" s="11" t="s">
        <v>88</v>
      </c>
      <c r="B102" s="8">
        <v>101</v>
      </c>
    </row>
    <row r="103" spans="1:2">
      <c r="A103" s="11" t="s">
        <v>89</v>
      </c>
      <c r="B103" s="8">
        <v>126</v>
      </c>
    </row>
    <row r="104" spans="1:1">
      <c r="A104" s="10" t="s">
        <v>8</v>
      </c>
    </row>
    <row r="105" spans="1:2">
      <c r="A105" s="11" t="s">
        <v>86</v>
      </c>
      <c r="B105" s="8">
        <v>131</v>
      </c>
    </row>
    <row r="106" spans="1:2">
      <c r="A106" s="11" t="s">
        <v>87</v>
      </c>
      <c r="B106" s="8">
        <v>128</v>
      </c>
    </row>
    <row r="107" spans="1:2">
      <c r="A107" s="11" t="s">
        <v>88</v>
      </c>
      <c r="B107" s="8">
        <v>57</v>
      </c>
    </row>
    <row r="108" spans="1:2">
      <c r="A108" s="11" t="s">
        <v>89</v>
      </c>
      <c r="B108" s="8">
        <v>101</v>
      </c>
    </row>
    <row r="109" spans="1:2">
      <c r="A109" s="1" t="s">
        <v>15</v>
      </c>
      <c r="B109" s="8">
        <v>11487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? > 
 < c t : c o n t e n t T y p e S c h e m a   c t : _ = " "   m a : c o n t e n t T y p e N a m e = " D o c u m e n t "   m a : c o n t e n t T y p e D e s c r i p t i o n = " C r e a t e   a   n e w   d o c u m e n t . "   m a : _ = " "   m a : c o n t e n t T y p e S c o p e = " "   m a : c o n t e n t T y p e I D = " 0 x 0 1 0 1 0 0 1 8 7 2 1 3 A C 4 3 C D F 4 4 6 A D F C 4 7 1 B D B 5 4 4 7 4 F "   m a : c o n t e n t T y p e V e r s i o n = " 1 3 "   x m l n s : c t = " h t t p : / / s c h e m a s . m i c r o s o f t . c o m / o f f i c e / 2 0 0 6 / m e t a d a t a / c o n t e n t T y p e "   m a : v e r s i o n I D = " 0 e 5 3 2 4 5 8 b 2 d c a 4 6 9 c f f 0 e e 9 d a 7 6 d 4 0 3 5 "   x m l n s : m a = " h t t p : / / s c h e m a s . m i c r o s o f t . c o m / o f f i c e / 2 0 0 6 / m e t a d a t a / p r o p e r t i e s / m e t a A t t r i b u t e s " > 
   < x s d : s c h e m a   x m l n s : n s 3 = " 9 8 4 1 1 6 7 6 - 9 9 2 8 - 4 6 e 8 - b 0 6 8 - f 2 c 8 7 4 7 0 e 0 f c "   x m l n s : p = " h t t p : / / s c h e m a s . m i c r o s o f t . c o m / o f f i c e / 2 0 0 6 / m e t a d a t a / p r o p e r t i e s "   x m l n s : n s 4 = " 8 f 1 3 3 7 f d - b 7 e 6 - 4 d 5 4 - b a 9 c - 7 2 f d 9 b f 2 9 a 6 9 "   m a : r o o t = " t r u e "   x m l n s : x s d = " h t t p : / / w w w . w 3 . o r g / 2 0 0 1 / X M L S c h e m a "   n s 3 : _ = " "   t a r g e t N a m e s p a c e = " h t t p : / / s c h e m a s . m i c r o s o f t . c o m / o f f i c e / 2 0 0 6 / m e t a d a t a / p r o p e r t i e s "   m a : f i e l d s I D = " a 4 b e c f f 4 4 1 3 0 9 5 a 4 1 9 1 3 3 d 3 6 1 d c d 3 2 2 0 "   n s 4 : _ = " "   x m l n s : x s = " h t t p : / / w w w . w 3 . o r g / 2 0 0 1 / X M L S c h e m a " > 
     < x s d : i m p o r t   n a m e s p a c e = " 9 8 4 1 1 6 7 6 - 9 9 2 8 - 4 6 e 8 - b 0 6 8 - f 2 c 8 7 4 7 0 e 0 f c " / > 
     < x s d : i m p o r t   n a m e s p a c e = " 8 f 1 3 3 7 f d - b 7 e 6 - 4 d 5 4 - b a 9 c - 7 2 f d 9 b f 2 9 a 6 9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3 : S h a r e d W i t h U s e r s "   m i n O c c u r s = " 0 " / > 
                 < x s d : e l e m e n t   r e f = " n s 3 : S h a r e d W i t h D e t a i l s "   m i n O c c u r s = " 0 " / > 
                 < x s d : e l e m e n t   r e f = " n s 3 : S h a r i n g H i n t H a s h "   m i n O c c u r s = " 0 " / > 
                 < x s d : e l e m e n t   r e f = " n s 4 : M e d i a S e r v i c e M e t a d a t a "   m i n O c c u r s = " 0 " / > 
                 < x s d : e l e m e n t   r e f = " n s 4 : M e d i a S e r v i c e F a s t M e t a d a t a "   m i n O c c u r s = " 0 " / > 
                 < x s d : e l e m e n t   r e f = " n s 4 : M e d i a S e r v i c e O b j e c t D e t e c t o r V e r s i o n s "   m i n O c c u r s = " 0 " / > 
                 < x s d : e l e m e n t   r e f = " n s 4 : M e d i a S e r v i c e A u t o T a g s "   m i n O c c u r s = " 0 " / > 
                 < x s d : e l e m e n t   r e f = " n s 4 : M e d i a S e r v i c e G e n e r a t i o n T i m e "   m i n O c c u r s = " 0 " / > 
                 < x s d : e l e m e n t   r e f = " n s 4 : M e d i a S e r v i c e E v e n t H a s h C o d e "   m i n O c c u r s = " 0 " / > 
                 < x s d : e l e m e n t   r e f = " n s 4 : M e d i a S e r v i c e D a t e T a k e n "   m i n O c c u r s = " 0 " / > 
                 < x s d : e l e m e n t   r e f = " n s 4 : M e d i a S e r v i c e O C R "   m i n O c c u r s = " 0 " / > 
                 < x s d : e l e m e n t   r e f = " n s 4 : _ a c t i v i t y "   m i n O c c u r s = " 0 " / > 
                 < x s d : e l e m e n t   r e f = " n s 4 : M e d i a S e r v i c e S e a r c h P r o p e r t i e s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  t a r g e t N a m e s p a c e = " 9 8 4 1 1 6 7 6 - 9 9 2 8 - 4 6 e 8 - b 0 6 8 - f 2 c 8 7 4 7 0 e 0 f c "   x m l n s : d m s = " h t t p : / / s c h e m a s . m i c r o s o f t . c o m / o f f i c e / 2 0 0 6 / d o c u m e n t M a n a g e m e n t / t y p e s "   x m l n s : x s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i l l a b l e = " t r u e "   m a : i n t e r n a l N a m e = " S h a r e d W i t h U s e r s "   m a : i n d e x = " 8 "   m a : d i s p l a y N a m e = " S h a r e d   W i t h "   m a : r e a d O n l y = " t r u e "   n a m e = " S h a r e d W i t h U s e r s " > 
       < x s d : c o m p l e x T y p e > 
         < x s d : c o m p l e x C o n t e n t > 
           < x s d : e x t e n s i o n   b a s e = " d m s : U s e r M u l t i " > 
             < x s d : s e q u e n c e > 
               < x s d : e l e m e n t   m a x O c c u r s = " u n b o u n d e d "   m i n O c c u r s = " 0 "   n a m e = " U s e r I n f o " > 
                 < x s d : c o m p l e x T y p e > 
                   < x s d : s e q u e n c e > 
                     < x s d : e l e m e n t   t y p e = " x s d : s t r i n g "   m i n O c c u r s = " 0 "   n a m e = " D i s p l a y N a m e " / > 
                     < x s d : e l e m e n t   n i l l a b l e = " t r u e "   t y p e = " d m s : U s e r I d "   m i n O c c u r s = " 0 "   n a m e = " A c c o u n t I d " / > 
                     < x s d : e l e m e n t   t y p e = " x s d : s t r i n g "   m i n O c c u r s = " 0 "   n a m e = " A c c o u n t T y p e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n i l l a b l e = " t r u e "   m a : i n t e r n a l N a m e = " S h a r e d W i t h D e t a i l s "   m a : i n d e x = " 9 "   m a : d i s p l a y N a m e = " S h a r e d   W i t h   D e t a i l s "   m a : r e a d O n l y = " t r u e "   n a m e = " S h a r e d W i t h D e t a i l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i n t e r n a l N a m e = " S h a r i n g H i n t H a s h "   m a : i n d e x = " 1 0 "   m a : d i s p l a y N a m e = " S h a r i n g   H i n t   H a s h "   m a : r e a d O n l y = " t r u e "   n a m e = " S h a r i n g H i n t H a s h " > 
       < x s d : s i m p l e T y p e > 
         < x s d : r e s t r i c t i o n   b a s e = " d m s : T e x t " / > 
       < / x s d : s i m p l e T y p e > 
     < / x s d : e l e m e n t > 
   < / x s d : s c h e m a > 
   < x s d : s c h e m a   e l e m e n t F o r m D e f a u l t = " q u a l i f i e d "   x m l n s : x s d = " h t t p : / / w w w . w 3 . o r g / 2 0 0 1 / X M L S c h e m a "   x m l n s : p c = " h t t p : / / s c h e m a s . m i c r o s o f t . c o m / o f f i c e / i n f o p a t h / 2 0 0 7 / P a r t n e r C o n t r o l s "   t a r g e t N a m e s p a c e = " 8 f 1 3 3 7 f d - b 7 e 6 - 4 d 5 4 - b a 9 c - 7 2 f d 9 b f 2 9 a 6 9 "   x m l n s : d m s = " h t t p : / / s c h e m a s . m i c r o s o f t . c o m / o f f i c e / 2 0 0 6 / d o c u m e n t M a n a g e m e n t / t y p e s "   x m l n s : x s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n i l l a b l e = " t r u e "   m a : i n t e r n a l N a m e = " M e d i a S e r v i c e M e t a d a t a "   m a : i n d e x = " 1 1 "   m a : d i s p l a y N a m e = " M e d i a S e r v i c e M e t a d a t a "   m a : r e a d O n l y = " t r u e "   n a m e = " M e d i a S e r v i c e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i n t e r n a l N a m e = " M e d i a S e r v i c e F a s t M e t a d a t a "   m a : i n d e x = " 1 2 "   m a : d i s p l a y N a m e = " M e d i a S e r v i c e F a s t M e t a d a t a "   m a : r e a d O n l y = " t r u e "   n a m e = " M e d i a S e r v i c e F a s t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i n t e r n a l N a m e = " M e d i a S e r v i c e O b j e c t D e t e c t o r V e r s i o n s "   m a : i n d e x = " 1 3 "   m a : d i s p l a y N a m e = " M e d i a S e r v i c e O b j e c t D e t e c t o r V e r s i o n s "   m a : r e a d O n l y = " t r u e "   n a m e = " M e d i a S e r v i c e O b j e c t D e t e c t o r V e r s i o n s "   m a : i n d e x e d = " t r u e " > 
       < x s d : s i m p l e T y p e > 
         < x s d : r e s t r i c t i o n   b a s e = " d m s : T e x t " / > 
       < / x s d : s i m p l e T y p e > 
     < / x s d : e l e m e n t > 
     < x s d : e l e m e n t   n i l l a b l e = " t r u e "   m a : i n t e r n a l N a m e = " M e d i a S e r v i c e A u t o T a g s "   m a : i n d e x = " 1 4 "   m a : d i s p l a y N a m e = " T a g s "   m a : r e a d O n l y = " t r u e "   n a m e = " M e d i a S e r v i c e A u t o T a g s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i n t e r n a l N a m e = " M e d i a S e r v i c e G e n e r a t i o n T i m e "   m a : i n d e x = " 1 5 "   m a : d i s p l a y N a m e = " M e d i a S e r v i c e G e n e r a t i o n T i m e "   m a : r e a d O n l y = " t r u e "   n a m e = " M e d i a S e r v i c e G e n e r a t i o n T i m e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i n t e r n a l N a m e = " M e d i a S e r v i c e E v e n t H a s h C o d e "   m a : i n d e x = " 1 6 "   m a : d i s p l a y N a m e = " M e d i a S e r v i c e E v e n t H a s h C o d e "   m a : r e a d O n l y = " t r u e "   n a m e = " M e d i a S e r v i c e E v e n t H a s h C o d e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i n t e r n a l N a m e = " M e d i a S e r v i c e D a t e T a k e n "   m a : i n d e x = " 1 7 "   m a : d i s p l a y N a m e = " M e d i a S e r v i c e D a t e T a k e n "   m a : r e a d O n l y = " t r u e "   n a m e = " M e d i a S e r v i c e D a t e T a k e n "   m a : i n d e x e d = " t r u e " > 
       < x s d : s i m p l e T y p e > 
         < x s d : r e s t r i c t i o n   b a s e = " d m s : T e x t " / > 
       < / x s d : s i m p l e T y p e > 
     < / x s d : e l e m e n t > 
     < x s d : e l e m e n t   n i l l a b l e = " t r u e "   m a : i n t e r n a l N a m e = " M e d i a S e r v i c e O C R "   m a : i n d e x = " 1 8 "   m a : d i s p l a y N a m e = " E x t r a c t e d   T e x t "   m a : r e a d O n l y = " t r u e "   n a m e = " M e d i a S e r v i c e O C R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i n t e r n a l N a m e = " _ a c t i v i t y "   m a : i n d e x = " 1 9 "   m a : d i s p l a y N a m e = " _ a c t i v i t y "   n a m e = " _ a c t i v i t y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i n t e r n a l N a m e = " M e d i a S e r v i c e S e a r c h P r o p e r t i e s "   m a : i n d e x = " 2 0 "   m a : d i s p l a y N a m e = " M e d i a S e r v i c e S e a r c h P r o p e r t i e s "   m a : r e a d O n l y = " t r u e "   n a m e = " M e d i a S e r v i c e S e a r c h P r o p e r t i e s " > 
       < x s d : s i m p l e T y p e > 
         < x s d : r e s t r i c t i o n   b a s e = " d m s : N o t e " / > 
       < / x s d : s i m p l e T y p e > 
     < / x s d : e l e m e n t > 
   < / x s d : s c h e m a > 
   < x s d : s c h e m a   e l e m e n t F o r m D e f a u l t = " q u a l i f i e d "   b l o c k D e f a u l t = " # a l l "   x m l n s : d c t e r m s = " h t t p : / / p u r l . o r g / d c / t e r m s / "   x m l n s : x s d = " h t t p : / / w w w . w 3 . o r g / 2 0 0 1 / X M L S c h e m a "   x m l n s : d c = " h t t p : / / p u r l . o r g / d c / e l e m e n t s / 1 . 1 / "   x m l n s : x s i = " h t t p : / / w w w . w 3 . o r g / 2 0 0 1 / X M L S c h e m a - i n s t a n c e "   t a r g e t N a m e s p a c e = " h t t p : / / s c h e m a s . o p e n x m l f o r m a t s . o r g / p a c k a g e / 2 0 0 6 / m e t a d a t a / c o r e - p r o p e r t i e s "   x m l n s = " h t t p : / / s c h e m a s . o p e n x m l f o r m a t s . o r g / p a c k a g e / 2 0 0 6 / m e t a d a t a / c o r e - p r o p e r t i e s "   a t t r i b u t e F o r m D e f a u l t = " u n q u a l i f i e d "   x m l n s : o d o c = " h t t p : / / s c h e m a s . m i c r o s o f t . c o m / i n t e r n a l / o b d " > 
     < x s d : i m p o r t   s c h e m a L o c a t i o n = " h t t p : / / d u b l i n c o r e . o r g / s c h e m a s / x m l s / q d c / 2 0 0 3 / 0 4 / 0 2 / d c . x s d "   n a m e s p a c e = " h t t p : / / p u r l . o r g / d c / e l e m e n t s / 1 . 1 / " / > 
     < x s d : i m p o r t   s c h e m a L o c a t i o n = " h t t p : / / d u b l i n c o r e . o r g / s c h e m a s / x m l s / q d c / 2 0 0 3 / 0 4 / 0 2 / d c t e r m s . x s d "   n a m e s p a c e = " h t t p : / / p u r l . o r g / d c / t e r m s / " / > 
     < x s d : e l e m e n t   t y p e = " C T _ c o r e P r o p e r t i e s "   n a m e = " c o r e P r o p e r t i e s " / > 
     < x s d : c o m p l e x T y p e   n a m e = " C T _ c o r e P r o p e r t i e s " > 
       < x s d : a l l > 
         < x s d : e l e m e n t   r e f = " d c : c r e a t o r "   m a x O c c u r s = " 1 "   m i n O c c u r s = " 0 " / > 
         < x s d : e l e m e n t   r e f = " d c t e r m s : c r e a t e d "   m a x O c c u r s = " 1 "   m i n O c c u r s = " 0 " / > 
         < x s d : e l e m e n t   r e f = " d c : i d e n t i f i e r "   m a x O c c u r s = " 1 "   m i n O c c u r s = " 0 " / > 
         < x s d : e l e m e n t   m a x O c c u r s = " 1 "   t y p e = " x s d : s t r i n g "   m a : i n d e x = " 0 "   m a : d i s p l a y N a m e = " C o n t e n t   T y p e "   m i n O c c u r s = " 0 "   n a m e = " c o n t e n t T y p e " / > 
         < x s d : e l e m e n t   r e f = " d c : t i t l e "   m a x O c c u r s = " 1 "   m a : i n d e x = " 4 "   m a : d i s p l a y N a m e = " T i t l e "   m i n O c c u r s = " 0 " / > 
         < x s d : e l e m e n t   r e f = " d c : s u b j e c t "   m a x O c c u r s = " 1 "   m i n O c c u r s = " 0 " / > 
         < x s d : e l e m e n t   r e f = " d c : d e s c r i p t i o n "   m a x O c c u r s = " 1 "   m i n O c c u r s = " 0 " / > 
         < x s d : e l e m e n t   m a x O c c u r s = " 1 "   t y p e = " x s d : s t r i n g "   m i n O c c u r s = " 0 "   n a m e = " k e y w o r d s " / > 
         < x s d : e l e m e n t   r e f = " d c : l a n g u a g e "   m a x O c c u r s = " 1 "   m i n O c c u r s = " 0 " / > 
         < x s d : e l e m e n t   m a x O c c u r s = " 1 "   t y p e = " x s d : s t r i n g "   m i n O c c u r s = " 0 "   n a m e = " c a t e g o r y " / > 
         < x s d : e l e m e n t   m a x O c c u r s = " 1 "   t y p e = " x s d : s t r i n g "   m i n O c c u r s = " 0 "   n a m e = " v e r s i o n " / > 
         < x s d : e l e m e n t   m a x O c c u r s = " 1 "   t y p e = " x s d : s t r i n g "   m i n O c c u r s = " 0 "   n a m e = " r e v i s i o n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m a x O c c u r s = " 1 "   t y p e = " x s d : s t r i n g "   m i n O c c u r s = " 0 "   n a m e = " l a s t M o d i f i e d B y " / > 
         < x s d : e l e m e n t   r e f = " d c t e r m s : m o d i f i e d "   m a x O c c u r s = " 1 "   m i n O c c u r s = " 0 " / > 
         < x s d : e l e m e n t   m a x O c c u r s = " 1 "   t y p e = " x s d : s t r i n g "   m i n O c c u r s = " 0 "   n a m e = " c o n t e n t S t a t u s " / > 
       < / x s d : a l l > 
     < / x s d : c o m p l e x T y p e > 
   < / x s d : s c h e m a > 
   < x s : s c h e m a   e l e m e n t F o r m D e f a u l t = " q u a l i f i e d "   x m l n s : p c = " h t t p : / / s c h e m a s . m i c r o s o f t . c o m / o f f i c e / i n f o p a t h / 2 0 0 7 / P a r t n e r C o n t r o l s "   t a r g e t N a m e s p a c e = " h t t p : / / s c h e m a s . m i c r o s o f t . c o m / o f f i c e / i n f o p a t h / 2 0 0 7 / P a r t n e r C o n t r o l s "   a t t r i b u t e F o r m D e f a u l t = " u n q u a l i f i e d "   x m l n s : x s = " h t t p : / / w w w . w 3 . o r g / 2 0 0 1 / X M L S c h e m a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t y p e = " x s : s t r i n g "   n a m e = " D i s p l a y N a m e " / > 
     < x s : e l e m e n t   t y p e = " x s : s t r i n g "   n a m e = " A c c o u n t I d " / > 
     < x s : e l e m e n t   t y p e = " x s : s t r i n g "   n a m e = " A c c o u n t T y p e " / > 
     < x s : e l e m e n t   n a m e = " B D C A s s o c i a t e d E n t i t y " > 
       < x s : c o m p l e x T y p e > 
         < x s : s e q u e n c e > 
           < x s : e l e m e n t   r e f = " p c : B D C E n t i t y "   m a x O c c u r s = " u n b o u n d e d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t y p e = " x s : s t r i n g "   n a m e = " E n t i t y N a m e s p a c e " / > 
     < x s : a t t r i b u t e   t y p e = " x s : s t r i n g "   n a m e = " E n t i t y N a m e " / > 
     < x s : a t t r i b u t e   t y p e = " x s : s t r i n g "   n a m e = " S y s t e m I n s t a n c e N a m e " / > 
     < x s : a t t r i b u t e   t y p e = " x s : s t r i n g "   n a m e = " A s s o c i a t i o n N a m e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t y p e = " x s : s t r i n g "   n a m e = " E n t i t y D i s p l a y N a m e " / > 
     < x s : e l e m e n t   t y p e = " x s : s t r i n g "   n a m e = " E n t i t y I n s t a n c e R e f e r e n c e " / > 
     < x s : e l e m e n t   t y p e = " x s : s t r i n g "   n a m e = " E n t i t y I d 1 " / > 
     < x s : e l e m e n t   t y p e = " x s : s t r i n g "   n a m e = " E n t i t y I d 2 " / > 
     < x s : e l e m e n t   t y p e = " x s : s t r i n g "   n a m e = " E n t i t y I d 3 " / > 
     < x s : e l e m e n t   t y p e = " x s : s t r i n g "   n a m e = " E n t i t y I d 4 " / > 
     < x s : e l e m e n t   t y p e = " x s : s t r i n g "   n a m e = " E n t i t y I d 5 " / > 
     < x s : e l e m e n t   n a m e = " T e r m s " > 
       < x s : c o m p l e x T y p e > 
         < x s : s e q u e n c e > 
           < x s : e l e m e n t   r e f = " p c : T e r m I n f o "   m a x O c c u r s = " u n b o u n d e d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t y p e = " x s : s t r i n g "   n a m e = " T e r m N a m e " / > 
     < x s : e l e m e n t   t y p e = " x s : s t r i n g "   n a m e = " T e r m I d " / > 
   < / x s : s c h e m a > 
 < / c t : c o n t e n t T y p e S c h e m a > 
 
</file>

<file path=customXml/item2.xml>��< ? x m l   v e r s i o n = ' 1 . 0 '   e n c o d i n g = ' u t f - 8 ' ? > 
 < p : p r o p e r t i e s   x m l n s : p = " h t t p : / / s c h e m a s . m i c r o s o f t . c o m / o f f i c e / 2 0 0 6 / m e t a d a t a / p r o p e r t i e s "   x m l n s : p c = " h t t p : / / s c h e m a s . m i c r o s o f t . c o m / o f f i c e / i n f o p a t h / 2 0 0 7 / P a r t n e r C o n t r o l s "   x m l n s : x s i = " h t t p : / / w w w . w 3 . o r g / 2 0 0 1 / X M L S c h e m a - i n s t a n c e " > 
   < d o c u m e n t M a n a g e m e n t > 
     < _ a c t i v i t y   x s i : n i l = " t r u e "   x m l n s = " 8 f 1 3 3 7 f d - b 7 e 6 - 4 d 5 4 - b a 9 c - 7 2 f d 9 b f 2 9 a 6 9 " / > 
   < / d o c u m e n t M a n a g e m e n t > 
 < / p : p r o p e r t i e s > 
 
</file>

<file path=customXml/item3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Props1.xml><?xml version="1.0" encoding="utf-8"?>
<ds:datastoreItem xmlns:ds="http://schemas.openxmlformats.org/officeDocument/2006/customXml" ds:itemID="{D87A500D-FEB6-4483-A027-A5255F0E0FEB}">
  <ds:schemaRefs/>
</ds:datastoreItem>
</file>

<file path=customXml/itemProps2.xml><?xml version="1.0" encoding="utf-8"?>
<ds:datastoreItem xmlns:ds="http://schemas.openxmlformats.org/officeDocument/2006/customXml" ds:itemID="{C9B9B2D7-C3AF-43C6-B7D6-5F915E4C9DAD}">
  <ds:schemaRefs/>
</ds:datastoreItem>
</file>

<file path=customXml/itemProps3.xml><?xml version="1.0" encoding="utf-8"?>
<ds:datastoreItem xmlns:ds="http://schemas.openxmlformats.org/officeDocument/2006/customXml" ds:itemID="{8288CAD5-5EF9-446E-A81A-FC41B6EA06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Prospects per Campaign</vt:lpstr>
      <vt:lpstr>Winning Campaign</vt:lpstr>
      <vt:lpstr>Prospects vs Accounts Booked</vt:lpstr>
      <vt:lpstr>Response Rate</vt:lpstr>
      <vt:lpstr>Sheet1</vt:lpstr>
      <vt:lpstr>Bar Graph Accounts Booked</vt:lpstr>
      <vt:lpstr>State Booked Distribution</vt:lpstr>
      <vt:lpstr>Income Distribution </vt:lpstr>
      <vt:lpstr>Age Distribution</vt:lpstr>
      <vt:lpstr>FICO Score Distribution</vt:lpstr>
      <vt:lpstr>Mod1 - DM test raw data</vt:lpstr>
      <vt:lpstr>P5 - C3</vt:lpstr>
      <vt:lpstr>P2 - C2</vt:lpstr>
      <vt:lpstr>Income</vt:lpstr>
      <vt:lpstr>FICO</vt:lpstr>
      <vt:lpstr>Age</vt:lpstr>
      <vt:lpstr>State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 Paletta-Weaver</dc:creator>
  <cp:lastModifiedBy>Sona Sibichan</cp:lastModifiedBy>
  <dcterms:created xsi:type="dcterms:W3CDTF">2024-01-19T19:13:00Z</dcterms:created>
  <dcterms:modified xsi:type="dcterms:W3CDTF">2024-08-12T16:44:04Z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0x010100187213AC43CDF446ADFC471BDB54474F</vt:lpwstr>
  </property>
  <property fmtid="{D5CDD505-2E9C-101B-9397-08002B2CF9AE}" pid="3" name="KSOProductBuildVer">
    <vt:lpwstr>1033-5.7.3.8096</vt:lpwstr>
  </property>
</Properties>
</file>