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m\Documents\1) Documents (Academics and Programming)\MSc Stats\Credit Scoring\Credit Scoring Assignment 2\"/>
    </mc:Choice>
  </mc:AlternateContent>
  <xr:revisionPtr revIDLastSave="0" documentId="13_ncr:1_{40CCE442-A038-4FCA-9574-C2047B06FFC1}" xr6:coauthVersionLast="41" xr6:coauthVersionMax="41" xr10:uidLastSave="{00000000-0000-0000-0000-000000000000}"/>
  <bookViews>
    <workbookView xWindow="-10740" yWindow="11340" windowWidth="21600" windowHeight="11385" activeTab="2" xr2:uid="{93993CCE-3ECA-4521-89EF-F59F0DA5F054}"/>
  </bookViews>
  <sheets>
    <sheet name="Table 10.1 Qs" sheetId="2" r:id="rId1"/>
    <sheet name="Table 10.2" sheetId="3" r:id="rId2"/>
    <sheet name="Table 10.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H6" i="1" s="1"/>
  <c r="D9" i="1"/>
  <c r="E9" i="1"/>
  <c r="H5" i="1"/>
  <c r="G17" i="3" l="1"/>
  <c r="G14" i="3"/>
  <c r="G15" i="3"/>
  <c r="G16" i="3"/>
  <c r="G13" i="3"/>
  <c r="E14" i="3"/>
  <c r="E15" i="3"/>
  <c r="E16" i="3"/>
  <c r="E13" i="3"/>
  <c r="E42" i="2"/>
  <c r="E41" i="2"/>
  <c r="E40" i="2"/>
  <c r="C41" i="2"/>
  <c r="C40" i="2"/>
  <c r="B11" i="2"/>
  <c r="B19" i="2"/>
  <c r="B18" i="2"/>
  <c r="B17" i="2"/>
  <c r="C14" i="2"/>
  <c r="C11" i="2"/>
  <c r="C13" i="2"/>
  <c r="D11" i="2"/>
  <c r="H4" i="1" l="1"/>
</calcChain>
</file>

<file path=xl/sharedStrings.xml><?xml version="1.0" encoding="utf-8"?>
<sst xmlns="http://schemas.openxmlformats.org/spreadsheetml/2006/main" count="50" uniqueCount="41">
  <si>
    <t>Applications</t>
  </si>
  <si>
    <t>Accepts</t>
  </si>
  <si>
    <t>Rejects</t>
  </si>
  <si>
    <t>Score</t>
  </si>
  <si>
    <t>Up to 209</t>
  </si>
  <si>
    <t>210-219</t>
  </si>
  <si>
    <t>220-229</t>
  </si>
  <si>
    <t>230-239</t>
  </si>
  <si>
    <t>240-249</t>
  </si>
  <si>
    <t>250+</t>
  </si>
  <si>
    <t>HSO</t>
  </si>
  <si>
    <t>LSO</t>
  </si>
  <si>
    <t>Overall</t>
  </si>
  <si>
    <t>At 181, the cumulative rejected goods and bads are 16616 and 5583 respectively. In total we have 65288 goods and 7664 bads</t>
  </si>
  <si>
    <t>Cum. Appl</t>
  </si>
  <si>
    <t>D</t>
  </si>
  <si>
    <t>E</t>
  </si>
  <si>
    <t>Cum. Acc</t>
  </si>
  <si>
    <t>Cum. Rej</t>
  </si>
  <si>
    <t>11K: Average Profit increase from lower score</t>
  </si>
  <si>
    <t>Look at the desc  cumulative column. First calculate how many extra goods and bads we have. Then just do #G*625 - #B*3100</t>
  </si>
  <si>
    <t>@181</t>
  </si>
  <si>
    <t>Goods</t>
  </si>
  <si>
    <t>Bads</t>
  </si>
  <si>
    <t>@179</t>
  </si>
  <si>
    <t>Change</t>
  </si>
  <si>
    <t>Δ Goods</t>
  </si>
  <si>
    <t>Δ Bads</t>
  </si>
  <si>
    <t>Avg</t>
  </si>
  <si>
    <t>Cash</t>
  </si>
  <si>
    <t>11G: Expected reject rate for proposed scorecard cut-off of 181</t>
  </si>
  <si>
    <t>Expected</t>
  </si>
  <si>
    <t>Current Sample</t>
  </si>
  <si>
    <t>Score Weight</t>
  </si>
  <si>
    <t>Home Improvement</t>
  </si>
  <si>
    <t>Car</t>
  </si>
  <si>
    <t>Holiday</t>
  </si>
  <si>
    <t>Education</t>
  </si>
  <si>
    <t>Shift</t>
  </si>
  <si>
    <t>Shift*Score</t>
  </si>
  <si>
    <t>When he takes the shift*score, and sums. He gets -91.4. So he says the average score from age is about 1 less than we expect. That may mean that here it is negligible?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</si>
</sst>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0" fontId="0" fillId="0" borderId="0" xfId="1" applyNumberFormat="1" applyFont="1"/>
    <xf numFmtId="10" fontId="0" fillId="2" borderId="0" xfId="1" applyNumberFormat="1" applyFont="1" applyFill="1"/>
    <xf numFmtId="164" fontId="0" fillId="2" borderId="0" xfId="1" applyNumberFormat="1" applyFont="1" applyFill="1"/>
    <xf numFmtId="0" fontId="3" fillId="0" borderId="0" xfId="0" applyFont="1"/>
    <xf numFmtId="10" fontId="5" fillId="2" borderId="0" xfId="1" applyNumberFormat="1" applyFont="1" applyFill="1"/>
    <xf numFmtId="0" fontId="0" fillId="0" borderId="0" xfId="0" quotePrefix="1"/>
    <xf numFmtId="0" fontId="1" fillId="0" borderId="0" xfId="1" applyNumberFormat="1"/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10" fontId="6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0" fontId="7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10" fontId="6" fillId="0" borderId="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10" fontId="0" fillId="0" borderId="16" xfId="0" applyNumberFormat="1" applyBorder="1"/>
    <xf numFmtId="0" fontId="6" fillId="0" borderId="17" xfId="0" applyFont="1" applyBorder="1" applyAlignment="1">
      <alignment vertical="center" wrapText="1"/>
    </xf>
    <xf numFmtId="0" fontId="6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9" fontId="0" fillId="0" borderId="16" xfId="1" applyFont="1" applyBorder="1"/>
    <xf numFmtId="0" fontId="6" fillId="0" borderId="10" xfId="0" applyFont="1" applyBorder="1" applyAlignment="1">
      <alignment vertical="center" wrapText="1"/>
    </xf>
    <xf numFmtId="9" fontId="0" fillId="0" borderId="0" xfId="0" applyNumberFormat="1"/>
    <xf numFmtId="21" fontId="6" fillId="0" borderId="0" xfId="0" applyNumberFormat="1" applyFont="1" applyAlignment="1">
      <alignment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5B8ED-67C2-44A1-B58A-9CE6839CCA4B}">
  <dimension ref="B1:G44"/>
  <sheetViews>
    <sheetView workbookViewId="0">
      <selection activeCell="B4" sqref="B4"/>
    </sheetView>
  </sheetViews>
  <sheetFormatPr defaultRowHeight="15" x14ac:dyDescent="0.25"/>
  <cols>
    <col min="2" max="2" width="19.28515625" bestFit="1" customWidth="1"/>
    <col min="3" max="3" width="9.7109375" bestFit="1" customWidth="1"/>
  </cols>
  <sheetData>
    <row r="1" spans="2:7" ht="15.75" thickBot="1" x14ac:dyDescent="0.3"/>
    <row r="2" spans="2:7" x14ac:dyDescent="0.25">
      <c r="B2" s="38" t="s">
        <v>30</v>
      </c>
      <c r="C2" s="39"/>
      <c r="D2" s="39"/>
      <c r="E2" s="39"/>
      <c r="F2" s="39"/>
      <c r="G2" s="40"/>
    </row>
    <row r="3" spans="2:7" ht="15.75" thickBot="1" x14ac:dyDescent="0.3">
      <c r="B3" s="41"/>
      <c r="C3" s="42"/>
      <c r="D3" s="42"/>
      <c r="E3" s="42"/>
      <c r="F3" s="42"/>
      <c r="G3" s="43"/>
    </row>
    <row r="5" spans="2:7" x14ac:dyDescent="0.25">
      <c r="B5" s="44" t="s">
        <v>13</v>
      </c>
      <c r="C5" s="44"/>
      <c r="D5" s="44"/>
      <c r="E5" s="44"/>
      <c r="F5" s="44"/>
      <c r="G5" s="44"/>
    </row>
    <row r="6" spans="2:7" x14ac:dyDescent="0.25">
      <c r="B6" s="44"/>
      <c r="C6" s="44"/>
      <c r="D6" s="44"/>
      <c r="E6" s="44"/>
      <c r="F6" s="44"/>
      <c r="G6" s="44"/>
    </row>
    <row r="7" spans="2:7" x14ac:dyDescent="0.25">
      <c r="B7" s="44"/>
      <c r="C7" s="44"/>
      <c r="D7" s="44"/>
      <c r="E7" s="44"/>
      <c r="F7" s="44"/>
      <c r="G7" s="44"/>
    </row>
    <row r="8" spans="2:7" x14ac:dyDescent="0.25">
      <c r="B8" s="44"/>
      <c r="C8" s="44"/>
      <c r="D8" s="44"/>
      <c r="E8" s="44"/>
      <c r="F8" s="44"/>
      <c r="G8" s="44"/>
    </row>
    <row r="9" spans="2:7" x14ac:dyDescent="0.25">
      <c r="B9" s="44"/>
      <c r="C9" s="44"/>
      <c r="D9" s="44"/>
      <c r="E9" s="44"/>
      <c r="F9" s="44"/>
      <c r="G9" s="44"/>
    </row>
    <row r="10" spans="2:7" x14ac:dyDescent="0.25">
      <c r="B10" t="s">
        <v>18</v>
      </c>
      <c r="C10" t="s">
        <v>17</v>
      </c>
      <c r="D10" t="s">
        <v>14</v>
      </c>
    </row>
    <row r="11" spans="2:7" x14ac:dyDescent="0.25">
      <c r="B11">
        <f>16321+5528</f>
        <v>21849</v>
      </c>
      <c r="C11">
        <f>48967+2136</f>
        <v>51103</v>
      </c>
      <c r="D11">
        <f>65288+7664</f>
        <v>72952</v>
      </c>
    </row>
    <row r="13" spans="2:7" x14ac:dyDescent="0.25">
      <c r="C13" s="14">
        <f>B11/D11</f>
        <v>0.29949830025222063</v>
      </c>
    </row>
    <row r="14" spans="2:7" x14ac:dyDescent="0.25">
      <c r="C14">
        <f>1-(C11/D11)</f>
        <v>0.29949830025222068</v>
      </c>
    </row>
    <row r="15" spans="2:7" x14ac:dyDescent="0.25">
      <c r="C15" s="13" t="s">
        <v>15</v>
      </c>
    </row>
    <row r="17" spans="2:7" x14ac:dyDescent="0.25">
      <c r="B17">
        <f>48967+16616</f>
        <v>65583</v>
      </c>
    </row>
    <row r="18" spans="2:7" x14ac:dyDescent="0.25">
      <c r="B18">
        <f>2136+5583</f>
        <v>7719</v>
      </c>
    </row>
    <row r="19" spans="2:7" x14ac:dyDescent="0.25">
      <c r="B19">
        <f>5722+1942</f>
        <v>7664</v>
      </c>
    </row>
    <row r="21" spans="2:7" ht="15.75" thickBot="1" x14ac:dyDescent="0.3"/>
    <row r="22" spans="2:7" x14ac:dyDescent="0.25">
      <c r="B22" s="38" t="s">
        <v>19</v>
      </c>
      <c r="C22" s="39"/>
      <c r="D22" s="39"/>
      <c r="E22" s="39"/>
      <c r="F22" s="39"/>
      <c r="G22" s="40"/>
    </row>
    <row r="23" spans="2:7" ht="15.75" thickBot="1" x14ac:dyDescent="0.3">
      <c r="B23" s="41"/>
      <c r="C23" s="42"/>
      <c r="D23" s="42"/>
      <c r="E23" s="42"/>
      <c r="F23" s="42"/>
      <c r="G23" s="43"/>
    </row>
    <row r="25" spans="2:7" x14ac:dyDescent="0.25">
      <c r="B25" s="44" t="s">
        <v>20</v>
      </c>
      <c r="C25" s="44"/>
      <c r="D25" s="44"/>
      <c r="E25" s="44"/>
      <c r="F25" s="44"/>
      <c r="G25" s="44"/>
    </row>
    <row r="26" spans="2:7" x14ac:dyDescent="0.25">
      <c r="B26" s="44"/>
      <c r="C26" s="44"/>
      <c r="D26" s="44"/>
      <c r="E26" s="44"/>
      <c r="F26" s="44"/>
      <c r="G26" s="44"/>
    </row>
    <row r="27" spans="2:7" x14ac:dyDescent="0.25">
      <c r="B27" s="44"/>
      <c r="C27" s="44"/>
      <c r="D27" s="44"/>
      <c r="E27" s="44"/>
      <c r="F27" s="44"/>
      <c r="G27" s="44"/>
    </row>
    <row r="28" spans="2:7" x14ac:dyDescent="0.25">
      <c r="B28" s="44"/>
      <c r="C28" s="44"/>
      <c r="D28" s="44"/>
      <c r="E28" s="44"/>
      <c r="F28" s="44"/>
      <c r="G28" s="44"/>
    </row>
    <row r="29" spans="2:7" x14ac:dyDescent="0.25">
      <c r="B29" s="44"/>
      <c r="C29" s="44"/>
      <c r="D29" s="44"/>
      <c r="E29" s="44"/>
      <c r="F29" s="44"/>
      <c r="G29" s="44"/>
    </row>
    <row r="31" spans="2:7" x14ac:dyDescent="0.25">
      <c r="B31" s="15" t="s">
        <v>21</v>
      </c>
    </row>
    <row r="32" spans="2:7" x14ac:dyDescent="0.25">
      <c r="B32" t="s">
        <v>22</v>
      </c>
      <c r="C32">
        <v>48967</v>
      </c>
    </row>
    <row r="33" spans="2:5" x14ac:dyDescent="0.25">
      <c r="B33" t="s">
        <v>23</v>
      </c>
      <c r="C33" s="16">
        <v>2136</v>
      </c>
    </row>
    <row r="35" spans="2:5" x14ac:dyDescent="0.25">
      <c r="B35" s="15" t="s">
        <v>24</v>
      </c>
      <c r="C35" s="13"/>
    </row>
    <row r="36" spans="2:5" x14ac:dyDescent="0.25">
      <c r="B36" t="s">
        <v>22</v>
      </c>
      <c r="C36">
        <v>49708</v>
      </c>
    </row>
    <row r="37" spans="2:5" x14ac:dyDescent="0.25">
      <c r="B37" t="s">
        <v>23</v>
      </c>
      <c r="C37" s="16">
        <v>2272</v>
      </c>
    </row>
    <row r="39" spans="2:5" x14ac:dyDescent="0.25">
      <c r="B39" s="15"/>
      <c r="C39" t="s">
        <v>25</v>
      </c>
      <c r="D39" t="s">
        <v>28</v>
      </c>
      <c r="E39" t="s">
        <v>29</v>
      </c>
    </row>
    <row r="40" spans="2:5" x14ac:dyDescent="0.25">
      <c r="B40" t="s">
        <v>26</v>
      </c>
      <c r="C40">
        <f>C36-C32</f>
        <v>741</v>
      </c>
      <c r="D40">
        <v>625</v>
      </c>
      <c r="E40">
        <f>D40*C40</f>
        <v>463125</v>
      </c>
    </row>
    <row r="41" spans="2:5" x14ac:dyDescent="0.25">
      <c r="B41" t="s">
        <v>27</v>
      </c>
      <c r="C41">
        <f>C37-C33</f>
        <v>136</v>
      </c>
      <c r="D41">
        <v>3100</v>
      </c>
      <c r="E41">
        <f>D41*C41</f>
        <v>421600</v>
      </c>
    </row>
    <row r="42" spans="2:5" x14ac:dyDescent="0.25">
      <c r="E42">
        <f>E40-E41</f>
        <v>41525</v>
      </c>
    </row>
    <row r="44" spans="2:5" x14ac:dyDescent="0.25">
      <c r="B44" s="13" t="s">
        <v>16</v>
      </c>
    </row>
  </sheetData>
  <mergeCells count="4">
    <mergeCell ref="B2:G3"/>
    <mergeCell ref="B5:G9"/>
    <mergeCell ref="B22:G23"/>
    <mergeCell ref="B25:G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FFBA0-FCB4-4613-BA63-A8BC788C951A}">
  <dimension ref="B2:G23"/>
  <sheetViews>
    <sheetView workbookViewId="0">
      <selection activeCell="B19" sqref="B19:G23"/>
    </sheetView>
  </sheetViews>
  <sheetFormatPr defaultRowHeight="15" x14ac:dyDescent="0.25"/>
  <cols>
    <col min="2" max="2" width="19.5703125" bestFit="1" customWidth="1"/>
    <col min="3" max="3" width="9.7109375" bestFit="1" customWidth="1"/>
    <col min="4" max="4" width="15.85546875" bestFit="1" customWidth="1"/>
    <col min="5" max="5" width="13.85546875" bestFit="1" customWidth="1"/>
    <col min="7" max="7" width="19.140625" customWidth="1"/>
  </cols>
  <sheetData>
    <row r="2" spans="2:7" ht="15.75" thickBot="1" x14ac:dyDescent="0.3"/>
    <row r="3" spans="2:7" ht="16.5" thickTop="1" thickBot="1" x14ac:dyDescent="0.3">
      <c r="B3" s="17"/>
      <c r="C3" s="18" t="s">
        <v>31</v>
      </c>
      <c r="D3" s="18" t="s">
        <v>32</v>
      </c>
      <c r="E3" s="19" t="s">
        <v>33</v>
      </c>
    </row>
    <row r="4" spans="2:7" ht="15.75" thickBot="1" x14ac:dyDescent="0.3">
      <c r="B4" s="20" t="s">
        <v>34</v>
      </c>
      <c r="C4" s="21">
        <v>0.38600000000000001</v>
      </c>
      <c r="D4" s="21">
        <v>0.42899999999999999</v>
      </c>
      <c r="E4" s="22">
        <v>19</v>
      </c>
    </row>
    <row r="5" spans="2:7" ht="15.75" thickBot="1" x14ac:dyDescent="0.3">
      <c r="B5" s="20" t="s">
        <v>35</v>
      </c>
      <c r="C5" s="21">
        <v>0.33400000000000002</v>
      </c>
      <c r="D5" s="21">
        <v>0.29399999999999998</v>
      </c>
      <c r="E5" s="22">
        <v>7</v>
      </c>
    </row>
    <row r="6" spans="2:7" ht="15.75" thickBot="1" x14ac:dyDescent="0.3">
      <c r="B6" s="23" t="s">
        <v>36</v>
      </c>
      <c r="C6" s="24">
        <v>0.219</v>
      </c>
      <c r="D6" s="24">
        <v>0.192</v>
      </c>
      <c r="E6" s="25">
        <v>-2</v>
      </c>
    </row>
    <row r="7" spans="2:7" ht="15.75" thickBot="1" x14ac:dyDescent="0.3">
      <c r="B7" s="26" t="s">
        <v>37</v>
      </c>
      <c r="C7" s="27">
        <v>6.0999999999999999E-2</v>
      </c>
      <c r="D7" s="27">
        <v>8.5000000000000006E-2</v>
      </c>
      <c r="E7" s="28">
        <v>5</v>
      </c>
    </row>
    <row r="8" spans="2:7" ht="15.75" thickTop="1" x14ac:dyDescent="0.25"/>
    <row r="11" spans="2:7" ht="15.75" thickBot="1" x14ac:dyDescent="0.3"/>
    <row r="12" spans="2:7" ht="30" thickTop="1" thickBot="1" x14ac:dyDescent="0.3">
      <c r="B12" s="17"/>
      <c r="C12" s="18" t="s">
        <v>31</v>
      </c>
      <c r="D12" s="18" t="s">
        <v>32</v>
      </c>
      <c r="E12" s="18" t="s">
        <v>38</v>
      </c>
      <c r="F12" s="30" t="s">
        <v>33</v>
      </c>
      <c r="G12" s="35" t="s">
        <v>39</v>
      </c>
    </row>
    <row r="13" spans="2:7" ht="15.75" thickBot="1" x14ac:dyDescent="0.3">
      <c r="B13" s="20" t="s">
        <v>34</v>
      </c>
      <c r="C13" s="21">
        <v>0.38600000000000001</v>
      </c>
      <c r="D13" s="21">
        <v>0.42899999999999999</v>
      </c>
      <c r="E13" s="29">
        <f>D13-C13</f>
        <v>4.2999999999999983E-2</v>
      </c>
      <c r="F13" s="31">
        <v>19</v>
      </c>
      <c r="G13" s="34">
        <f>E13*F13</f>
        <v>0.81699999999999973</v>
      </c>
    </row>
    <row r="14" spans="2:7" ht="15.75" thickBot="1" x14ac:dyDescent="0.3">
      <c r="B14" s="20" t="s">
        <v>35</v>
      </c>
      <c r="C14" s="21">
        <v>0.33400000000000002</v>
      </c>
      <c r="D14" s="21">
        <v>0.29399999999999998</v>
      </c>
      <c r="E14" s="29">
        <f t="shared" ref="E14:E16" si="0">D14-C14</f>
        <v>-4.0000000000000036E-2</v>
      </c>
      <c r="F14" s="31">
        <v>7</v>
      </c>
      <c r="G14" s="34">
        <f t="shared" ref="G14:G16" si="1">E14*F14</f>
        <v>-0.28000000000000025</v>
      </c>
    </row>
    <row r="15" spans="2:7" ht="15.75" thickBot="1" x14ac:dyDescent="0.3">
      <c r="B15" s="23" t="s">
        <v>36</v>
      </c>
      <c r="C15" s="24">
        <v>0.219</v>
      </c>
      <c r="D15" s="24">
        <v>0.192</v>
      </c>
      <c r="E15" s="29">
        <f t="shared" si="0"/>
        <v>-2.6999999999999996E-2</v>
      </c>
      <c r="F15" s="32">
        <v>-2</v>
      </c>
      <c r="G15" s="34">
        <f t="shared" si="1"/>
        <v>5.3999999999999992E-2</v>
      </c>
    </row>
    <row r="16" spans="2:7" ht="15.75" thickBot="1" x14ac:dyDescent="0.3">
      <c r="B16" s="26" t="s">
        <v>37</v>
      </c>
      <c r="C16" s="27">
        <v>6.0999999999999999E-2</v>
      </c>
      <c r="D16" s="27">
        <v>8.5000000000000006E-2</v>
      </c>
      <c r="E16" s="29">
        <f t="shared" si="0"/>
        <v>2.4000000000000007E-2</v>
      </c>
      <c r="F16" s="33">
        <v>5</v>
      </c>
      <c r="G16" s="34">
        <f t="shared" si="1"/>
        <v>0.12000000000000004</v>
      </c>
    </row>
    <row r="17" spans="2:7" ht="15.75" thickTop="1" x14ac:dyDescent="0.25">
      <c r="G17" s="36">
        <f>SUM(G13:G16)</f>
        <v>0.71099999999999952</v>
      </c>
    </row>
    <row r="18" spans="2:7" x14ac:dyDescent="0.25">
      <c r="B18" s="37">
        <v>5.9143518518518519E-2</v>
      </c>
    </row>
    <row r="19" spans="2:7" x14ac:dyDescent="0.25">
      <c r="B19" s="45" t="s">
        <v>40</v>
      </c>
      <c r="C19" s="45"/>
      <c r="D19" s="45"/>
      <c r="E19" s="45"/>
      <c r="F19" s="45"/>
      <c r="G19" s="45"/>
    </row>
    <row r="20" spans="2:7" x14ac:dyDescent="0.25">
      <c r="B20" s="45"/>
      <c r="C20" s="45"/>
      <c r="D20" s="45"/>
      <c r="E20" s="45"/>
      <c r="F20" s="45"/>
      <c r="G20" s="45"/>
    </row>
    <row r="21" spans="2:7" x14ac:dyDescent="0.25">
      <c r="B21" s="45"/>
      <c r="C21" s="45"/>
      <c r="D21" s="45"/>
      <c r="E21" s="45"/>
      <c r="F21" s="45"/>
      <c r="G21" s="45"/>
    </row>
    <row r="22" spans="2:7" x14ac:dyDescent="0.25">
      <c r="B22" s="45"/>
      <c r="C22" s="45"/>
      <c r="D22" s="45"/>
      <c r="E22" s="45"/>
      <c r="F22" s="45"/>
      <c r="G22" s="45"/>
    </row>
    <row r="23" spans="2:7" x14ac:dyDescent="0.25">
      <c r="B23" s="45"/>
      <c r="C23" s="45"/>
      <c r="D23" s="45"/>
      <c r="E23" s="45"/>
      <c r="F23" s="45"/>
      <c r="G23" s="45"/>
    </row>
  </sheetData>
  <mergeCells count="1">
    <mergeCell ref="B19:G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FE8E-2355-4B85-82B9-656EB0EF2C59}">
  <dimension ref="B1:H9"/>
  <sheetViews>
    <sheetView tabSelected="1" workbookViewId="0">
      <selection activeCell="K15" sqref="K15"/>
    </sheetView>
  </sheetViews>
  <sheetFormatPr defaultRowHeight="15" x14ac:dyDescent="0.25"/>
  <cols>
    <col min="2" max="5" width="13.28515625" customWidth="1"/>
    <col min="8" max="8" width="10.140625" bestFit="1" customWidth="1"/>
  </cols>
  <sheetData>
    <row r="1" spans="2:8" ht="15.75" thickBot="1" x14ac:dyDescent="0.3"/>
    <row r="2" spans="2:8" ht="33" thickTop="1" thickBot="1" x14ac:dyDescent="0.3">
      <c r="B2" s="5" t="s">
        <v>3</v>
      </c>
      <c r="C2" s="6" t="s">
        <v>0</v>
      </c>
      <c r="D2" s="6" t="s">
        <v>1</v>
      </c>
      <c r="E2" s="7" t="s">
        <v>2</v>
      </c>
    </row>
    <row r="3" spans="2:8" ht="32.25" thickBot="1" x14ac:dyDescent="0.3">
      <c r="B3" s="8" t="s">
        <v>4</v>
      </c>
      <c r="C3" s="1">
        <v>901</v>
      </c>
      <c r="D3" s="1">
        <v>40</v>
      </c>
      <c r="E3" s="2">
        <v>861</v>
      </c>
    </row>
    <row r="4" spans="2:8" ht="16.5" thickBot="1" x14ac:dyDescent="0.3">
      <c r="B4" s="8" t="s">
        <v>5</v>
      </c>
      <c r="C4" s="1">
        <v>762</v>
      </c>
      <c r="D4" s="1">
        <v>59</v>
      </c>
      <c r="E4" s="2">
        <v>703</v>
      </c>
      <c r="G4" t="s">
        <v>11</v>
      </c>
      <c r="H4" s="10">
        <f>SUM(D3:D4)/SUM(C3:C4)</f>
        <v>5.9530968129885752E-2</v>
      </c>
    </row>
    <row r="5" spans="2:8" ht="16.5" thickBot="1" x14ac:dyDescent="0.3">
      <c r="B5" s="8" t="s">
        <v>6</v>
      </c>
      <c r="C5" s="1">
        <v>833</v>
      </c>
      <c r="D5" s="1">
        <v>603</v>
      </c>
      <c r="E5" s="2">
        <v>230</v>
      </c>
      <c r="G5" t="s">
        <v>10</v>
      </c>
      <c r="H5" s="12">
        <f>SUM(E5:E8)/SUM(C5:C8)</f>
        <v>0.14246650259775773</v>
      </c>
    </row>
    <row r="6" spans="2:8" ht="16.5" thickBot="1" x14ac:dyDescent="0.3">
      <c r="B6" s="8" t="s">
        <v>7</v>
      </c>
      <c r="C6" s="1">
        <v>611</v>
      </c>
      <c r="D6" s="1">
        <v>488</v>
      </c>
      <c r="E6" s="2">
        <v>123</v>
      </c>
      <c r="G6" t="s">
        <v>12</v>
      </c>
      <c r="H6" s="11">
        <f>SUM(D9/C9)</f>
        <v>0.60808270676691734</v>
      </c>
    </row>
    <row r="7" spans="2:8" ht="16.5" thickBot="1" x14ac:dyDescent="0.3">
      <c r="B7" s="8" t="s">
        <v>8</v>
      </c>
      <c r="C7" s="1">
        <v>474</v>
      </c>
      <c r="D7" s="1">
        <v>430</v>
      </c>
      <c r="E7" s="2">
        <v>44</v>
      </c>
    </row>
    <row r="8" spans="2:8" ht="16.5" thickBot="1" x14ac:dyDescent="0.3">
      <c r="B8" s="9" t="s">
        <v>9</v>
      </c>
      <c r="C8" s="3">
        <v>1739</v>
      </c>
      <c r="D8" s="3">
        <v>1615</v>
      </c>
      <c r="E8" s="4">
        <v>124</v>
      </c>
    </row>
    <row r="9" spans="2:8" ht="15.75" thickTop="1" x14ac:dyDescent="0.25">
      <c r="C9" s="46">
        <f>SUM(C3:C8)</f>
        <v>5320</v>
      </c>
      <c r="D9" s="46">
        <f>SUM(D3:D8)</f>
        <v>3235</v>
      </c>
      <c r="E9" s="46">
        <f>SUM(E3:E8)</f>
        <v>2085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10.1 Qs</vt:lpstr>
      <vt:lpstr>Table 10.2</vt:lpstr>
      <vt:lpstr>Table 10.3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Patel</dc:creator>
  <cp:lastModifiedBy>Ravi Patel</cp:lastModifiedBy>
  <dcterms:created xsi:type="dcterms:W3CDTF">2019-03-12T13:42:29Z</dcterms:created>
  <dcterms:modified xsi:type="dcterms:W3CDTF">2019-03-20T12:01:56Z</dcterms:modified>
</cp:coreProperties>
</file>