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чий стол\REP\Making Methods\"/>
    </mc:Choice>
  </mc:AlternateContent>
  <xr:revisionPtr revIDLastSave="0" documentId="8_{9D66BB67-BB63-4D85-BD47-2666432A4E9D}" xr6:coauthVersionLast="45" xr6:coauthVersionMax="45" xr10:uidLastSave="{00000000-0000-0000-0000-000000000000}"/>
  <bookViews>
    <workbookView xWindow="8790" yWindow="4935" windowWidth="21600" windowHeight="11385" xr2:uid="{7A7E2067-7FE8-40A6-8373-581C80F96E50}"/>
  </bookViews>
  <sheets>
    <sheet name="2 5" sheetId="2" r:id="rId1"/>
    <sheet name="3 9" sheetId="1" r:id="rId2"/>
  </sheets>
  <definedNames>
    <definedName name="solver_adj" localSheetId="0" hidden="1">'2 5'!$B$4</definedName>
    <definedName name="solver_adj" localSheetId="1" hidden="1">'3 9'!$B$3:$D$3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'2 5'!$B$4</definedName>
    <definedName name="solver_lhs1" localSheetId="1" hidden="1">'3 9'!$B$3:$D$3</definedName>
    <definedName name="solver_lhs2" localSheetId="0" hidden="1">'2 5'!$I$5</definedName>
    <definedName name="solver_lhs2" localSheetId="1" hidden="1">'3 9'!$E$6:$E$8</definedName>
    <definedName name="solver_lhs3" localSheetId="1" hidden="1">'3 9'!$E$9</definedName>
    <definedName name="solver_lhs4" localSheetId="1" hidden="1">'3 9'!$R$45</definedName>
    <definedName name="solver_lhs5" localSheetId="1" hidden="1">'3 9'!$R$45</definedName>
    <definedName name="solver_lhs6" localSheetId="1" hidden="1">'3 9'!$R$45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'2 5'!$I$5</definedName>
    <definedName name="solver_opt" localSheetId="1" hidden="1">'3 9'!$E$4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4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hs1" localSheetId="0" hidden="1">целое</definedName>
    <definedName name="solver_rhs1" localSheetId="1" hidden="1">0</definedName>
    <definedName name="solver_rhs2" localSheetId="0" hidden="1">0</definedName>
    <definedName name="solver_rhs2" localSheetId="1" hidden="1">'3 9'!$G$6:$G$8</definedName>
    <definedName name="solver_rhs3" localSheetId="1" hidden="1">'3 9'!$G$9</definedName>
    <definedName name="solver_rhs4" localSheetId="1" hidden="1">'3 9'!$K$36</definedName>
    <definedName name="solver_rhs5" localSheetId="1" hidden="1">'3 9'!$K$36</definedName>
    <definedName name="solver_rhs6" localSheetId="1" hidden="1">'3 9'!$K$36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2" l="1"/>
  <c r="H5" i="2"/>
  <c r="C4" i="2"/>
  <c r="C5" i="2" s="1"/>
  <c r="H4" i="2" l="1"/>
  <c r="E9" i="2"/>
  <c r="E5" i="2" s="1"/>
  <c r="H3" i="2"/>
  <c r="D4" i="2"/>
  <c r="B5" i="2"/>
  <c r="D9" i="2"/>
  <c r="E4" i="1"/>
  <c r="E9" i="1"/>
  <c r="E6" i="1"/>
  <c r="D5" i="2" l="1"/>
  <c r="F5" i="2" s="1"/>
  <c r="F4" i="2"/>
  <c r="G4" i="2"/>
  <c r="H9" i="1"/>
  <c r="H6" i="1"/>
  <c r="E7" i="1"/>
  <c r="H7" i="1" s="1"/>
  <c r="E8" i="1"/>
  <c r="H8" i="1" s="1"/>
  <c r="I4" i="2" l="1"/>
  <c r="G5" i="2"/>
  <c r="I5" i="2" s="1"/>
</calcChain>
</file>

<file path=xl/sharedStrings.xml><?xml version="1.0" encoding="utf-8"?>
<sst xmlns="http://schemas.openxmlformats.org/spreadsheetml/2006/main" count="44" uniqueCount="35">
  <si>
    <t>Азот</t>
  </si>
  <si>
    <t>Фосфор</t>
  </si>
  <si>
    <t>Калий</t>
  </si>
  <si>
    <t>Итого</t>
  </si>
  <si>
    <t>Смесь</t>
  </si>
  <si>
    <t>Ограничения</t>
  </si>
  <si>
    <t>Содержание веществ</t>
  </si>
  <si>
    <t>Требования</t>
  </si>
  <si>
    <t>Излишек</t>
  </si>
  <si>
    <t>Суммарная доля</t>
  </si>
  <si>
    <t>Стоимость</t>
  </si>
  <si>
    <t>Доля в смеси</t>
  </si>
  <si>
    <t>Исходные данные</t>
  </si>
  <si>
    <t>Целевая ячейка</t>
  </si>
  <si>
    <t>Ответ</t>
  </si>
  <si>
    <t>&gt;=</t>
  </si>
  <si>
    <t>=</t>
  </si>
  <si>
    <t>Объем продаж</t>
  </si>
  <si>
    <t>Цена</t>
  </si>
  <si>
    <t>Год</t>
  </si>
  <si>
    <t>Снижение цены от конкуренции</t>
  </si>
  <si>
    <t>Постоянные затраты, в год</t>
  </si>
  <si>
    <t>Рост объема продаж, в год</t>
  </si>
  <si>
    <t>Расходы на маркетинг, в год</t>
  </si>
  <si>
    <t>Устройство автоматической сборки</t>
  </si>
  <si>
    <t>Понижение переменных затрат</t>
  </si>
  <si>
    <t>Повышение постоянных затрат</t>
  </si>
  <si>
    <t>Переменные производственные затраты, в год</t>
  </si>
  <si>
    <t>Доход (грязный)</t>
  </si>
  <si>
    <t>Доход (чистый)</t>
  </si>
  <si>
    <t>Суммарные переменные затраты</t>
  </si>
  <si>
    <t>Расходы на маркетинг</t>
  </si>
  <si>
    <t>Дисконтная ставка</t>
  </si>
  <si>
    <t>Глава 2, задание 5</t>
  </si>
  <si>
    <t>Глава 3, задание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</si>
</sst>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/>
    <xf numFmtId="0" fontId="1" fillId="2" borderId="1" xfId="1"/>
    <xf numFmtId="164" fontId="0" fillId="0" borderId="0" xfId="0" applyNumberFormat="1"/>
    <xf numFmtId="164" fontId="1" fillId="2" borderId="1" xfId="1" applyNumberFormat="1"/>
    <xf numFmtId="0" fontId="4" fillId="5" borderId="0" xfId="4"/>
    <xf numFmtId="164" fontId="3" fillId="4" borderId="0" xfId="3" applyNumberFormat="1"/>
    <xf numFmtId="0" fontId="2" fillId="3" borderId="0" xfId="2"/>
    <xf numFmtId="164" fontId="4" fillId="5" borderId="0" xfId="4" applyNumberFormat="1"/>
    <xf numFmtId="0" fontId="3" fillId="4" borderId="0" xfId="3"/>
    <xf numFmtId="0" fontId="2" fillId="3" borderId="0" xfId="2" applyNumberFormat="1"/>
    <xf numFmtId="0" fontId="0" fillId="0" borderId="0" xfId="0" applyAlignment="1">
      <alignment horizontal="center"/>
    </xf>
    <xf numFmtId="9" fontId="4" fillId="5" borderId="0" xfId="4" applyNumberFormat="1"/>
    <xf numFmtId="10" fontId="4" fillId="5" borderId="0" xfId="4" applyNumberFormat="1"/>
  </cellXfs>
  <cellStyles count="5">
    <cellStyle name="Контрольная ячейка" xfId="1" builtinId="23"/>
    <cellStyle name="Нейтральный" xfId="4" builtinId="28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3F8E-816C-41B9-8CAD-A339D9266A51}">
  <dimension ref="A1:J12"/>
  <sheetViews>
    <sheetView tabSelected="1" zoomScale="110" zoomScaleNormal="110" workbookViewId="0">
      <selection activeCell="B18" sqref="B18"/>
    </sheetView>
  </sheetViews>
  <sheetFormatPr defaultRowHeight="15" x14ac:dyDescent="0.25"/>
  <cols>
    <col min="1" max="1" width="34.7109375" customWidth="1"/>
    <col min="2" max="2" width="25.85546875" customWidth="1"/>
    <col min="3" max="3" width="30.7109375" customWidth="1"/>
    <col min="4" max="4" width="45" customWidth="1"/>
    <col min="5" max="5" width="25.85546875" customWidth="1"/>
    <col min="6" max="6" width="31.28515625" customWidth="1"/>
    <col min="7" max="7" width="22.7109375" customWidth="1"/>
    <col min="8" max="9" width="16.7109375" customWidth="1"/>
  </cols>
  <sheetData>
    <row r="1" spans="1:10" x14ac:dyDescent="0.25">
      <c r="A1" t="s">
        <v>33</v>
      </c>
    </row>
    <row r="2" spans="1:10" x14ac:dyDescent="0.25">
      <c r="A2" t="s">
        <v>19</v>
      </c>
      <c r="B2" t="s">
        <v>17</v>
      </c>
      <c r="C2" t="s">
        <v>18</v>
      </c>
      <c r="D2" t="s">
        <v>27</v>
      </c>
      <c r="E2" t="s">
        <v>21</v>
      </c>
      <c r="F2" t="s">
        <v>30</v>
      </c>
      <c r="G2" t="s">
        <v>31</v>
      </c>
      <c r="H2" t="s">
        <v>28</v>
      </c>
      <c r="I2" t="s">
        <v>29</v>
      </c>
    </row>
    <row r="3" spans="1:10" x14ac:dyDescent="0.25">
      <c r="A3">
        <v>0</v>
      </c>
      <c r="B3">
        <v>0</v>
      </c>
      <c r="C3" s="7">
        <v>1100</v>
      </c>
      <c r="D3" s="7">
        <v>1000</v>
      </c>
      <c r="E3" s="7">
        <v>1000000</v>
      </c>
      <c r="H3" s="2">
        <f>B3*C3</f>
        <v>0</v>
      </c>
      <c r="I3" s="2"/>
      <c r="J3" s="2"/>
    </row>
    <row r="4" spans="1:10" ht="15.75" thickBot="1" x14ac:dyDescent="0.3">
      <c r="A4">
        <v>1</v>
      </c>
      <c r="B4" s="4">
        <v>25546</v>
      </c>
      <c r="C4" s="2">
        <f>$C3-$C$8*$C3</f>
        <v>935</v>
      </c>
      <c r="D4" s="2">
        <f>$D3-$D$8*$D3</f>
        <v>940</v>
      </c>
      <c r="E4" s="2">
        <v>1000000</v>
      </c>
      <c r="F4" s="2">
        <f>D4*B4</f>
        <v>24013240</v>
      </c>
      <c r="G4" s="2">
        <f>H4*$F$8</f>
        <v>2842375.6900000004</v>
      </c>
      <c r="H4" s="2">
        <f>B4*C4-B4*C4*G8</f>
        <v>20302683.5</v>
      </c>
      <c r="I4" s="2">
        <f>H4-F4-G4-E4</f>
        <v>-7552932.1900000004</v>
      </c>
    </row>
    <row r="5" spans="1:10" ht="16.5" thickTop="1" thickBot="1" x14ac:dyDescent="0.3">
      <c r="A5">
        <v>2</v>
      </c>
      <c r="B5" s="6">
        <f>$B$8*$B4</f>
        <v>51092</v>
      </c>
      <c r="C5" s="2">
        <f>$C4-$C$8*$C4</f>
        <v>794.75</v>
      </c>
      <c r="D5" s="2">
        <f>$D4-$D$8*$D4-$D$9*$D4</f>
        <v>695.6</v>
      </c>
      <c r="E5" s="2">
        <f>E4*E9</f>
        <v>2000000</v>
      </c>
      <c r="F5" s="2">
        <f>D5*B5</f>
        <v>35539595.200000003</v>
      </c>
      <c r="G5" s="2">
        <f>H5*$F$8</f>
        <v>6111107.7335000001</v>
      </c>
      <c r="H5" s="2">
        <f>B5*C5+H4*$G$8</f>
        <v>43650769.524999999</v>
      </c>
      <c r="I5" s="3">
        <f>H5-F5-G5-E5</f>
        <v>66.591499995440245</v>
      </c>
    </row>
    <row r="6" spans="1:10" ht="15.75" thickTop="1" x14ac:dyDescent="0.25">
      <c r="C6" s="2"/>
      <c r="D6" s="2"/>
    </row>
    <row r="7" spans="1:10" x14ac:dyDescent="0.25">
      <c r="A7" t="s">
        <v>24</v>
      </c>
      <c r="B7" t="s">
        <v>22</v>
      </c>
      <c r="C7" t="s">
        <v>20</v>
      </c>
      <c r="D7" t="s">
        <v>25</v>
      </c>
      <c r="E7" t="s">
        <v>26</v>
      </c>
      <c r="F7" t="s">
        <v>23</v>
      </c>
      <c r="G7" t="s">
        <v>32</v>
      </c>
      <c r="I7" s="4" t="s">
        <v>12</v>
      </c>
    </row>
    <row r="8" spans="1:10" ht="15.75" thickBot="1" x14ac:dyDescent="0.3">
      <c r="A8">
        <v>1</v>
      </c>
      <c r="B8" s="4">
        <v>2</v>
      </c>
      <c r="C8" s="12">
        <v>0.15</v>
      </c>
      <c r="D8" s="11">
        <v>0.06</v>
      </c>
      <c r="F8" s="11">
        <v>0.14000000000000001</v>
      </c>
      <c r="G8" s="11">
        <v>0.15</v>
      </c>
      <c r="I8" s="5" t="s">
        <v>5</v>
      </c>
    </row>
    <row r="9" spans="1:10" ht="16.5" thickTop="1" thickBot="1" x14ac:dyDescent="0.3">
      <c r="D9" s="11">
        <f>A8*20%</f>
        <v>0.2</v>
      </c>
      <c r="E9" s="11">
        <f>A8*200%</f>
        <v>2</v>
      </c>
      <c r="I9" s="1" t="s">
        <v>13</v>
      </c>
    </row>
    <row r="10" spans="1:10" ht="15.75" thickTop="1" x14ac:dyDescent="0.25">
      <c r="I10" s="6" t="s">
        <v>14</v>
      </c>
    </row>
    <row r="11" spans="1:10" x14ac:dyDescent="0.25">
      <c r="A11" t="s">
        <v>14</v>
      </c>
    </row>
    <row r="12" spans="1:10" x14ac:dyDescent="0.25">
      <c r="A12" s="6">
        <f>B5</f>
        <v>51092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D053-FF32-4D49-9B30-3D71CA6B4775}">
  <dimension ref="A1:K9"/>
  <sheetViews>
    <sheetView zoomScale="130" zoomScaleNormal="130" workbookViewId="0">
      <selection activeCell="A2" sqref="A2"/>
    </sheetView>
  </sheetViews>
  <sheetFormatPr defaultRowHeight="15" x14ac:dyDescent="0.25"/>
  <cols>
    <col min="1" max="1" width="17.140625" customWidth="1"/>
    <col min="2" max="2" width="32.7109375" customWidth="1"/>
    <col min="3" max="3" width="21.28515625" customWidth="1"/>
    <col min="4" max="4" width="30" customWidth="1"/>
    <col min="5" max="5" width="12.140625" customWidth="1"/>
    <col min="7" max="7" width="11.5703125" customWidth="1"/>
    <col min="11" max="11" width="17.42578125" customWidth="1"/>
  </cols>
  <sheetData>
    <row r="1" spans="1:11" x14ac:dyDescent="0.25">
      <c r="A1" t="s">
        <v>34</v>
      </c>
    </row>
    <row r="2" spans="1:11" x14ac:dyDescent="0.25">
      <c r="A2" t="s">
        <v>4</v>
      </c>
      <c r="B2">
        <v>1</v>
      </c>
      <c r="C2">
        <v>2</v>
      </c>
      <c r="D2">
        <v>3</v>
      </c>
    </row>
    <row r="3" spans="1:11" ht="15.75" thickBot="1" x14ac:dyDescent="0.3">
      <c r="A3" t="s">
        <v>11</v>
      </c>
      <c r="B3" s="6">
        <v>0.25</v>
      </c>
      <c r="C3" s="6">
        <v>1.3877787807814457E-16</v>
      </c>
      <c r="D3" s="6">
        <v>0.74999999999999978</v>
      </c>
      <c r="E3" t="s">
        <v>10</v>
      </c>
    </row>
    <row r="4" spans="1:11" ht="16.5" thickTop="1" thickBot="1" x14ac:dyDescent="0.3">
      <c r="A4" t="s">
        <v>10</v>
      </c>
      <c r="B4" s="7">
        <v>10</v>
      </c>
      <c r="C4" s="7">
        <v>8</v>
      </c>
      <c r="D4" s="7">
        <v>7</v>
      </c>
      <c r="E4" s="3">
        <f>B4*B3+C4*C3+D4*D3</f>
        <v>7.7499999999999991</v>
      </c>
    </row>
    <row r="5" spans="1:11" ht="15.75" thickTop="1" x14ac:dyDescent="0.25">
      <c r="A5" t="s">
        <v>5</v>
      </c>
      <c r="B5" s="10" t="s">
        <v>6</v>
      </c>
      <c r="C5" s="10"/>
      <c r="D5" s="10"/>
      <c r="E5" t="s">
        <v>3</v>
      </c>
      <c r="G5" t="s">
        <v>7</v>
      </c>
      <c r="H5" t="s">
        <v>8</v>
      </c>
    </row>
    <row r="6" spans="1:11" x14ac:dyDescent="0.25">
      <c r="A6" t="s">
        <v>0</v>
      </c>
      <c r="B6" s="4">
        <v>25</v>
      </c>
      <c r="C6" s="4">
        <v>10</v>
      </c>
      <c r="D6" s="4">
        <v>5</v>
      </c>
      <c r="E6" s="9">
        <f>B6*$B$3+C6*$C$3+D6*$D$3</f>
        <v>10</v>
      </c>
      <c r="F6" t="s">
        <v>15</v>
      </c>
      <c r="G6" s="8">
        <v>10</v>
      </c>
      <c r="H6">
        <f>E6-G6</f>
        <v>0</v>
      </c>
      <c r="K6" s="4" t="s">
        <v>12</v>
      </c>
    </row>
    <row r="7" spans="1:11" ht="15.75" thickBot="1" x14ac:dyDescent="0.3">
      <c r="A7" t="s">
        <v>1</v>
      </c>
      <c r="B7" s="4">
        <v>10</v>
      </c>
      <c r="C7" s="4">
        <v>5</v>
      </c>
      <c r="D7" s="4">
        <v>10</v>
      </c>
      <c r="E7" s="9">
        <f>B7*$B$3+C7*$C$3+D7*$D$3</f>
        <v>10</v>
      </c>
      <c r="F7" t="s">
        <v>15</v>
      </c>
      <c r="G7" s="8">
        <v>7</v>
      </c>
      <c r="H7">
        <f t="shared" ref="H7:H9" si="0">E7-G7</f>
        <v>3</v>
      </c>
      <c r="K7" s="5" t="s">
        <v>5</v>
      </c>
    </row>
    <row r="8" spans="1:11" ht="16.5" thickTop="1" thickBot="1" x14ac:dyDescent="0.3">
      <c r="A8" t="s">
        <v>2</v>
      </c>
      <c r="B8" s="4">
        <v>5</v>
      </c>
      <c r="C8" s="4">
        <v>10</v>
      </c>
      <c r="D8" s="4">
        <v>5</v>
      </c>
      <c r="E8" s="9">
        <f t="shared" ref="E8" si="1">B8*$B$3+C8*$C$3+D8*$D$3</f>
        <v>5</v>
      </c>
      <c r="F8" t="s">
        <v>15</v>
      </c>
      <c r="G8" s="8">
        <v>5</v>
      </c>
      <c r="H8">
        <f t="shared" si="0"/>
        <v>0</v>
      </c>
      <c r="K8" s="1" t="s">
        <v>13</v>
      </c>
    </row>
    <row r="9" spans="1:11" ht="15.75" thickTop="1" x14ac:dyDescent="0.25">
      <c r="A9" t="s">
        <v>9</v>
      </c>
      <c r="B9">
        <v>1</v>
      </c>
      <c r="C9">
        <v>1</v>
      </c>
      <c r="D9">
        <v>1</v>
      </c>
      <c r="E9" s="8">
        <f>B3+C3+D3</f>
        <v>0.99999999999999989</v>
      </c>
      <c r="F9" t="s">
        <v>16</v>
      </c>
      <c r="G9" s="8">
        <v>1</v>
      </c>
      <c r="H9">
        <f t="shared" si="0"/>
        <v>0</v>
      </c>
      <c r="K9" s="6" t="s">
        <v>14</v>
      </c>
    </row>
  </sheetData>
  <mergeCells count="1"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2 5</vt:lpstr>
      <vt:lpstr>3 9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Горбач</dc:creator>
  <cp:lastModifiedBy>Андрей Горбач</cp:lastModifiedBy>
  <dcterms:created xsi:type="dcterms:W3CDTF">2020-03-03T06:36:18Z</dcterms:created>
  <dcterms:modified xsi:type="dcterms:W3CDTF">2020-03-04T06:25:46Z</dcterms:modified>
</cp:coreProperties>
</file>