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niversity\3 курс\МОптим\"/>
    </mc:Choice>
  </mc:AlternateContent>
  <xr:revisionPtr revIDLastSave="0" documentId="13_ncr:1_{B16A458F-4A8A-4DC2-A069-DDFC5E6838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F26" i="2"/>
  <c r="F25" i="2"/>
  <c r="E26" i="2"/>
  <c r="E25" i="2"/>
  <c r="E24" i="2"/>
  <c r="D26" i="2"/>
  <c r="D25" i="2"/>
  <c r="D24" i="2"/>
  <c r="D23" i="2"/>
  <c r="Q17" i="2"/>
  <c r="P17" i="2"/>
  <c r="P16" i="2"/>
  <c r="O17" i="2"/>
  <c r="O16" i="2"/>
  <c r="O15" i="2"/>
  <c r="N17" i="2"/>
  <c r="N16" i="2"/>
  <c r="N15" i="2"/>
  <c r="N14" i="2"/>
  <c r="G17" i="2"/>
  <c r="F17" i="2"/>
  <c r="F16" i="2"/>
  <c r="E17" i="2"/>
  <c r="E16" i="2"/>
  <c r="E15" i="2"/>
  <c r="D17" i="2"/>
  <c r="D16" i="2"/>
  <c r="D15" i="2"/>
  <c r="D14" i="2"/>
  <c r="E22" i="1"/>
  <c r="R13" i="1"/>
  <c r="R12" i="1"/>
  <c r="R11" i="1"/>
  <c r="R10" i="1"/>
  <c r="P13" i="1"/>
  <c r="P12" i="1"/>
  <c r="P11" i="1"/>
  <c r="P10" i="1"/>
  <c r="N13" i="1"/>
  <c r="N12" i="1"/>
  <c r="N11" i="1"/>
  <c r="N10" i="1"/>
  <c r="L14" i="1"/>
  <c r="L13" i="1"/>
  <c r="L12" i="1"/>
  <c r="L11" i="1"/>
  <c r="L10" i="1"/>
  <c r="J13" i="1"/>
  <c r="J12" i="1"/>
  <c r="J11" i="1"/>
  <c r="J10" i="1"/>
  <c r="H12" i="1"/>
  <c r="H11" i="1"/>
  <c r="H10" i="1"/>
  <c r="F13" i="1"/>
  <c r="F12" i="1"/>
  <c r="F11" i="1"/>
  <c r="F10" i="1"/>
</calcChain>
</file>

<file path=xl/sharedStrings.xml><?xml version="1.0" encoding="utf-8"?>
<sst xmlns="http://schemas.openxmlformats.org/spreadsheetml/2006/main" count="74" uniqueCount="65">
  <si>
    <t>N</t>
  </si>
  <si>
    <t>f(t)</t>
  </si>
  <si>
    <t>Данные:</t>
  </si>
  <si>
    <t>t</t>
  </si>
  <si>
    <t>i = 8</t>
  </si>
  <si>
    <t>i = 7</t>
  </si>
  <si>
    <t>i = 6</t>
  </si>
  <si>
    <t>i = 5</t>
  </si>
  <si>
    <t>i = 4</t>
  </si>
  <si>
    <t>i = 3</t>
  </si>
  <si>
    <t>i = 2</t>
  </si>
  <si>
    <t>i = 1</t>
  </si>
  <si>
    <t>x_8</t>
  </si>
  <si>
    <t>B_8</t>
  </si>
  <si>
    <t>x_7</t>
  </si>
  <si>
    <t>B_7</t>
  </si>
  <si>
    <t>x_6</t>
  </si>
  <si>
    <t>B_6</t>
  </si>
  <si>
    <t>x_5</t>
  </si>
  <si>
    <t>B_5</t>
  </si>
  <si>
    <t>x_4</t>
  </si>
  <si>
    <t>B_4</t>
  </si>
  <si>
    <t>x_3</t>
  </si>
  <si>
    <t>B_3</t>
  </si>
  <si>
    <t>x_2</t>
  </si>
  <si>
    <t>B_2</t>
  </si>
  <si>
    <t>x_1</t>
  </si>
  <si>
    <t>B_1</t>
  </si>
  <si>
    <t>0 - без замены</t>
  </si>
  <si>
    <t>1 - замена</t>
  </si>
  <si>
    <t>0/1</t>
  </si>
  <si>
    <t>N=8</t>
  </si>
  <si>
    <t>p=16</t>
  </si>
  <si>
    <t>c(t)=0</t>
  </si>
  <si>
    <t xml:space="preserve">Оптимальный цикл = </t>
  </si>
  <si>
    <t>t7=</t>
  </si>
  <si>
    <t>t6=</t>
  </si>
  <si>
    <t>t5=</t>
  </si>
  <si>
    <t>t4=</t>
  </si>
  <si>
    <t>t3=</t>
  </si>
  <si>
    <t>t2=</t>
  </si>
  <si>
    <t>t1=</t>
  </si>
  <si>
    <t>года</t>
  </si>
  <si>
    <t>Инвестиции, млн р</t>
  </si>
  <si>
    <t>Прирост выпуска продукции, млн р</t>
  </si>
  <si>
    <t>П1</t>
  </si>
  <si>
    <t>П2</t>
  </si>
  <si>
    <t>П3</t>
  </si>
  <si>
    <t>П4</t>
  </si>
  <si>
    <t>Выделение только на первое предприятие</t>
  </si>
  <si>
    <t>B( c)</t>
  </si>
  <si>
    <t>x1(c )</t>
  </si>
  <si>
    <t>Выделение на 2 предприятия</t>
  </si>
  <si>
    <t>c\x</t>
  </si>
  <si>
    <t>B2(c )</t>
  </si>
  <si>
    <t>x2(c )</t>
  </si>
  <si>
    <t>50/200</t>
  </si>
  <si>
    <t>Выделение на 3 предприятия</t>
  </si>
  <si>
    <t>B3(c )</t>
  </si>
  <si>
    <t>x3(c )</t>
  </si>
  <si>
    <t>Выделение на 4 предприятия</t>
  </si>
  <si>
    <t>B4(c )</t>
  </si>
  <si>
    <t>x4(c )</t>
  </si>
  <si>
    <t>Инвестиции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</si>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</sst>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388620</xdr:colOff>
      <xdr:row>10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D73764-8638-4794-A7B2-7425C79363CE}"/>
            </a:ext>
          </a:extLst>
        </xdr:cNvPr>
        <xdr:cNvSpPr txBox="1"/>
      </xdr:nvSpPr>
      <xdr:spPr>
        <a:xfrm>
          <a:off x="4046220" y="188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B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workbookViewId="0">
      <selection activeCell="H15" sqref="H15"/>
    </sheetView>
  </sheetViews>
  <sheetFormatPr defaultRowHeight="14.4" x14ac:dyDescent="0.3"/>
  <sheetData>
    <row r="1" spans="1:18" x14ac:dyDescent="0.3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8" x14ac:dyDescent="0.3">
      <c r="A2" s="2"/>
      <c r="B2" s="3" t="s">
        <v>0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M2" t="s">
        <v>28</v>
      </c>
    </row>
    <row r="3" spans="1:18" x14ac:dyDescent="0.3">
      <c r="A3" s="2"/>
      <c r="B3" s="3" t="s">
        <v>1</v>
      </c>
      <c r="C3" s="3">
        <v>16</v>
      </c>
      <c r="D3" s="3">
        <v>15</v>
      </c>
      <c r="E3" s="3">
        <v>13</v>
      </c>
      <c r="F3" s="3">
        <v>11</v>
      </c>
      <c r="G3" s="3">
        <v>8</v>
      </c>
      <c r="H3" s="3">
        <v>5</v>
      </c>
      <c r="I3" s="3">
        <v>2</v>
      </c>
      <c r="J3" s="3">
        <v>0</v>
      </c>
      <c r="K3" s="3">
        <v>0</v>
      </c>
      <c r="M3" t="s">
        <v>29</v>
      </c>
    </row>
    <row r="4" spans="1:1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8" x14ac:dyDescent="0.3">
      <c r="A5" s="2"/>
      <c r="B5" s="3" t="s">
        <v>32</v>
      </c>
      <c r="C5" s="3" t="s">
        <v>31</v>
      </c>
      <c r="D5" s="3" t="s">
        <v>33</v>
      </c>
      <c r="E5" s="2"/>
      <c r="F5" s="2"/>
      <c r="G5" s="2"/>
      <c r="H5" s="2"/>
      <c r="I5" s="2"/>
      <c r="J5" s="2"/>
      <c r="K5" s="2"/>
    </row>
    <row r="6" spans="1:18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8" x14ac:dyDescent="0.3">
      <c r="B8" s="20" t="s">
        <v>3</v>
      </c>
      <c r="C8" s="19" t="s">
        <v>4</v>
      </c>
      <c r="D8" s="19"/>
      <c r="E8" s="19" t="s">
        <v>5</v>
      </c>
      <c r="F8" s="19"/>
      <c r="G8" s="19" t="s">
        <v>6</v>
      </c>
      <c r="H8" s="19"/>
      <c r="I8" s="19" t="s">
        <v>7</v>
      </c>
      <c r="J8" s="19"/>
      <c r="K8" s="19" t="s">
        <v>8</v>
      </c>
      <c r="L8" s="19"/>
      <c r="M8" s="19" t="s">
        <v>9</v>
      </c>
      <c r="N8" s="19"/>
      <c r="O8" s="19" t="s">
        <v>10</v>
      </c>
      <c r="P8" s="19"/>
      <c r="Q8" s="19" t="s">
        <v>11</v>
      </c>
      <c r="R8" s="19"/>
    </row>
    <row r="9" spans="1:18" x14ac:dyDescent="0.3">
      <c r="B9" s="21"/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</row>
    <row r="10" spans="1:18" x14ac:dyDescent="0.3">
      <c r="B10" s="1">
        <v>0</v>
      </c>
      <c r="C10" s="1">
        <v>0</v>
      </c>
      <c r="D10" s="1">
        <v>16</v>
      </c>
      <c r="E10" s="1">
        <v>0</v>
      </c>
      <c r="F10" s="1">
        <f>16+15</f>
        <v>31</v>
      </c>
      <c r="G10" s="1">
        <v>0</v>
      </c>
      <c r="H10" s="1">
        <f>16+28</f>
        <v>44</v>
      </c>
      <c r="I10" s="1">
        <v>0</v>
      </c>
      <c r="J10" s="1">
        <f>16+39</f>
        <v>55</v>
      </c>
      <c r="K10" s="1">
        <v>0</v>
      </c>
      <c r="L10" s="1">
        <f>16+47</f>
        <v>63</v>
      </c>
      <c r="M10" s="1">
        <v>0</v>
      </c>
      <c r="N10" s="1">
        <f>16+56</f>
        <v>72</v>
      </c>
      <c r="O10" s="1">
        <v>0</v>
      </c>
      <c r="P10" s="1">
        <f>16+67</f>
        <v>83</v>
      </c>
      <c r="Q10" s="4">
        <v>0</v>
      </c>
      <c r="R10" s="4">
        <f>16+78</f>
        <v>94</v>
      </c>
    </row>
    <row r="11" spans="1:18" x14ac:dyDescent="0.3">
      <c r="B11" s="1">
        <v>1</v>
      </c>
      <c r="C11" s="1">
        <v>0</v>
      </c>
      <c r="D11" s="1">
        <v>15</v>
      </c>
      <c r="E11" s="1">
        <v>0</v>
      </c>
      <c r="F11" s="1">
        <f>15+13</f>
        <v>28</v>
      </c>
      <c r="G11" s="4">
        <v>0</v>
      </c>
      <c r="H11" s="4">
        <f>15+24</f>
        <v>39</v>
      </c>
      <c r="I11" s="1">
        <v>0</v>
      </c>
      <c r="J11" s="1">
        <f>15+32</f>
        <v>47</v>
      </c>
      <c r="K11" s="1">
        <v>0</v>
      </c>
      <c r="L11" s="1">
        <f>15+41</f>
        <v>56</v>
      </c>
      <c r="M11" s="1">
        <v>0</v>
      </c>
      <c r="N11" s="1">
        <f>15+52</f>
        <v>67</v>
      </c>
      <c r="O11" s="4">
        <v>0</v>
      </c>
      <c r="P11" s="4">
        <f>15+63</f>
        <v>78</v>
      </c>
      <c r="Q11" s="1">
        <v>0</v>
      </c>
      <c r="R11" s="1">
        <f>15+71</f>
        <v>86</v>
      </c>
    </row>
    <row r="12" spans="1:18" x14ac:dyDescent="0.3">
      <c r="B12" s="1">
        <v>2</v>
      </c>
      <c r="C12" s="1">
        <v>0</v>
      </c>
      <c r="D12" s="1">
        <v>13</v>
      </c>
      <c r="E12" s="4">
        <v>0</v>
      </c>
      <c r="F12" s="4">
        <f>13+11</f>
        <v>24</v>
      </c>
      <c r="G12" s="1">
        <v>0</v>
      </c>
      <c r="H12" s="1">
        <f>13+19</f>
        <v>32</v>
      </c>
      <c r="I12" s="1">
        <v>0</v>
      </c>
      <c r="J12" s="1">
        <f>13+28</f>
        <v>41</v>
      </c>
      <c r="K12" s="1">
        <v>0</v>
      </c>
      <c r="L12" s="1">
        <f>13+39</f>
        <v>52</v>
      </c>
      <c r="M12" s="4">
        <v>0</v>
      </c>
      <c r="N12" s="4">
        <f>13+50</f>
        <v>63</v>
      </c>
      <c r="O12" s="1">
        <v>0</v>
      </c>
      <c r="P12" s="1">
        <f>13+58</f>
        <v>71</v>
      </c>
      <c r="Q12" s="1">
        <v>0</v>
      </c>
      <c r="R12" s="1">
        <f>13+67</f>
        <v>80</v>
      </c>
    </row>
    <row r="13" spans="1:18" x14ac:dyDescent="0.3">
      <c r="B13" s="1">
        <v>3</v>
      </c>
      <c r="C13" s="4">
        <v>0</v>
      </c>
      <c r="D13" s="4">
        <v>11</v>
      </c>
      <c r="E13" s="1">
        <v>0</v>
      </c>
      <c r="F13" s="1">
        <f>11+8</f>
        <v>19</v>
      </c>
      <c r="G13" s="1">
        <v>1</v>
      </c>
      <c r="H13" s="1">
        <v>28</v>
      </c>
      <c r="I13" s="1" t="s">
        <v>30</v>
      </c>
      <c r="J13" s="1">
        <f>11+28</f>
        <v>39</v>
      </c>
      <c r="K13" s="4">
        <v>0</v>
      </c>
      <c r="L13" s="4">
        <f>11+39</f>
        <v>50</v>
      </c>
      <c r="M13" s="1">
        <v>0</v>
      </c>
      <c r="N13" s="1">
        <f>11+47</f>
        <v>58</v>
      </c>
      <c r="O13" s="1" t="s">
        <v>30</v>
      </c>
      <c r="P13" s="1">
        <f>11+56</f>
        <v>67</v>
      </c>
      <c r="Q13" s="1" t="s">
        <v>30</v>
      </c>
      <c r="R13" s="1">
        <f>11+67</f>
        <v>78</v>
      </c>
    </row>
    <row r="14" spans="1:18" x14ac:dyDescent="0.3">
      <c r="B14" s="1">
        <v>4</v>
      </c>
      <c r="C14" s="1">
        <v>0</v>
      </c>
      <c r="D14" s="1">
        <v>8</v>
      </c>
      <c r="E14" s="1">
        <v>1</v>
      </c>
      <c r="F14" s="1">
        <v>15</v>
      </c>
      <c r="G14" s="1">
        <v>1</v>
      </c>
      <c r="H14" s="1">
        <v>28</v>
      </c>
      <c r="I14" s="4">
        <v>1</v>
      </c>
      <c r="J14" s="4">
        <v>39</v>
      </c>
      <c r="K14" s="1" t="s">
        <v>30</v>
      </c>
      <c r="L14" s="1">
        <f>8+39</f>
        <v>47</v>
      </c>
      <c r="M14" s="1">
        <v>1</v>
      </c>
      <c r="N14" s="1">
        <v>56</v>
      </c>
      <c r="O14" s="1">
        <v>1</v>
      </c>
      <c r="P14" s="1">
        <v>67</v>
      </c>
      <c r="Q14" s="1">
        <v>1</v>
      </c>
      <c r="R14" s="1">
        <v>78</v>
      </c>
    </row>
    <row r="15" spans="1:18" x14ac:dyDescent="0.3">
      <c r="B15" s="1">
        <v>5</v>
      </c>
      <c r="C15" s="1">
        <v>0</v>
      </c>
      <c r="D15" s="1">
        <v>5</v>
      </c>
      <c r="E15" s="1">
        <v>1</v>
      </c>
      <c r="F15" s="1">
        <v>15</v>
      </c>
      <c r="G15" s="1">
        <v>1</v>
      </c>
      <c r="H15" s="1">
        <v>28</v>
      </c>
      <c r="I15" s="1">
        <v>1</v>
      </c>
      <c r="J15" s="1">
        <v>39</v>
      </c>
      <c r="K15" s="1">
        <v>1</v>
      </c>
      <c r="L15" s="1">
        <v>47</v>
      </c>
      <c r="M15" s="1">
        <v>1</v>
      </c>
      <c r="N15" s="1">
        <v>56</v>
      </c>
      <c r="O15" s="1">
        <v>1</v>
      </c>
      <c r="P15" s="1">
        <v>67</v>
      </c>
      <c r="Q15" s="1">
        <v>1</v>
      </c>
      <c r="R15" s="1">
        <v>78</v>
      </c>
    </row>
    <row r="16" spans="1:18" x14ac:dyDescent="0.3">
      <c r="B16" s="1">
        <v>6</v>
      </c>
      <c r="C16" s="1">
        <v>0</v>
      </c>
      <c r="D16" s="1">
        <v>2</v>
      </c>
      <c r="E16" s="1">
        <v>1</v>
      </c>
      <c r="F16" s="1">
        <v>15</v>
      </c>
      <c r="G16" s="1">
        <v>1</v>
      </c>
      <c r="H16" s="1">
        <v>28</v>
      </c>
      <c r="I16" s="1">
        <v>1</v>
      </c>
      <c r="J16" s="1">
        <v>39</v>
      </c>
      <c r="K16" s="1">
        <v>1</v>
      </c>
      <c r="L16" s="1">
        <v>47</v>
      </c>
      <c r="M16" s="1">
        <v>1</v>
      </c>
      <c r="N16" s="1">
        <v>56</v>
      </c>
      <c r="O16" s="1">
        <v>1</v>
      </c>
      <c r="P16" s="1">
        <v>67</v>
      </c>
      <c r="Q16" s="1">
        <v>1</v>
      </c>
      <c r="R16" s="1">
        <v>78</v>
      </c>
    </row>
    <row r="17" spans="2:18" x14ac:dyDescent="0.3">
      <c r="B17" s="1">
        <v>7</v>
      </c>
      <c r="C17" s="1" t="s">
        <v>30</v>
      </c>
      <c r="D17" s="1">
        <v>0</v>
      </c>
      <c r="E17" s="1">
        <v>1</v>
      </c>
      <c r="F17" s="1">
        <v>15</v>
      </c>
      <c r="G17" s="1">
        <v>1</v>
      </c>
      <c r="H17" s="1">
        <v>28</v>
      </c>
      <c r="I17" s="1">
        <v>1</v>
      </c>
      <c r="J17" s="1">
        <v>39</v>
      </c>
      <c r="K17" s="1">
        <v>1</v>
      </c>
      <c r="L17" s="1">
        <v>47</v>
      </c>
      <c r="M17" s="1">
        <v>1</v>
      </c>
      <c r="N17" s="1">
        <v>56</v>
      </c>
      <c r="O17" s="1">
        <v>1</v>
      </c>
      <c r="P17" s="1">
        <v>67</v>
      </c>
      <c r="Q17" s="1">
        <v>1</v>
      </c>
      <c r="R17" s="1">
        <v>78</v>
      </c>
    </row>
    <row r="18" spans="2:18" x14ac:dyDescent="0.3">
      <c r="B18" s="1">
        <v>8</v>
      </c>
      <c r="C18" s="1" t="s">
        <v>30</v>
      </c>
      <c r="D18" s="1">
        <v>0</v>
      </c>
      <c r="E18" s="1">
        <v>1</v>
      </c>
      <c r="F18" s="1">
        <v>15</v>
      </c>
      <c r="G18" s="1">
        <v>1</v>
      </c>
      <c r="H18" s="1">
        <v>28</v>
      </c>
      <c r="I18" s="1">
        <v>1</v>
      </c>
      <c r="J18" s="1">
        <v>39</v>
      </c>
      <c r="K18" s="1">
        <v>1</v>
      </c>
      <c r="L18" s="1">
        <v>47</v>
      </c>
      <c r="M18" s="1">
        <v>1</v>
      </c>
      <c r="N18" s="1">
        <v>56</v>
      </c>
      <c r="O18" s="1">
        <v>1</v>
      </c>
      <c r="P18" s="1">
        <v>67</v>
      </c>
      <c r="Q18" s="1">
        <v>1</v>
      </c>
      <c r="R18" s="1">
        <v>78</v>
      </c>
    </row>
    <row r="20" spans="2:18" x14ac:dyDescent="0.3">
      <c r="C20" s="5" t="s">
        <v>35</v>
      </c>
      <c r="D20" s="5">
        <v>3</v>
      </c>
      <c r="E20" s="5" t="s">
        <v>36</v>
      </c>
      <c r="F20" s="5">
        <v>2</v>
      </c>
      <c r="G20" s="5" t="s">
        <v>37</v>
      </c>
      <c r="H20" s="5">
        <v>1</v>
      </c>
      <c r="I20" s="5" t="s">
        <v>38</v>
      </c>
      <c r="J20" s="5">
        <v>4</v>
      </c>
      <c r="K20" s="5" t="s">
        <v>39</v>
      </c>
      <c r="L20" s="5">
        <v>3</v>
      </c>
      <c r="M20" s="5" t="s">
        <v>39</v>
      </c>
      <c r="N20" s="5">
        <v>2</v>
      </c>
      <c r="O20" s="5" t="s">
        <v>40</v>
      </c>
      <c r="P20" s="5">
        <v>1</v>
      </c>
      <c r="Q20" s="5" t="s">
        <v>41</v>
      </c>
      <c r="R20" s="5">
        <v>0</v>
      </c>
    </row>
    <row r="22" spans="2:18" x14ac:dyDescent="0.3">
      <c r="B22" t="s">
        <v>34</v>
      </c>
      <c r="E22">
        <f>MAX(D20,F20,H20,J20,L20,N20,P20,R20)</f>
        <v>4</v>
      </c>
      <c r="F22" t="s">
        <v>42</v>
      </c>
    </row>
  </sheetData>
  <mergeCells count="9">
    <mergeCell ref="O8:P8"/>
    <mergeCell ref="Q8:R8"/>
    <mergeCell ref="B8:B9"/>
    <mergeCell ref="C8:D8"/>
    <mergeCell ref="E8:F8"/>
    <mergeCell ref="G8:H8"/>
    <mergeCell ref="I8:J8"/>
    <mergeCell ref="K8:L8"/>
    <mergeCell ref="M8:N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02D5-F03B-435B-B137-D4490829CEAD}">
  <dimension ref="A1:T26"/>
  <sheetViews>
    <sheetView tabSelected="1" workbookViewId="0">
      <selection activeCell="P21" sqref="P21"/>
    </sheetView>
  </sheetViews>
  <sheetFormatPr defaultRowHeight="14.4" x14ac:dyDescent="0.3"/>
  <sheetData>
    <row r="1" spans="1:20" x14ac:dyDescent="0.3">
      <c r="A1" t="s">
        <v>2</v>
      </c>
    </row>
    <row r="2" spans="1:20" x14ac:dyDescent="0.3">
      <c r="B2" s="22" t="s">
        <v>43</v>
      </c>
      <c r="C2" s="22"/>
      <c r="D2" s="3" t="s">
        <v>44</v>
      </c>
      <c r="E2" s="3"/>
      <c r="F2" s="3"/>
      <c r="G2" s="3"/>
      <c r="J2" t="s">
        <v>49</v>
      </c>
    </row>
    <row r="3" spans="1:20" x14ac:dyDescent="0.3">
      <c r="B3" s="22"/>
      <c r="C3" s="22"/>
      <c r="D3" s="3" t="s">
        <v>45</v>
      </c>
      <c r="E3" s="3" t="s">
        <v>46</v>
      </c>
      <c r="F3" s="3" t="s">
        <v>47</v>
      </c>
      <c r="G3" s="3" t="s">
        <v>48</v>
      </c>
      <c r="J3" s="4" t="s">
        <v>51</v>
      </c>
      <c r="K3" s="4">
        <v>0</v>
      </c>
      <c r="L3" s="4">
        <v>50</v>
      </c>
      <c r="M3" s="4">
        <v>100</v>
      </c>
      <c r="N3" s="4">
        <v>150</v>
      </c>
      <c r="O3" s="4">
        <v>200</v>
      </c>
      <c r="P3" s="4">
        <v>250</v>
      </c>
    </row>
    <row r="4" spans="1:20" x14ac:dyDescent="0.3">
      <c r="B4" s="22">
        <v>50</v>
      </c>
      <c r="C4" s="22"/>
      <c r="D4" s="3">
        <v>22</v>
      </c>
      <c r="E4" s="3">
        <v>23</v>
      </c>
      <c r="F4" s="3">
        <v>24</v>
      </c>
      <c r="G4" s="3">
        <v>21</v>
      </c>
      <c r="J4" s="4" t="s">
        <v>50</v>
      </c>
      <c r="K4" s="9">
        <v>0</v>
      </c>
      <c r="L4" s="9">
        <v>22</v>
      </c>
      <c r="M4" s="5">
        <v>31</v>
      </c>
      <c r="N4" s="9">
        <v>43</v>
      </c>
      <c r="O4" s="9">
        <v>52</v>
      </c>
      <c r="P4" s="9">
        <v>63</v>
      </c>
    </row>
    <row r="5" spans="1:20" x14ac:dyDescent="0.3">
      <c r="B5" s="22">
        <v>100</v>
      </c>
      <c r="C5" s="22"/>
      <c r="D5" s="3">
        <v>31</v>
      </c>
      <c r="E5" s="3">
        <v>30</v>
      </c>
      <c r="F5" s="3">
        <v>32</v>
      </c>
      <c r="G5" s="3">
        <v>29</v>
      </c>
    </row>
    <row r="6" spans="1:20" x14ac:dyDescent="0.3">
      <c r="B6" s="22">
        <v>150</v>
      </c>
      <c r="C6" s="22"/>
      <c r="D6" s="3">
        <v>43</v>
      </c>
      <c r="E6" s="3">
        <v>41</v>
      </c>
      <c r="F6" s="3">
        <v>42</v>
      </c>
      <c r="G6" s="3">
        <v>40</v>
      </c>
    </row>
    <row r="7" spans="1:20" x14ac:dyDescent="0.3">
      <c r="B7" s="22">
        <v>200</v>
      </c>
      <c r="C7" s="22"/>
      <c r="D7" s="3">
        <v>52</v>
      </c>
      <c r="E7" s="3">
        <v>53</v>
      </c>
      <c r="F7" s="3">
        <v>51</v>
      </c>
      <c r="G7" s="3">
        <v>53</v>
      </c>
    </row>
    <row r="8" spans="1:20" x14ac:dyDescent="0.3">
      <c r="B8" s="22">
        <v>250</v>
      </c>
      <c r="C8" s="22"/>
      <c r="D8" s="3">
        <v>63</v>
      </c>
      <c r="E8" s="3">
        <v>64</v>
      </c>
      <c r="F8" s="3">
        <v>65</v>
      </c>
      <c r="G8" s="3">
        <v>66</v>
      </c>
    </row>
    <row r="10" spans="1:20" ht="15" thickBot="1" x14ac:dyDescent="0.35">
      <c r="B10" t="s">
        <v>52</v>
      </c>
      <c r="L10" t="s">
        <v>57</v>
      </c>
    </row>
    <row r="11" spans="1:20" x14ac:dyDescent="0.3">
      <c r="B11" s="4" t="s">
        <v>53</v>
      </c>
      <c r="C11" s="4">
        <v>0</v>
      </c>
      <c r="D11" s="4">
        <v>50</v>
      </c>
      <c r="E11" s="4">
        <v>100</v>
      </c>
      <c r="F11" s="4">
        <v>150</v>
      </c>
      <c r="G11" s="4">
        <v>200</v>
      </c>
      <c r="H11" s="6">
        <v>250</v>
      </c>
      <c r="I11" s="7" t="s">
        <v>54</v>
      </c>
      <c r="J11" s="8" t="s">
        <v>55</v>
      </c>
      <c r="L11" s="4" t="s">
        <v>53</v>
      </c>
      <c r="M11" s="4">
        <v>0</v>
      </c>
      <c r="N11" s="4">
        <v>50</v>
      </c>
      <c r="O11" s="4">
        <v>100</v>
      </c>
      <c r="P11" s="4">
        <v>150</v>
      </c>
      <c r="Q11" s="4">
        <v>200</v>
      </c>
      <c r="R11" s="6">
        <v>250</v>
      </c>
      <c r="S11" s="7" t="s">
        <v>58</v>
      </c>
      <c r="T11" s="8" t="s">
        <v>59</v>
      </c>
    </row>
    <row r="12" spans="1:20" x14ac:dyDescent="0.3">
      <c r="B12" s="4">
        <v>0</v>
      </c>
      <c r="C12" s="9">
        <v>0</v>
      </c>
      <c r="D12" s="9"/>
      <c r="E12" s="9"/>
      <c r="F12" s="9"/>
      <c r="G12" s="9"/>
      <c r="H12" s="10"/>
      <c r="I12" s="11">
        <v>0</v>
      </c>
      <c r="J12" s="12">
        <v>0</v>
      </c>
      <c r="L12" s="4">
        <v>0</v>
      </c>
      <c r="M12" s="9">
        <v>0</v>
      </c>
      <c r="N12" s="9"/>
      <c r="O12" s="9"/>
      <c r="P12" s="9"/>
      <c r="Q12" s="9"/>
      <c r="R12" s="10"/>
      <c r="S12" s="11">
        <v>0</v>
      </c>
      <c r="T12" s="12">
        <v>0</v>
      </c>
    </row>
    <row r="13" spans="1:20" x14ac:dyDescent="0.3">
      <c r="B13" s="4">
        <v>50</v>
      </c>
      <c r="C13" s="9">
        <v>22</v>
      </c>
      <c r="D13" s="9">
        <v>23</v>
      </c>
      <c r="E13" s="9"/>
      <c r="F13" s="9"/>
      <c r="G13" s="9"/>
      <c r="H13" s="10"/>
      <c r="I13" s="11">
        <v>23</v>
      </c>
      <c r="J13" s="12">
        <v>50</v>
      </c>
      <c r="L13" s="4">
        <v>50</v>
      </c>
      <c r="M13" s="9">
        <v>23</v>
      </c>
      <c r="N13" s="9">
        <v>24</v>
      </c>
      <c r="O13" s="9"/>
      <c r="P13" s="9"/>
      <c r="Q13" s="9"/>
      <c r="R13" s="10"/>
      <c r="S13" s="11">
        <v>24</v>
      </c>
      <c r="T13" s="12">
        <v>50</v>
      </c>
    </row>
    <row r="14" spans="1:20" x14ac:dyDescent="0.3">
      <c r="B14" s="4">
        <v>100</v>
      </c>
      <c r="C14" s="9">
        <v>31</v>
      </c>
      <c r="D14" s="9">
        <f>23+22</f>
        <v>45</v>
      </c>
      <c r="E14" s="9">
        <v>30</v>
      </c>
      <c r="F14" s="9"/>
      <c r="G14" s="9"/>
      <c r="H14" s="10"/>
      <c r="I14" s="11">
        <v>45</v>
      </c>
      <c r="J14" s="12">
        <v>50</v>
      </c>
      <c r="L14" s="4">
        <v>100</v>
      </c>
      <c r="M14" s="9">
        <v>45</v>
      </c>
      <c r="N14" s="9">
        <f>24+23</f>
        <v>47</v>
      </c>
      <c r="O14" s="9">
        <v>32</v>
      </c>
      <c r="P14" s="9"/>
      <c r="Q14" s="9"/>
      <c r="R14" s="10"/>
      <c r="S14" s="11">
        <v>47</v>
      </c>
      <c r="T14" s="12">
        <v>50</v>
      </c>
    </row>
    <row r="15" spans="1:20" x14ac:dyDescent="0.3">
      <c r="B15" s="4">
        <v>150</v>
      </c>
      <c r="C15" s="9">
        <v>43</v>
      </c>
      <c r="D15" s="9">
        <f>23+31</f>
        <v>54</v>
      </c>
      <c r="E15" s="9">
        <f>30+22</f>
        <v>52</v>
      </c>
      <c r="F15" s="9">
        <v>41</v>
      </c>
      <c r="G15" s="9"/>
      <c r="H15" s="10"/>
      <c r="I15" s="17">
        <v>54</v>
      </c>
      <c r="J15" s="18">
        <v>50</v>
      </c>
      <c r="L15" s="4">
        <v>150</v>
      </c>
      <c r="M15" s="9">
        <v>54</v>
      </c>
      <c r="N15" s="9">
        <f>24+45</f>
        <v>69</v>
      </c>
      <c r="O15" s="9">
        <f>32+23</f>
        <v>55</v>
      </c>
      <c r="P15" s="9">
        <v>42</v>
      </c>
      <c r="Q15" s="9"/>
      <c r="R15" s="10"/>
      <c r="S15" s="11">
        <v>69</v>
      </c>
      <c r="T15" s="12">
        <v>50</v>
      </c>
    </row>
    <row r="16" spans="1:20" x14ac:dyDescent="0.3">
      <c r="B16" s="4">
        <v>200</v>
      </c>
      <c r="C16" s="9">
        <v>52</v>
      </c>
      <c r="D16" s="9">
        <f>23+43</f>
        <v>66</v>
      </c>
      <c r="E16" s="9">
        <f>30+31</f>
        <v>61</v>
      </c>
      <c r="F16" s="9">
        <f>41+22</f>
        <v>63</v>
      </c>
      <c r="G16" s="9">
        <v>53</v>
      </c>
      <c r="H16" s="10"/>
      <c r="I16" s="11">
        <v>66</v>
      </c>
      <c r="J16" s="12">
        <v>50</v>
      </c>
      <c r="L16" s="4">
        <v>200</v>
      </c>
      <c r="M16" s="9">
        <v>66</v>
      </c>
      <c r="N16" s="9">
        <f>24+54</f>
        <v>78</v>
      </c>
      <c r="O16" s="9">
        <f>32+45</f>
        <v>77</v>
      </c>
      <c r="P16" s="9">
        <f>42+23</f>
        <v>65</v>
      </c>
      <c r="Q16" s="9">
        <v>51</v>
      </c>
      <c r="R16" s="10"/>
      <c r="S16" s="17">
        <v>78</v>
      </c>
      <c r="T16" s="18">
        <v>50</v>
      </c>
    </row>
    <row r="17" spans="2:20" ht="15" thickBot="1" x14ac:dyDescent="0.35">
      <c r="B17" s="4">
        <v>250</v>
      </c>
      <c r="C17" s="9">
        <v>63</v>
      </c>
      <c r="D17" s="9">
        <f>23+52</f>
        <v>75</v>
      </c>
      <c r="E17" s="9">
        <f>30+43</f>
        <v>73</v>
      </c>
      <c r="F17" s="9">
        <f>41+31</f>
        <v>72</v>
      </c>
      <c r="G17" s="9">
        <f>53+22</f>
        <v>75</v>
      </c>
      <c r="H17" s="10">
        <v>64</v>
      </c>
      <c r="I17" s="13">
        <v>75</v>
      </c>
      <c r="J17" s="14" t="s">
        <v>56</v>
      </c>
      <c r="L17" s="4">
        <v>250</v>
      </c>
      <c r="M17" s="9">
        <v>75</v>
      </c>
      <c r="N17" s="9">
        <f>24+66</f>
        <v>90</v>
      </c>
      <c r="O17" s="9">
        <f>32+54</f>
        <v>86</v>
      </c>
      <c r="P17" s="9">
        <f>42+45</f>
        <v>87</v>
      </c>
      <c r="Q17" s="9">
        <f>51+23</f>
        <v>74</v>
      </c>
      <c r="R17" s="10">
        <v>65</v>
      </c>
      <c r="S17" s="13">
        <v>90</v>
      </c>
      <c r="T17" s="14">
        <v>50</v>
      </c>
    </row>
    <row r="19" spans="2:20" ht="15" thickBot="1" x14ac:dyDescent="0.35">
      <c r="B19" t="s">
        <v>60</v>
      </c>
    </row>
    <row r="20" spans="2:20" x14ac:dyDescent="0.3">
      <c r="B20" s="4" t="s">
        <v>53</v>
      </c>
      <c r="C20" s="4">
        <v>0</v>
      </c>
      <c r="D20" s="4">
        <v>50</v>
      </c>
      <c r="E20" s="4">
        <v>100</v>
      </c>
      <c r="F20" s="4">
        <v>150</v>
      </c>
      <c r="G20" s="4">
        <v>200</v>
      </c>
      <c r="H20" s="6">
        <v>250</v>
      </c>
      <c r="I20" s="7" t="s">
        <v>61</v>
      </c>
      <c r="J20" s="8" t="s">
        <v>62</v>
      </c>
      <c r="L20" s="3"/>
      <c r="M20" s="3" t="s">
        <v>63</v>
      </c>
      <c r="N20" s="3"/>
      <c r="O20" s="3" t="s">
        <v>64</v>
      </c>
    </row>
    <row r="21" spans="2:20" x14ac:dyDescent="0.3">
      <c r="B21" s="4">
        <v>0</v>
      </c>
      <c r="C21" s="9">
        <v>0</v>
      </c>
      <c r="D21" s="9"/>
      <c r="E21" s="9"/>
      <c r="F21" s="9"/>
      <c r="G21" s="9"/>
      <c r="H21" s="10"/>
      <c r="I21" s="11">
        <v>0</v>
      </c>
      <c r="J21" s="12">
        <v>0</v>
      </c>
      <c r="L21" s="3">
        <v>1</v>
      </c>
      <c r="M21" s="23">
        <v>100</v>
      </c>
      <c r="N21" s="24"/>
      <c r="O21" s="1">
        <v>31</v>
      </c>
    </row>
    <row r="22" spans="2:20" x14ac:dyDescent="0.3">
      <c r="B22" s="4">
        <v>50</v>
      </c>
      <c r="C22" s="9">
        <v>24</v>
      </c>
      <c r="D22" s="9">
        <v>21</v>
      </c>
      <c r="E22" s="9"/>
      <c r="F22" s="9"/>
      <c r="G22" s="9"/>
      <c r="H22" s="10"/>
      <c r="I22" s="11">
        <v>24</v>
      </c>
      <c r="J22" s="12">
        <v>0</v>
      </c>
      <c r="L22" s="3">
        <v>2</v>
      </c>
      <c r="M22" s="23">
        <v>50</v>
      </c>
      <c r="N22" s="24"/>
      <c r="O22" s="1">
        <v>23</v>
      </c>
    </row>
    <row r="23" spans="2:20" x14ac:dyDescent="0.3">
      <c r="B23" s="4">
        <v>100</v>
      </c>
      <c r="C23" s="9">
        <v>47</v>
      </c>
      <c r="D23" s="9">
        <f>21+24</f>
        <v>45</v>
      </c>
      <c r="E23" s="9">
        <v>29</v>
      </c>
      <c r="F23" s="9"/>
      <c r="G23" s="9"/>
      <c r="H23" s="10"/>
      <c r="I23" s="11">
        <v>47</v>
      </c>
      <c r="J23" s="12">
        <v>0</v>
      </c>
      <c r="L23" s="3">
        <v>3</v>
      </c>
      <c r="M23" s="23">
        <v>50</v>
      </c>
      <c r="N23" s="24"/>
      <c r="O23" s="1">
        <v>24</v>
      </c>
    </row>
    <row r="24" spans="2:20" x14ac:dyDescent="0.3">
      <c r="B24" s="4">
        <v>150</v>
      </c>
      <c r="C24" s="9">
        <v>69</v>
      </c>
      <c r="D24" s="9">
        <f>21+47</f>
        <v>68</v>
      </c>
      <c r="E24" s="9">
        <f>29+24</f>
        <v>53</v>
      </c>
      <c r="F24" s="9">
        <v>40</v>
      </c>
      <c r="G24" s="9"/>
      <c r="H24" s="10"/>
      <c r="I24" s="11">
        <v>69</v>
      </c>
      <c r="J24" s="12">
        <v>0</v>
      </c>
      <c r="L24" s="3">
        <v>4</v>
      </c>
      <c r="M24" s="23">
        <v>50</v>
      </c>
      <c r="N24" s="24"/>
      <c r="O24" s="1">
        <v>21</v>
      </c>
    </row>
    <row r="25" spans="2:20" x14ac:dyDescent="0.3">
      <c r="B25" s="4">
        <v>200</v>
      </c>
      <c r="C25" s="9">
        <v>78</v>
      </c>
      <c r="D25" s="9">
        <f>21+69</f>
        <v>90</v>
      </c>
      <c r="E25" s="9">
        <f>29+47</f>
        <v>76</v>
      </c>
      <c r="F25" s="9">
        <f>40+24</f>
        <v>64</v>
      </c>
      <c r="G25" s="9">
        <v>53</v>
      </c>
      <c r="H25" s="10"/>
      <c r="I25" s="11">
        <v>90</v>
      </c>
      <c r="J25" s="12">
        <v>50</v>
      </c>
    </row>
    <row r="26" spans="2:20" ht="15" thickBot="1" x14ac:dyDescent="0.35">
      <c r="B26" s="4">
        <v>250</v>
      </c>
      <c r="C26" s="9">
        <v>90</v>
      </c>
      <c r="D26" s="9">
        <f>21+78</f>
        <v>99</v>
      </c>
      <c r="E26" s="9">
        <f>29+69</f>
        <v>98</v>
      </c>
      <c r="F26" s="9">
        <f>40+47</f>
        <v>87</v>
      </c>
      <c r="G26" s="9">
        <f>53+24</f>
        <v>77</v>
      </c>
      <c r="H26" s="10">
        <v>66</v>
      </c>
      <c r="I26" s="15">
        <v>99</v>
      </c>
      <c r="J26" s="16">
        <v>50</v>
      </c>
    </row>
  </sheetData>
  <mergeCells count="10">
    <mergeCell ref="B8:C8"/>
    <mergeCell ref="M21:N21"/>
    <mergeCell ref="M22:N22"/>
    <mergeCell ref="M23:N23"/>
    <mergeCell ref="M24:N24"/>
    <mergeCell ref="B2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 Vanka</dc:creator>
  <cp:lastModifiedBy>__ Vanka</cp:lastModifiedBy>
  <dcterms:created xsi:type="dcterms:W3CDTF">2015-06-05T18:19:34Z</dcterms:created>
  <dcterms:modified xsi:type="dcterms:W3CDTF">2021-09-28T09:59:30Z</dcterms:modified>
</cp:coreProperties>
</file>