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niversity\3 курс\МОптим\третья\"/>
    </mc:Choice>
  </mc:AlternateContent>
  <xr:revisionPtr revIDLastSave="0" documentId="13_ncr:1_{07D5F7EC-CADC-434D-8590-B064A54B95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Отчет об устойчивости 1" sheetId="2" r:id="rId1"/>
    <sheet name="Лист1" sheetId="1" r:id="rId2"/>
    <sheet name="Лист2" sheetId="3" r:id="rId3"/>
  </sheets>
  <externalReferences>
    <externalReference r:id="rId4"/>
  </externalReferences>
  <definedNames>
    <definedName name="solver_adj" localSheetId="1" hidden="1">Лист1!$M$76:$O$76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Лист1!$Q$72</definedName>
    <definedName name="solver_lhs2" localSheetId="1" hidden="1">Лист1!$Q$73</definedName>
    <definedName name="solver_lhs3" localSheetId="1" hidden="1">Лист1!$Q$74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Лист1!$Q$76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Лист1!$S$72</definedName>
    <definedName name="solver_rhs2" localSheetId="1" hidden="1">Лист1!$S$73</definedName>
    <definedName name="solver_rhs3" localSheetId="1" hidden="1">Лист1!$S$74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76" i="1"/>
  <c r="D78" i="1" s="1"/>
  <c r="E110" i="3"/>
  <c r="E109" i="3"/>
  <c r="E108" i="3"/>
  <c r="E107" i="3"/>
  <c r="E106" i="3"/>
  <c r="E105" i="3"/>
  <c r="E104" i="3"/>
  <c r="E103" i="3"/>
  <c r="E102" i="3"/>
  <c r="E101" i="3"/>
  <c r="F94" i="3"/>
  <c r="F93" i="3"/>
  <c r="F92" i="3"/>
  <c r="F91" i="3"/>
  <c r="F90" i="3"/>
  <c r="F89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F71" i="3"/>
  <c r="F70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J53" i="3"/>
  <c r="H53" i="3"/>
  <c r="F53" i="3"/>
  <c r="H52" i="3"/>
  <c r="F52" i="3"/>
  <c r="H51" i="3"/>
  <c r="F51" i="3"/>
  <c r="H50" i="3"/>
  <c r="F50" i="3"/>
  <c r="H49" i="3"/>
  <c r="F49" i="3"/>
  <c r="E32" i="3"/>
  <c r="E31" i="3"/>
  <c r="E30" i="3"/>
  <c r="E29" i="3"/>
  <c r="E28" i="3"/>
  <c r="E27" i="3"/>
  <c r="E26" i="3"/>
  <c r="E25" i="3"/>
  <c r="E24" i="3"/>
  <c r="E23" i="3"/>
  <c r="J11" i="3"/>
  <c r="H11" i="3"/>
  <c r="J10" i="3"/>
  <c r="H10" i="3"/>
  <c r="J9" i="3"/>
  <c r="H9" i="3"/>
  <c r="J8" i="3"/>
  <c r="H8" i="3"/>
  <c r="J7" i="3"/>
  <c r="H7" i="3"/>
  <c r="F7" i="3"/>
  <c r="J6" i="3"/>
  <c r="H6" i="3"/>
  <c r="F6" i="3"/>
  <c r="J5" i="3"/>
  <c r="H5" i="3"/>
  <c r="F5" i="3"/>
  <c r="J4" i="3"/>
  <c r="H4" i="3"/>
  <c r="F4" i="3"/>
  <c r="J3" i="3"/>
  <c r="H3" i="3"/>
  <c r="F3" i="3"/>
  <c r="J2" i="3"/>
  <c r="H2" i="3"/>
  <c r="F2" i="3"/>
  <c r="H74" i="1"/>
  <c r="H73" i="1"/>
  <c r="M65" i="1"/>
  <c r="M66" i="1"/>
  <c r="M64" i="1"/>
  <c r="G66" i="1"/>
  <c r="G65" i="1"/>
  <c r="G64" i="1"/>
  <c r="M56" i="1"/>
  <c r="M57" i="1"/>
  <c r="M55" i="1"/>
  <c r="G56" i="1"/>
  <c r="G57" i="1"/>
  <c r="G55" i="1"/>
  <c r="H42" i="1"/>
  <c r="H43" i="1"/>
  <c r="H41" i="1"/>
  <c r="G43" i="1"/>
  <c r="I43" i="1" s="1"/>
  <c r="G42" i="1"/>
  <c r="I42" i="1" s="1"/>
  <c r="G41" i="1"/>
  <c r="I41" i="1" s="1"/>
  <c r="G49" i="1" s="1"/>
  <c r="I23" i="1"/>
  <c r="E25" i="1"/>
  <c r="F25" i="1"/>
  <c r="D25" i="1"/>
  <c r="H23" i="1"/>
  <c r="H24" i="1"/>
  <c r="H22" i="1"/>
  <c r="G23" i="1"/>
  <c r="G24" i="1"/>
  <c r="I24" i="1" s="1"/>
  <c r="G22" i="1"/>
  <c r="E34" i="1" s="1"/>
  <c r="I22" i="1" l="1"/>
  <c r="G47" i="1" s="1"/>
</calcChain>
</file>

<file path=xl/sharedStrings.xml><?xml version="1.0" encoding="utf-8"?>
<sst xmlns="http://schemas.openxmlformats.org/spreadsheetml/2006/main" count="362" uniqueCount="191">
  <si>
    <t>А1</t>
  </si>
  <si>
    <t>А2</t>
  </si>
  <si>
    <t>А3</t>
  </si>
  <si>
    <t>П1</t>
  </si>
  <si>
    <t>П2</t>
  </si>
  <si>
    <t>П3</t>
  </si>
  <si>
    <t>q</t>
  </si>
  <si>
    <t xml:space="preserve">П1 - </t>
  </si>
  <si>
    <t xml:space="preserve">П2 - </t>
  </si>
  <si>
    <t>П3 -</t>
  </si>
  <si>
    <t>оборудование может использоваться в очередном году после профилактического ремонта</t>
  </si>
  <si>
    <t>для безаварийной работы оборудования в дальнейшем следует заменить отдельные его детали и узлы</t>
  </si>
  <si>
    <t>оборудование требует капитального ремонта или замены</t>
  </si>
  <si>
    <t>1)</t>
  </si>
  <si>
    <t>придать описанной ситуации игровую схему, установить характер игры и выявить ее участников, указать возможные чистые стратегии сторон</t>
  </si>
  <si>
    <t>статистическими играми, или играми с природой.</t>
  </si>
  <si>
    <t>У каждого игрока по 3 возможных чистых стратегии</t>
  </si>
  <si>
    <t>многократном повторении игры. Результаты игры будем представлять платежной матрицей</t>
  </si>
  <si>
    <t>составить платежную матрицу</t>
  </si>
  <si>
    <t>Часто приходится принимать решение, не имея достаточной информации. Если эта неопределенность не связана с сознательным противодействием противника, а определяется</t>
  </si>
  <si>
    <t>внешними условиями, которыми мы не можем управлять, но от которых зависит эффективность выбранной нами стратегии, то такие ситуации принято называть</t>
  </si>
  <si>
    <t>Природа безразлична к нашему выигрышу, следовательно, ни одно ее возможное состояние нельзя отбросить. Смешанная стратегия может иметь смысл только при</t>
  </si>
  <si>
    <t>b</t>
  </si>
  <si>
    <t>min a</t>
  </si>
  <si>
    <t>max a</t>
  </si>
  <si>
    <t>Параметр Гурвица</t>
  </si>
  <si>
    <t>Гурвиц</t>
  </si>
  <si>
    <t>2)</t>
  </si>
  <si>
    <t>3)</t>
  </si>
  <si>
    <t>выяснить, какое решение о работе оборудования в предстоящем году целесообразно рекомендовать руководству предприятия, чтобы минимизировать потери при cледующих предположениях</t>
  </si>
  <si>
    <t>а)</t>
  </si>
  <si>
    <t>Накопленный на предприятии опыт эксплуатации говорит о вероятности соответсвующий событий</t>
  </si>
  <si>
    <t>б)</t>
  </si>
  <si>
    <t>имеющийся опыт говорит о том, что все события равновероятны</t>
  </si>
  <si>
    <t>в)</t>
  </si>
  <si>
    <t>о вероятностях ничего сказать нельзя</t>
  </si>
  <si>
    <t>(Критерий Байеса)</t>
  </si>
  <si>
    <t>(Критерий Лапласа)</t>
  </si>
  <si>
    <t>(Критерии Вальда, Гурвица, Сэвиджа)</t>
  </si>
  <si>
    <t xml:space="preserve">максиминный критерий Вальда:  </t>
  </si>
  <si>
    <t>Находим максимум из минимумов и соответствующую ему стратегию. Природа рассматривается как противодействующая сторона. Это стратегия</t>
  </si>
  <si>
    <t xml:space="preserve">max(min a)  = </t>
  </si>
  <si>
    <t>критерий Сэвиджа (минимаксного риска):</t>
  </si>
  <si>
    <t xml:space="preserve"> Выбирается стратегия, обеспечивающая минимум риска при самых неблагоприятных условиях (минимизируем максимальный риск).</t>
  </si>
  <si>
    <t>Матрица Рисков</t>
  </si>
  <si>
    <t>min r</t>
  </si>
  <si>
    <t>max r</t>
  </si>
  <si>
    <t xml:space="preserve">критерий Гурвица (пессимизма – оптимизма): </t>
  </si>
  <si>
    <t xml:space="preserve">max(коэф*min(a) + (1-коэф)*max(a)) = </t>
  </si>
  <si>
    <t>Это также крайний пессимизм, но по отношению к величине риска. В рассматриваемой задаче это также А2 (при этом максимальный возможный риск равен 2)</t>
  </si>
  <si>
    <t>крайнего пессимизма. Для приведенной задачи нам следует выбрать А2 (при этом минимальный гарантированный выигрыш равен 10)</t>
  </si>
  <si>
    <t xml:space="preserve"> это промежуточный выбор между крайним пессимизмом и безудержным оптимизмом. Для данной задачи это также А2</t>
  </si>
  <si>
    <t xml:space="preserve">min(коэф*max(r ) + (1-коэф)*min(r )) = </t>
  </si>
  <si>
    <t>Гурвица</t>
  </si>
  <si>
    <t>Матрица Платежей</t>
  </si>
  <si>
    <t>r</t>
  </si>
  <si>
    <t>4)</t>
  </si>
  <si>
    <t>Решить в смешанных стратегиях (сведением к задаче линейного программирования).</t>
  </si>
  <si>
    <t>&lt;=</t>
  </si>
  <si>
    <t>y*</t>
  </si>
  <si>
    <t>Microsoft Excel 16.0 Отчет об устойчивости</t>
  </si>
  <si>
    <t>Лист: [Первая задача.xlsx]Лист1</t>
  </si>
  <si>
    <t>Отчет создан: 07.11.2021 19:08:10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</si>
  <si>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</si>
  <si>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</si>
  <si>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</si>
  <si>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</si>
  <si>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</si>
  <si>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</si>
  <si>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</si>
  <si>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</si>
  <si>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</si>
  <si>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</si>
  <si>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</si>
  <si>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</si>
  <si>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</si>
  <si>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Тень</t>
  </si>
  <si>
    <t>Цена</t>
  </si>
  <si>
    <t>Ограничение</t>
  </si>
  <si>
    <t>Правая сторона</t>
  </si>
  <si>
    <t>$D$76</t>
  </si>
  <si>
    <t>y* П1</t>
  </si>
  <si>
    <t>$E$76</t>
  </si>
  <si>
    <t>y* П2</t>
  </si>
  <si>
    <t>$F$76</t>
  </si>
  <si>
    <t>y* П3</t>
  </si>
  <si>
    <t>$H$72</t>
  </si>
  <si>
    <t>А1  это промежуточный выбор между крайним пессимизмом и безудержным оптимизмом. Для данной задачи это также А2</t>
  </si>
  <si>
    <t>$H$73</t>
  </si>
  <si>
    <t>А2  это промежуточный выбор между крайним пессимизмом и безудержным оптимизмом. Для данной задачи это также А2</t>
  </si>
  <si>
    <t>$H$74</t>
  </si>
  <si>
    <t>А3  это промежуточный выбор между крайним пессимизмом и безудержным оптимизмом. Для данной задачи это также А2</t>
  </si>
  <si>
    <t>v = 1/f</t>
  </si>
  <si>
    <t>x*</t>
  </si>
  <si>
    <t>p* = (0, 1, 0)</t>
  </si>
  <si>
    <t>Работы</t>
  </si>
  <si>
    <t>Продолжительность</t>
  </si>
  <si>
    <t>События</t>
  </si>
  <si>
    <t>t(p)</t>
  </si>
  <si>
    <t>t(п)</t>
  </si>
  <si>
    <t>Rп(i)</t>
  </si>
  <si>
    <t>t(PH)=t(p)</t>
  </si>
  <si>
    <t>t(PO)</t>
  </si>
  <si>
    <t>t(по)</t>
  </si>
  <si>
    <t>t(пн)</t>
  </si>
  <si>
    <t>R(п)(i;j)</t>
  </si>
  <si>
    <t>R(н)</t>
  </si>
  <si>
    <t>R'</t>
  </si>
  <si>
    <t>(1;2)</t>
  </si>
  <si>
    <t>(1;3)</t>
  </si>
  <si>
    <t>(1;4)</t>
  </si>
  <si>
    <t>(2;4)</t>
  </si>
  <si>
    <t>(2;5)</t>
  </si>
  <si>
    <t>(3;4)</t>
  </si>
  <si>
    <t>(3;6)</t>
  </si>
  <si>
    <t>(4;5)</t>
  </si>
  <si>
    <t>(4;6)</t>
  </si>
  <si>
    <t>(5;6)</t>
  </si>
  <si>
    <t>Путь из 1 в 4</t>
  </si>
  <si>
    <t>Путь из 1 в 5</t>
  </si>
  <si>
    <t>Путь из 1 в 6</t>
  </si>
  <si>
    <t>Путь из 2 в 5</t>
  </si>
  <si>
    <t>Путь их 2 в 6</t>
  </si>
  <si>
    <t>Путь из 3 в 6</t>
  </si>
  <si>
    <t>Путь из 4 в 6</t>
  </si>
  <si>
    <t>имя</t>
  </si>
  <si>
    <t>значение</t>
  </si>
  <si>
    <t>выражение</t>
  </si>
  <si>
    <t>левая часть</t>
  </si>
  <si>
    <t>знак</t>
  </si>
  <si>
    <t>правая часть</t>
  </si>
  <si>
    <t>x12</t>
  </si>
  <si>
    <t>to12-tн12</t>
  </si>
  <si>
    <t>&gt;=</t>
  </si>
  <si>
    <t>x13</t>
  </si>
  <si>
    <t>to13-tн13</t>
  </si>
  <si>
    <t>x14</t>
  </si>
  <si>
    <t>to14-tн14</t>
  </si>
  <si>
    <t>x24</t>
  </si>
  <si>
    <t>to24-tн24</t>
  </si>
  <si>
    <t>x25</t>
  </si>
  <si>
    <t>to25-tн25</t>
  </si>
  <si>
    <t>x34</t>
  </si>
  <si>
    <t>to34-tн17</t>
  </si>
  <si>
    <t>x36</t>
  </si>
  <si>
    <t>to36-tн36</t>
  </si>
  <si>
    <t>x45</t>
  </si>
  <si>
    <t>to45-tн45</t>
  </si>
  <si>
    <t>x46</t>
  </si>
  <si>
    <t>to46-tн46</t>
  </si>
  <si>
    <t>x56</t>
  </si>
  <si>
    <t>to56-tн56</t>
  </si>
  <si>
    <t>to12</t>
  </si>
  <si>
    <t>=</t>
  </si>
  <si>
    <t>to13</t>
  </si>
  <si>
    <t>to14</t>
  </si>
  <si>
    <t>to24</t>
  </si>
  <si>
    <t>to25</t>
  </si>
  <si>
    <t>to34</t>
  </si>
  <si>
    <t>to34-tн34</t>
  </si>
  <si>
    <t>to36</t>
  </si>
  <si>
    <t>to45</t>
  </si>
  <si>
    <t>to46</t>
  </si>
  <si>
    <t>to56</t>
  </si>
  <si>
    <t>tн12</t>
  </si>
  <si>
    <t>tн13</t>
  </si>
  <si>
    <t>tн14</t>
  </si>
  <si>
    <t>tн24</t>
  </si>
  <si>
    <t>tн24&gt;=to12</t>
  </si>
  <si>
    <t>tн25</t>
  </si>
  <si>
    <t>tн25&gt;=to12</t>
  </si>
  <si>
    <t>tн34</t>
  </si>
  <si>
    <t>tн34&gt;=to13</t>
  </si>
  <si>
    <t>tн36</t>
  </si>
  <si>
    <t>tн36&gt;=to13</t>
  </si>
  <si>
    <t>tн45</t>
  </si>
  <si>
    <t>tн45&gt;=to14</t>
  </si>
  <si>
    <t>tн46</t>
  </si>
  <si>
    <t>tн45&gt;=to34</t>
  </si>
  <si>
    <t>tн56</t>
  </si>
  <si>
    <t>tн45&gt;=to24</t>
  </si>
  <si>
    <t>tн46&gt;=to14</t>
  </si>
  <si>
    <t>tн46&gt;=to34</t>
  </si>
  <si>
    <t>tн46&gt;=to24</t>
  </si>
  <si>
    <t>tн56&gt;=to25</t>
  </si>
  <si>
    <t>tн56&gt;=to45</t>
  </si>
  <si>
    <t>to36&lt;=to</t>
  </si>
  <si>
    <t>to46&lt;=to</t>
  </si>
  <si>
    <t>to56&lt;=to</t>
  </si>
  <si>
    <t>Работа</t>
  </si>
  <si>
    <t>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</si>
</sst>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2" borderId="9" xfId="0" applyFill="1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[1]Лист5!$A$2:$A$11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[1]Лист5!$B$23:$B$32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30</c:v>
                </c:pt>
                <c:pt idx="8">
                  <c:v>30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4FC-B5A5-084E9CB4DA62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[1]Лист5!$A$2:$A$11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[1]Лист5!$C$23:$C$32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4FC-B5A5-084E9CB4DA62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[1]Лист5!$A$2:$A$11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[1]Лист5!$D$23:$D$32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24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2-44FC-B5A5-084E9CB4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18137648"/>
        <c:axId val="1241545808"/>
      </c:barChart>
      <c:catAx>
        <c:axId val="101813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41545808"/>
        <c:crosses val="autoZero"/>
        <c:auto val="1"/>
        <c:lblAlgn val="ctr"/>
        <c:lblOffset val="100"/>
        <c:noMultiLvlLbl val="0"/>
      </c:catAx>
      <c:valAx>
        <c:axId val="12415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81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[1]Лист5!$A$101:$A$110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[1]Лист5!$B$101:$B$110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40B-961B-D0897E1EE5E3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[1]Лист5!$A$101:$A$110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[1]Лист5!$C$101:$C$110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D-440B-961B-D0897E1EE5E3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[1]Лист5!$A$101:$A$110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[1]Лист5!$D$101:$D$110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0</c:v>
                </c:pt>
                <c:pt idx="6">
                  <c:v>37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40B-961B-D0897E1E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875776"/>
        <c:axId val="1606632928"/>
      </c:barChart>
      <c:catAx>
        <c:axId val="161987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06632928"/>
        <c:crosses val="autoZero"/>
        <c:auto val="1"/>
        <c:lblAlgn val="ctr"/>
        <c:lblOffset val="100"/>
        <c:noMultiLvlLbl val="0"/>
      </c:catAx>
      <c:valAx>
        <c:axId val="16066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98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21</xdr:row>
      <xdr:rowOff>464820</xdr:rowOff>
    </xdr:from>
    <xdr:to>
      <xdr:col>16</xdr:col>
      <xdr:colOff>304800</xdr:colOff>
      <xdr:row>36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CFEB76-9143-4E8C-9327-74A8885B3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582930</xdr:colOff>
      <xdr:row>99</xdr:row>
      <xdr:rowOff>0</xdr:rowOff>
    </xdr:from>
    <xdr:to>
      <xdr:col>12</xdr:col>
      <xdr:colOff>369570</xdr:colOff>
      <xdr:row>112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F06560-5BD6-49AB-BD75-CF3B297FE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com\Downloads\Moppti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результатах 1"/>
      <sheetName val="Отчет об устойчивости 1"/>
      <sheetName val="Отчет о пределах 1"/>
      <sheetName val="Отчет об устойчивости 2"/>
      <sheetName val="Отчет о результатах 2"/>
      <sheetName val="Отчет о пределах 2"/>
      <sheetName val="Лист1"/>
      <sheetName val="Лист5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(1;2)</v>
          </cell>
        </row>
        <row r="3">
          <cell r="A3" t="str">
            <v>(1;3)</v>
          </cell>
        </row>
        <row r="4">
          <cell r="A4" t="str">
            <v>(1;4)</v>
          </cell>
        </row>
        <row r="5">
          <cell r="A5" t="str">
            <v>(2;4)</v>
          </cell>
        </row>
        <row r="6">
          <cell r="A6" t="str">
            <v>(2;5)</v>
          </cell>
        </row>
        <row r="7">
          <cell r="A7" t="str">
            <v>(3;4)</v>
          </cell>
        </row>
        <row r="8">
          <cell r="A8" t="str">
            <v>(3;6)</v>
          </cell>
        </row>
        <row r="9">
          <cell r="A9" t="str">
            <v>(4;5)</v>
          </cell>
        </row>
        <row r="10">
          <cell r="A10" t="str">
            <v>(4;6)</v>
          </cell>
        </row>
        <row r="11">
          <cell r="A11" t="str">
            <v>(5;6)</v>
          </cell>
        </row>
        <row r="23">
          <cell r="B23">
            <v>0</v>
          </cell>
          <cell r="C23">
            <v>10</v>
          </cell>
          <cell r="D23">
            <v>11</v>
          </cell>
        </row>
        <row r="24">
          <cell r="B24">
            <v>0</v>
          </cell>
          <cell r="C24">
            <v>13</v>
          </cell>
          <cell r="D24">
            <v>0</v>
          </cell>
        </row>
        <row r="25">
          <cell r="B25">
            <v>0</v>
          </cell>
          <cell r="C25">
            <v>24</v>
          </cell>
          <cell r="D25">
            <v>6</v>
          </cell>
        </row>
        <row r="26">
          <cell r="B26">
            <v>10</v>
          </cell>
          <cell r="C26">
            <v>9</v>
          </cell>
          <cell r="D26">
            <v>11</v>
          </cell>
        </row>
        <row r="27">
          <cell r="B27">
            <v>10</v>
          </cell>
          <cell r="C27">
            <v>11</v>
          </cell>
          <cell r="D27">
            <v>24</v>
          </cell>
        </row>
        <row r="28">
          <cell r="B28">
            <v>13</v>
          </cell>
          <cell r="C28">
            <v>17</v>
          </cell>
          <cell r="D28">
            <v>0</v>
          </cell>
        </row>
        <row r="29">
          <cell r="B29">
            <v>13</v>
          </cell>
          <cell r="C29">
            <v>10</v>
          </cell>
          <cell r="D29">
            <v>42</v>
          </cell>
        </row>
        <row r="30">
          <cell r="B30">
            <v>30</v>
          </cell>
          <cell r="C30">
            <v>15</v>
          </cell>
          <cell r="D30">
            <v>0</v>
          </cell>
        </row>
        <row r="31">
          <cell r="B31">
            <v>30</v>
          </cell>
          <cell r="C31">
            <v>15</v>
          </cell>
          <cell r="D31">
            <v>20</v>
          </cell>
        </row>
        <row r="32">
          <cell r="B32">
            <v>45</v>
          </cell>
          <cell r="C32">
            <v>20</v>
          </cell>
          <cell r="D32">
            <v>0</v>
          </cell>
        </row>
        <row r="101">
          <cell r="A101" t="str">
            <v>(1;2)</v>
          </cell>
          <cell r="B101">
            <v>0</v>
          </cell>
          <cell r="C101">
            <v>10</v>
          </cell>
          <cell r="D101">
            <v>5</v>
          </cell>
        </row>
        <row r="102">
          <cell r="A102" t="str">
            <v>(1;3)</v>
          </cell>
          <cell r="B102">
            <v>0</v>
          </cell>
          <cell r="C102">
            <v>9</v>
          </cell>
          <cell r="D102">
            <v>0</v>
          </cell>
        </row>
        <row r="103">
          <cell r="A103" t="str">
            <v>(1;4)</v>
          </cell>
          <cell r="B103">
            <v>0</v>
          </cell>
          <cell r="C103">
            <v>24</v>
          </cell>
          <cell r="D103">
            <v>0</v>
          </cell>
        </row>
        <row r="104">
          <cell r="A104" t="str">
            <v>(2;4)</v>
          </cell>
          <cell r="B104">
            <v>10</v>
          </cell>
          <cell r="C104">
            <v>9</v>
          </cell>
          <cell r="D104">
            <v>5</v>
          </cell>
        </row>
        <row r="105">
          <cell r="A105" t="str">
            <v>(2;5)</v>
          </cell>
          <cell r="B105">
            <v>10</v>
          </cell>
          <cell r="C105">
            <v>11</v>
          </cell>
          <cell r="D105">
            <v>16</v>
          </cell>
        </row>
        <row r="106">
          <cell r="A106" t="str">
            <v>(3;4)</v>
          </cell>
          <cell r="B106">
            <v>9</v>
          </cell>
          <cell r="C106">
            <v>15</v>
          </cell>
          <cell r="D106">
            <v>0</v>
          </cell>
        </row>
        <row r="107">
          <cell r="A107" t="str">
            <v>(3;6)</v>
          </cell>
          <cell r="B107">
            <v>9</v>
          </cell>
          <cell r="C107">
            <v>10</v>
          </cell>
          <cell r="D107">
            <v>37</v>
          </cell>
        </row>
        <row r="108">
          <cell r="A108" t="str">
            <v>(4;5)</v>
          </cell>
          <cell r="B108">
            <v>24</v>
          </cell>
          <cell r="C108">
            <v>13</v>
          </cell>
          <cell r="D108">
            <v>0</v>
          </cell>
        </row>
        <row r="109">
          <cell r="A109" t="str">
            <v>(4;6)</v>
          </cell>
          <cell r="B109">
            <v>24</v>
          </cell>
          <cell r="C109">
            <v>15</v>
          </cell>
          <cell r="D109">
            <v>17</v>
          </cell>
        </row>
        <row r="110">
          <cell r="A110" t="str">
            <v>(5;6)</v>
          </cell>
          <cell r="B110">
            <v>37</v>
          </cell>
          <cell r="C110">
            <v>19</v>
          </cell>
          <cell r="D110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A919-842C-4E9A-8E8F-A238A61CBBFC}">
  <dimension ref="A1:H18"/>
  <sheetViews>
    <sheetView showGridLines="0" workbookViewId="0">
      <selection activeCell="C20" sqref="C20"/>
    </sheetView>
  </sheetViews>
  <sheetFormatPr defaultRowHeight="14.4" x14ac:dyDescent="0.3"/>
  <cols>
    <col min="1" max="1" width="2.33203125" customWidth="1"/>
    <col min="2" max="2" width="7.21875" bestFit="1" customWidth="1"/>
    <col min="3" max="3" width="111.109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1" t="s">
        <v>60</v>
      </c>
    </row>
    <row r="2" spans="1:8" x14ac:dyDescent="0.3">
      <c r="A2" s="11" t="s">
        <v>61</v>
      </c>
    </row>
    <row r="3" spans="1:8" x14ac:dyDescent="0.3">
      <c r="A3" s="11" t="s">
        <v>62</v>
      </c>
    </row>
    <row r="6" spans="1:8" ht="15" thickBot="1" x14ac:dyDescent="0.35">
      <c r="A6" t="s">
        <v>63</v>
      </c>
    </row>
    <row r="7" spans="1:8" x14ac:dyDescent="0.3">
      <c r="B7" s="14"/>
      <c r="C7" s="14"/>
      <c r="D7" s="14" t="s">
        <v>66</v>
      </c>
      <c r="E7" s="14" t="s">
        <v>68</v>
      </c>
      <c r="F7" s="14" t="s">
        <v>70</v>
      </c>
      <c r="G7" s="14" t="s">
        <v>72</v>
      </c>
      <c r="H7" s="14" t="s">
        <v>72</v>
      </c>
    </row>
    <row r="8" spans="1:8" ht="15" thickBot="1" x14ac:dyDescent="0.35">
      <c r="B8" s="15" t="s">
        <v>64</v>
      </c>
      <c r="C8" s="15" t="s">
        <v>65</v>
      </c>
      <c r="D8" s="15" t="s">
        <v>67</v>
      </c>
      <c r="E8" s="15" t="s">
        <v>69</v>
      </c>
      <c r="F8" s="15" t="s">
        <v>71</v>
      </c>
      <c r="G8" s="15" t="s">
        <v>73</v>
      </c>
      <c r="H8" s="15" t="s">
        <v>74</v>
      </c>
    </row>
    <row r="9" spans="1:8" x14ac:dyDescent="0.3">
      <c r="B9" s="12" t="s">
        <v>80</v>
      </c>
      <c r="C9" s="12" t="s">
        <v>81</v>
      </c>
      <c r="D9" s="12">
        <v>0</v>
      </c>
      <c r="E9" s="12">
        <v>-0.5</v>
      </c>
      <c r="F9" s="12">
        <v>1</v>
      </c>
      <c r="G9" s="12">
        <v>0.5</v>
      </c>
      <c r="H9" s="12">
        <v>1E+30</v>
      </c>
    </row>
    <row r="10" spans="1:8" x14ac:dyDescent="0.3">
      <c r="B10" s="12" t="s">
        <v>82</v>
      </c>
      <c r="C10" s="12" t="s">
        <v>83</v>
      </c>
      <c r="D10" s="12">
        <v>0.1</v>
      </c>
      <c r="E10" s="12">
        <v>0</v>
      </c>
      <c r="F10" s="12">
        <v>1</v>
      </c>
      <c r="G10" s="12">
        <v>1E+30</v>
      </c>
      <c r="H10" s="12">
        <v>0.33333333333333331</v>
      </c>
    </row>
    <row r="11" spans="1:8" ht="15" thickBot="1" x14ac:dyDescent="0.35">
      <c r="B11" s="13" t="s">
        <v>84</v>
      </c>
      <c r="C11" s="13" t="s">
        <v>85</v>
      </c>
      <c r="D11" s="13">
        <v>0</v>
      </c>
      <c r="E11" s="13">
        <v>-0.60000000000000009</v>
      </c>
      <c r="F11" s="13">
        <v>1</v>
      </c>
      <c r="G11" s="13">
        <v>0.60000000000000009</v>
      </c>
      <c r="H11" s="13">
        <v>1E+30</v>
      </c>
    </row>
    <row r="13" spans="1:8" ht="15" thickBot="1" x14ac:dyDescent="0.35">
      <c r="A13" t="s">
        <v>75</v>
      </c>
    </row>
    <row r="14" spans="1:8" x14ac:dyDescent="0.3">
      <c r="B14" s="14"/>
      <c r="C14" s="14"/>
      <c r="D14" s="14" t="s">
        <v>66</v>
      </c>
      <c r="E14" s="14" t="s">
        <v>76</v>
      </c>
      <c r="F14" s="14" t="s">
        <v>78</v>
      </c>
      <c r="G14" s="14" t="s">
        <v>72</v>
      </c>
      <c r="H14" s="14" t="s">
        <v>72</v>
      </c>
    </row>
    <row r="15" spans="1:8" ht="15" thickBot="1" x14ac:dyDescent="0.35">
      <c r="B15" s="15" t="s">
        <v>64</v>
      </c>
      <c r="C15" s="15" t="s">
        <v>65</v>
      </c>
      <c r="D15" s="15" t="s">
        <v>67</v>
      </c>
      <c r="E15" s="15" t="s">
        <v>77</v>
      </c>
      <c r="F15" s="15" t="s">
        <v>79</v>
      </c>
      <c r="G15" s="15" t="s">
        <v>73</v>
      </c>
      <c r="H15" s="15" t="s">
        <v>74</v>
      </c>
    </row>
    <row r="16" spans="1:8" x14ac:dyDescent="0.3">
      <c r="B16" s="12" t="s">
        <v>86</v>
      </c>
      <c r="C16" s="12" t="s">
        <v>87</v>
      </c>
      <c r="D16" s="12">
        <v>0.1</v>
      </c>
      <c r="E16" s="12">
        <v>0</v>
      </c>
      <c r="F16" s="12">
        <v>1</v>
      </c>
      <c r="G16" s="12">
        <v>1E+30</v>
      </c>
      <c r="H16" s="12">
        <v>0.9</v>
      </c>
    </row>
    <row r="17" spans="2:8" x14ac:dyDescent="0.3">
      <c r="B17" s="12" t="s">
        <v>88</v>
      </c>
      <c r="C17" s="12" t="s">
        <v>89</v>
      </c>
      <c r="D17" s="12">
        <v>1</v>
      </c>
      <c r="E17" s="12">
        <v>0.1</v>
      </c>
      <c r="F17" s="12">
        <v>1</v>
      </c>
      <c r="G17" s="12">
        <v>0.11111111111111108</v>
      </c>
      <c r="H17" s="12">
        <v>1</v>
      </c>
    </row>
    <row r="18" spans="2:8" ht="15" thickBot="1" x14ac:dyDescent="0.35">
      <c r="B18" s="13" t="s">
        <v>90</v>
      </c>
      <c r="C18" s="13" t="s">
        <v>91</v>
      </c>
      <c r="D18" s="13">
        <v>0.9</v>
      </c>
      <c r="E18" s="13">
        <v>0</v>
      </c>
      <c r="F18" s="13">
        <v>1</v>
      </c>
      <c r="G18" s="13">
        <v>1E+30</v>
      </c>
      <c r="H18" s="13">
        <v>9.9999999999999978E-2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3"/>
  <sheetViews>
    <sheetView tabSelected="1" zoomScale="102" zoomScaleNormal="102" workbookViewId="0">
      <selection activeCell="T71" sqref="T71"/>
    </sheetView>
  </sheetViews>
  <sheetFormatPr defaultRowHeight="14.4" x14ac:dyDescent="0.3"/>
  <cols>
    <col min="9" max="9" width="8.88671875" customWidth="1"/>
  </cols>
  <sheetData>
    <row r="2" spans="1:16" x14ac:dyDescent="0.3">
      <c r="A2" s="1"/>
      <c r="B2" s="2" t="s">
        <v>3</v>
      </c>
      <c r="C2" s="2" t="s">
        <v>4</v>
      </c>
      <c r="D2" s="2" t="s">
        <v>5</v>
      </c>
      <c r="F2" t="s">
        <v>7</v>
      </c>
      <c r="G2" t="s">
        <v>10</v>
      </c>
    </row>
    <row r="3" spans="1:16" x14ac:dyDescent="0.3">
      <c r="A3" s="2" t="s">
        <v>0</v>
      </c>
      <c r="B3" s="1">
        <v>8</v>
      </c>
      <c r="C3" s="1">
        <v>1</v>
      </c>
      <c r="D3" s="1">
        <v>7</v>
      </c>
      <c r="F3" t="s">
        <v>8</v>
      </c>
      <c r="G3" t="s">
        <v>11</v>
      </c>
    </row>
    <row r="4" spans="1:16" x14ac:dyDescent="0.3">
      <c r="A4" s="2" t="s">
        <v>1</v>
      </c>
      <c r="B4" s="1">
        <v>15</v>
      </c>
      <c r="C4" s="1">
        <v>10</v>
      </c>
      <c r="D4" s="1">
        <v>16</v>
      </c>
      <c r="F4" t="s">
        <v>9</v>
      </c>
      <c r="G4" t="s">
        <v>12</v>
      </c>
    </row>
    <row r="5" spans="1:16" x14ac:dyDescent="0.3">
      <c r="A5" s="2" t="s">
        <v>2</v>
      </c>
      <c r="B5" s="1">
        <v>12</v>
      </c>
      <c r="C5" s="1">
        <v>9</v>
      </c>
      <c r="D5" s="1">
        <v>18</v>
      </c>
    </row>
    <row r="6" spans="1:16" x14ac:dyDescent="0.3">
      <c r="A6" s="3" t="s">
        <v>6</v>
      </c>
      <c r="B6" s="1">
        <v>0.35</v>
      </c>
      <c r="C6" s="1">
        <v>0.5</v>
      </c>
      <c r="D6" s="1">
        <v>0.15</v>
      </c>
      <c r="F6" t="s">
        <v>25</v>
      </c>
      <c r="H6">
        <v>0.7</v>
      </c>
    </row>
    <row r="9" spans="1:16" x14ac:dyDescent="0.3">
      <c r="B9" t="s">
        <v>13</v>
      </c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1" spans="1:16" x14ac:dyDescent="0.3">
      <c r="C11" t="s">
        <v>19</v>
      </c>
    </row>
    <row r="12" spans="1:16" x14ac:dyDescent="0.3">
      <c r="C12" t="s">
        <v>20</v>
      </c>
    </row>
    <row r="13" spans="1:16" x14ac:dyDescent="0.3">
      <c r="C13" t="s">
        <v>15</v>
      </c>
    </row>
    <row r="14" spans="1:16" x14ac:dyDescent="0.3">
      <c r="C14" t="s">
        <v>16</v>
      </c>
    </row>
    <row r="16" spans="1:16" x14ac:dyDescent="0.3">
      <c r="B16" t="s">
        <v>27</v>
      </c>
      <c r="C16" s="4" t="s">
        <v>18</v>
      </c>
      <c r="D16" s="4"/>
      <c r="E16" s="4"/>
    </row>
    <row r="18" spans="2:21" x14ac:dyDescent="0.3">
      <c r="C18" t="s">
        <v>21</v>
      </c>
    </row>
    <row r="19" spans="2:21" x14ac:dyDescent="0.3">
      <c r="C19" t="s">
        <v>17</v>
      </c>
    </row>
    <row r="21" spans="2:21" ht="14.4" customHeight="1" x14ac:dyDescent="0.3">
      <c r="C21" s="1"/>
      <c r="D21" s="2" t="s">
        <v>3</v>
      </c>
      <c r="E21" s="2" t="s">
        <v>4</v>
      </c>
      <c r="F21" s="2" t="s">
        <v>5</v>
      </c>
      <c r="G21" s="6" t="s">
        <v>23</v>
      </c>
      <c r="H21" s="6" t="s">
        <v>24</v>
      </c>
      <c r="I21" s="6" t="s">
        <v>26</v>
      </c>
    </row>
    <row r="22" spans="2:21" x14ac:dyDescent="0.3">
      <c r="C22" s="2" t="s">
        <v>0</v>
      </c>
      <c r="D22" s="1">
        <v>8</v>
      </c>
      <c r="E22" s="1">
        <v>1</v>
      </c>
      <c r="F22" s="1">
        <v>7</v>
      </c>
      <c r="G22" s="1">
        <f>MIN(D22:F22)</f>
        <v>1</v>
      </c>
      <c r="H22" s="1">
        <f>MAX(D22:F22)</f>
        <v>8</v>
      </c>
      <c r="I22" s="1">
        <f>$H$6*G22+(1-$H$6)*H22</f>
        <v>3.1000000000000005</v>
      </c>
    </row>
    <row r="23" spans="2:21" x14ac:dyDescent="0.3">
      <c r="C23" s="2" t="s">
        <v>1</v>
      </c>
      <c r="D23" s="1">
        <v>15</v>
      </c>
      <c r="E23" s="1">
        <v>10</v>
      </c>
      <c r="F23" s="1">
        <v>16</v>
      </c>
      <c r="G23" s="1">
        <f t="shared" ref="G23:G24" si="0">MIN(D23:F23)</f>
        <v>10</v>
      </c>
      <c r="H23" s="1">
        <f t="shared" ref="H23:H24" si="1">MAX(D23:F23)</f>
        <v>16</v>
      </c>
      <c r="I23" s="1">
        <f t="shared" ref="I23:I24" si="2">$H$6*G23+(1-$H$6)*H23</f>
        <v>11.8</v>
      </c>
    </row>
    <row r="24" spans="2:21" x14ac:dyDescent="0.3">
      <c r="C24" s="2" t="s">
        <v>2</v>
      </c>
      <c r="D24" s="1">
        <v>12</v>
      </c>
      <c r="E24" s="1">
        <v>9</v>
      </c>
      <c r="F24" s="1">
        <v>18</v>
      </c>
      <c r="G24" s="1">
        <f t="shared" si="0"/>
        <v>9</v>
      </c>
      <c r="H24" s="1">
        <f t="shared" si="1"/>
        <v>18</v>
      </c>
      <c r="I24" s="1">
        <f t="shared" si="2"/>
        <v>11.7</v>
      </c>
    </row>
    <row r="25" spans="2:21" x14ac:dyDescent="0.3">
      <c r="C25" s="6" t="s">
        <v>22</v>
      </c>
      <c r="D25" s="5">
        <f>MAX(D22:D24)</f>
        <v>15</v>
      </c>
      <c r="E25" s="5">
        <f t="shared" ref="E25:F25" si="3">MAX(E22:E24)</f>
        <v>10</v>
      </c>
      <c r="F25" s="5">
        <f t="shared" si="3"/>
        <v>18</v>
      </c>
      <c r="G25" s="1"/>
      <c r="H25" s="1"/>
      <c r="I25" s="1"/>
    </row>
    <row r="27" spans="2:21" x14ac:dyDescent="0.3">
      <c r="B27" t="s">
        <v>28</v>
      </c>
      <c r="C27" s="4" t="s">
        <v>29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2:21" x14ac:dyDescent="0.3">
      <c r="B29" t="s">
        <v>34</v>
      </c>
      <c r="C29" s="7" t="s">
        <v>35</v>
      </c>
      <c r="D29" s="7"/>
      <c r="E29" s="7"/>
      <c r="F29" s="7"/>
      <c r="G29" s="7" t="s">
        <v>38</v>
      </c>
      <c r="H29" s="7"/>
      <c r="I29" s="7"/>
      <c r="J29" s="7"/>
    </row>
    <row r="31" spans="2:21" x14ac:dyDescent="0.3">
      <c r="C31" t="s">
        <v>39</v>
      </c>
      <c r="G31" t="s">
        <v>40</v>
      </c>
    </row>
    <row r="32" spans="2:21" x14ac:dyDescent="0.3">
      <c r="G32" t="s">
        <v>50</v>
      </c>
    </row>
    <row r="34" spans="3:9" x14ac:dyDescent="0.3">
      <c r="C34" s="2" t="s">
        <v>41</v>
      </c>
      <c r="D34" s="2"/>
      <c r="E34" s="2">
        <f>MAX(G22:G24)</f>
        <v>10</v>
      </c>
    </row>
    <row r="36" spans="3:9" x14ac:dyDescent="0.3">
      <c r="C36" t="s">
        <v>42</v>
      </c>
      <c r="H36" t="s">
        <v>43</v>
      </c>
    </row>
    <row r="37" spans="3:9" x14ac:dyDescent="0.3">
      <c r="H37" t="s">
        <v>49</v>
      </c>
    </row>
    <row r="39" spans="3:9" x14ac:dyDescent="0.3">
      <c r="C39" t="s">
        <v>44</v>
      </c>
    </row>
    <row r="40" spans="3:9" x14ac:dyDescent="0.3">
      <c r="C40" s="1"/>
      <c r="D40" s="2" t="s">
        <v>3</v>
      </c>
      <c r="E40" s="2" t="s">
        <v>4</v>
      </c>
      <c r="F40" s="2" t="s">
        <v>5</v>
      </c>
      <c r="G40" s="6" t="s">
        <v>46</v>
      </c>
      <c r="H40" s="6" t="s">
        <v>45</v>
      </c>
      <c r="I40" s="6" t="s">
        <v>53</v>
      </c>
    </row>
    <row r="41" spans="3:9" x14ac:dyDescent="0.3">
      <c r="C41" s="2" t="s">
        <v>0</v>
      </c>
      <c r="D41" s="1">
        <v>7</v>
      </c>
      <c r="E41" s="1">
        <v>9</v>
      </c>
      <c r="F41" s="1">
        <v>11</v>
      </c>
      <c r="G41" s="1">
        <f>MAX(D41:F41)</f>
        <v>11</v>
      </c>
      <c r="H41" s="1">
        <f>MIN(D41:F41)</f>
        <v>7</v>
      </c>
      <c r="I41" s="1">
        <f>$H$6*G41+(1-$H$6)*H41</f>
        <v>9.8000000000000007</v>
      </c>
    </row>
    <row r="42" spans="3:9" x14ac:dyDescent="0.3">
      <c r="C42" s="2" t="s">
        <v>1</v>
      </c>
      <c r="D42" s="1">
        <v>0</v>
      </c>
      <c r="E42" s="1">
        <v>0</v>
      </c>
      <c r="F42" s="1">
        <v>2</v>
      </c>
      <c r="G42" s="3">
        <f>MAX(D42:F42)</f>
        <v>2</v>
      </c>
      <c r="H42" s="1">
        <f t="shared" ref="H42:H43" si="4">MIN(D42:F42)</f>
        <v>0</v>
      </c>
      <c r="I42" s="3">
        <f t="shared" ref="I42:I43" si="5">$H$6*G42+(1-$H$6)*H42</f>
        <v>1.4</v>
      </c>
    </row>
    <row r="43" spans="3:9" x14ac:dyDescent="0.3">
      <c r="C43" s="2" t="s">
        <v>2</v>
      </c>
      <c r="D43" s="1">
        <v>3</v>
      </c>
      <c r="E43" s="1">
        <v>1</v>
      </c>
      <c r="F43" s="1">
        <v>0</v>
      </c>
      <c r="G43" s="1">
        <f>MAX(D43:F43)</f>
        <v>3</v>
      </c>
      <c r="H43" s="1">
        <f t="shared" si="4"/>
        <v>0</v>
      </c>
      <c r="I43" s="1">
        <f t="shared" si="5"/>
        <v>2.0999999999999996</v>
      </c>
    </row>
    <row r="45" spans="3:9" x14ac:dyDescent="0.3">
      <c r="C45" t="s">
        <v>47</v>
      </c>
      <c r="H45" t="s">
        <v>51</v>
      </c>
    </row>
    <row r="47" spans="3:9" x14ac:dyDescent="0.3">
      <c r="C47" t="s">
        <v>48</v>
      </c>
      <c r="G47">
        <f>MAX(I22:I24)</f>
        <v>11.8</v>
      </c>
    </row>
    <row r="49" spans="2:14" x14ac:dyDescent="0.3">
      <c r="C49" t="s">
        <v>52</v>
      </c>
      <c r="G49">
        <f>MIN(I41:I43)</f>
        <v>1.4</v>
      </c>
    </row>
    <row r="51" spans="2:14" x14ac:dyDescent="0.3">
      <c r="B51" t="s">
        <v>30</v>
      </c>
      <c r="C51" s="7" t="s">
        <v>31</v>
      </c>
      <c r="D51" s="7"/>
      <c r="E51" s="7"/>
      <c r="F51" s="7"/>
      <c r="G51" s="7"/>
      <c r="H51" s="7"/>
      <c r="I51" s="7"/>
      <c r="J51" s="7"/>
      <c r="K51" s="7"/>
      <c r="L51" s="7"/>
      <c r="M51" s="7" t="s">
        <v>36</v>
      </c>
      <c r="N51" s="7"/>
    </row>
    <row r="53" spans="2:14" x14ac:dyDescent="0.3">
      <c r="C53" t="s">
        <v>44</v>
      </c>
      <c r="I53" t="s">
        <v>54</v>
      </c>
    </row>
    <row r="54" spans="2:14" x14ac:dyDescent="0.3">
      <c r="C54" s="1"/>
      <c r="D54" s="2" t="s">
        <v>3</v>
      </c>
      <c r="E54" s="2" t="s">
        <v>4</v>
      </c>
      <c r="F54" s="2" t="s">
        <v>5</v>
      </c>
      <c r="G54" s="2" t="s">
        <v>55</v>
      </c>
      <c r="I54" s="1"/>
      <c r="J54" s="2" t="s">
        <v>3</v>
      </c>
      <c r="K54" s="2" t="s">
        <v>4</v>
      </c>
      <c r="L54" s="2" t="s">
        <v>5</v>
      </c>
      <c r="M54" s="2" t="s">
        <v>55</v>
      </c>
    </row>
    <row r="55" spans="2:14" x14ac:dyDescent="0.3">
      <c r="C55" s="2" t="s">
        <v>0</v>
      </c>
      <c r="D55" s="1">
        <v>7</v>
      </c>
      <c r="E55" s="1">
        <v>9</v>
      </c>
      <c r="F55" s="1">
        <v>11</v>
      </c>
      <c r="G55" s="1">
        <f>SUMPRODUCT(D55:F55,$D$58:$F$58)</f>
        <v>8.6</v>
      </c>
      <c r="I55" s="2" t="s">
        <v>0</v>
      </c>
      <c r="J55" s="1">
        <v>8</v>
      </c>
      <c r="K55" s="1">
        <v>1</v>
      </c>
      <c r="L55" s="1">
        <v>7</v>
      </c>
      <c r="M55" s="1">
        <f>SUMPRODUCT(J55:L55,$J$58:$L$58)</f>
        <v>4.3499999999999996</v>
      </c>
    </row>
    <row r="56" spans="2:14" x14ac:dyDescent="0.3">
      <c r="C56" s="2" t="s">
        <v>1</v>
      </c>
      <c r="D56" s="1">
        <v>0</v>
      </c>
      <c r="E56" s="1">
        <v>0</v>
      </c>
      <c r="F56" s="1">
        <v>2</v>
      </c>
      <c r="G56" s="3">
        <f t="shared" ref="G56:G57" si="6">SUMPRODUCT(D56:F56,$D$58:$F$58)</f>
        <v>0.3</v>
      </c>
      <c r="I56" s="2" t="s">
        <v>1</v>
      </c>
      <c r="J56" s="1">
        <v>15</v>
      </c>
      <c r="K56" s="1">
        <v>10</v>
      </c>
      <c r="L56" s="1">
        <v>16</v>
      </c>
      <c r="M56" s="3">
        <f t="shared" ref="M56:M57" si="7">SUMPRODUCT(J56:L56,$J$58:$L$58)</f>
        <v>12.65</v>
      </c>
    </row>
    <row r="57" spans="2:14" x14ac:dyDescent="0.3">
      <c r="C57" s="2" t="s">
        <v>2</v>
      </c>
      <c r="D57" s="1">
        <v>3</v>
      </c>
      <c r="E57" s="1">
        <v>1</v>
      </c>
      <c r="F57" s="1">
        <v>0</v>
      </c>
      <c r="G57" s="1">
        <f t="shared" si="6"/>
        <v>1.5499999999999998</v>
      </c>
      <c r="I57" s="2" t="s">
        <v>2</v>
      </c>
      <c r="J57" s="1">
        <v>12</v>
      </c>
      <c r="K57" s="1">
        <v>9</v>
      </c>
      <c r="L57" s="1">
        <v>18</v>
      </c>
      <c r="M57" s="1">
        <f t="shared" si="7"/>
        <v>11.399999999999999</v>
      </c>
    </row>
    <row r="58" spans="2:14" x14ac:dyDescent="0.3">
      <c r="C58" s="2" t="s">
        <v>6</v>
      </c>
      <c r="D58" s="1">
        <v>0.35</v>
      </c>
      <c r="E58" s="1">
        <v>0.5</v>
      </c>
      <c r="F58" s="1">
        <v>0.15</v>
      </c>
      <c r="I58" s="2" t="s">
        <v>6</v>
      </c>
      <c r="J58" s="1">
        <v>0.35</v>
      </c>
      <c r="K58" s="1">
        <v>0.5</v>
      </c>
      <c r="L58" s="1">
        <v>0.15</v>
      </c>
    </row>
    <row r="60" spans="2:14" x14ac:dyDescent="0.3">
      <c r="B60" t="s">
        <v>32</v>
      </c>
      <c r="C60" s="7" t="s">
        <v>33</v>
      </c>
      <c r="D60" s="7"/>
      <c r="E60" s="7"/>
      <c r="F60" s="7"/>
      <c r="G60" s="7"/>
      <c r="H60" s="7"/>
      <c r="I60" s="7"/>
      <c r="J60" s="7" t="s">
        <v>37</v>
      </c>
      <c r="K60" s="7"/>
    </row>
    <row r="62" spans="2:14" x14ac:dyDescent="0.3">
      <c r="C62" t="s">
        <v>44</v>
      </c>
      <c r="I62" t="s">
        <v>54</v>
      </c>
    </row>
    <row r="63" spans="2:14" x14ac:dyDescent="0.3">
      <c r="C63" s="1"/>
      <c r="D63" s="2" t="s">
        <v>3</v>
      </c>
      <c r="E63" s="2" t="s">
        <v>4</v>
      </c>
      <c r="F63" s="2" t="s">
        <v>5</v>
      </c>
      <c r="G63" s="2" t="s">
        <v>55</v>
      </c>
      <c r="I63" s="1"/>
      <c r="J63" s="2" t="s">
        <v>3</v>
      </c>
      <c r="K63" s="2" t="s">
        <v>4</v>
      </c>
      <c r="L63" s="2" t="s">
        <v>5</v>
      </c>
      <c r="M63" s="2" t="s">
        <v>55</v>
      </c>
    </row>
    <row r="64" spans="2:14" x14ac:dyDescent="0.3">
      <c r="C64" s="2" t="s">
        <v>0</v>
      </c>
      <c r="D64" s="1">
        <v>7</v>
      </c>
      <c r="E64" s="1">
        <v>9</v>
      </c>
      <c r="F64" s="1">
        <v>11</v>
      </c>
      <c r="G64" s="1">
        <f>SUMPRODUCT(D64:F64,$D$67:$F$67)</f>
        <v>8.91</v>
      </c>
      <c r="I64" s="2" t="s">
        <v>0</v>
      </c>
      <c r="J64" s="1">
        <v>8</v>
      </c>
      <c r="K64" s="1">
        <v>1</v>
      </c>
      <c r="L64" s="1">
        <v>7</v>
      </c>
      <c r="M64" s="1">
        <f>SUMPRODUCT(J64:L64,$J$67:$L$67)</f>
        <v>5.28</v>
      </c>
    </row>
    <row r="65" spans="2:13" x14ac:dyDescent="0.3">
      <c r="C65" s="2" t="s">
        <v>1</v>
      </c>
      <c r="D65" s="1">
        <v>0</v>
      </c>
      <c r="E65" s="1">
        <v>0</v>
      </c>
      <c r="F65" s="1">
        <v>2</v>
      </c>
      <c r="G65" s="3">
        <f>SUMPRODUCT(D65:F65,$D$67:$F$67)</f>
        <v>0.66</v>
      </c>
      <c r="I65" s="2" t="s">
        <v>1</v>
      </c>
      <c r="J65" s="1">
        <v>15</v>
      </c>
      <c r="K65" s="1">
        <v>10</v>
      </c>
      <c r="L65" s="1">
        <v>16</v>
      </c>
      <c r="M65" s="3">
        <f t="shared" ref="M65:M66" si="8">SUMPRODUCT(J65:L65,$J$67:$L$67)</f>
        <v>13.530000000000001</v>
      </c>
    </row>
    <row r="66" spans="2:13" x14ac:dyDescent="0.3">
      <c r="C66" s="2" t="s">
        <v>2</v>
      </c>
      <c r="D66" s="1">
        <v>3</v>
      </c>
      <c r="E66" s="1">
        <v>1</v>
      </c>
      <c r="F66" s="1">
        <v>0</v>
      </c>
      <c r="G66" s="1">
        <f>SUMPRODUCT(D66:F66,$D$67:$F$67)</f>
        <v>1.32</v>
      </c>
      <c r="I66" s="2" t="s">
        <v>2</v>
      </c>
      <c r="J66" s="1">
        <v>12</v>
      </c>
      <c r="K66" s="1">
        <v>9</v>
      </c>
      <c r="L66" s="1">
        <v>18</v>
      </c>
      <c r="M66" s="1">
        <f t="shared" si="8"/>
        <v>12.870000000000001</v>
      </c>
    </row>
    <row r="67" spans="2:13" x14ac:dyDescent="0.3">
      <c r="C67" s="2" t="s">
        <v>6</v>
      </c>
      <c r="D67" s="1">
        <v>0.33</v>
      </c>
      <c r="E67" s="1">
        <v>0.33</v>
      </c>
      <c r="F67" s="1">
        <v>0.33</v>
      </c>
      <c r="I67" s="2" t="s">
        <v>6</v>
      </c>
      <c r="J67" s="1">
        <v>0.33</v>
      </c>
      <c r="K67" s="1">
        <v>0.33</v>
      </c>
      <c r="L67" s="1">
        <v>0.33</v>
      </c>
    </row>
    <row r="69" spans="2:13" x14ac:dyDescent="0.3">
      <c r="B69" t="s">
        <v>56</v>
      </c>
      <c r="C69" t="s">
        <v>57</v>
      </c>
    </row>
    <row r="71" spans="2:13" x14ac:dyDescent="0.3">
      <c r="C71" s="1"/>
      <c r="D71" s="2" t="s">
        <v>3</v>
      </c>
      <c r="E71" s="2" t="s">
        <v>4</v>
      </c>
      <c r="F71" s="2" t="s">
        <v>5</v>
      </c>
    </row>
    <row r="72" spans="2:13" x14ac:dyDescent="0.3">
      <c r="C72" s="2" t="s">
        <v>0</v>
      </c>
      <c r="D72" s="1">
        <v>8</v>
      </c>
      <c r="E72" s="1">
        <v>1</v>
      </c>
      <c r="F72" s="1">
        <v>7</v>
      </c>
      <c r="H72">
        <f>SUMPRODUCT(D72:F72,$D$76:$F$76)</f>
        <v>0.1</v>
      </c>
      <c r="I72" t="s">
        <v>58</v>
      </c>
      <c r="J72">
        <v>1</v>
      </c>
    </row>
    <row r="73" spans="2:13" x14ac:dyDescent="0.3">
      <c r="C73" s="2" t="s">
        <v>1</v>
      </c>
      <c r="D73" s="1">
        <v>15</v>
      </c>
      <c r="E73" s="1">
        <v>10</v>
      </c>
      <c r="F73" s="1">
        <v>16</v>
      </c>
      <c r="H73">
        <f>SUMPRODUCT(D73:F73,$D$76:$F$76)</f>
        <v>1</v>
      </c>
      <c r="I73" t="s">
        <v>58</v>
      </c>
      <c r="J73">
        <v>1</v>
      </c>
    </row>
    <row r="74" spans="2:13" x14ac:dyDescent="0.3">
      <c r="C74" s="2" t="s">
        <v>2</v>
      </c>
      <c r="D74" s="1">
        <v>12</v>
      </c>
      <c r="E74" s="1">
        <v>9</v>
      </c>
      <c r="F74" s="1">
        <v>18</v>
      </c>
      <c r="H74">
        <f>SUMPRODUCT(D74:F74,$D$76:$F$76)</f>
        <v>0.9</v>
      </c>
      <c r="I74" t="s">
        <v>58</v>
      </c>
      <c r="J74">
        <v>1</v>
      </c>
    </row>
    <row r="76" spans="2:13" x14ac:dyDescent="0.3">
      <c r="C76" s="2" t="s">
        <v>59</v>
      </c>
      <c r="D76" s="8">
        <v>0</v>
      </c>
      <c r="E76" s="9">
        <v>0.1</v>
      </c>
      <c r="F76" s="10">
        <v>0</v>
      </c>
      <c r="H76" s="1">
        <f>SUM(D76:F76)</f>
        <v>0.1</v>
      </c>
    </row>
    <row r="78" spans="2:13" x14ac:dyDescent="0.3">
      <c r="C78" s="19" t="s">
        <v>92</v>
      </c>
      <c r="D78" s="1">
        <f>1/H76</f>
        <v>10</v>
      </c>
    </row>
    <row r="80" spans="2:13" x14ac:dyDescent="0.3">
      <c r="C80" s="16" t="s">
        <v>93</v>
      </c>
      <c r="E80" t="s">
        <v>94</v>
      </c>
    </row>
    <row r="81" spans="3:3" x14ac:dyDescent="0.3">
      <c r="C81" s="17">
        <v>0</v>
      </c>
    </row>
    <row r="82" spans="3:3" x14ac:dyDescent="0.3">
      <c r="C82" s="17">
        <v>0.1</v>
      </c>
    </row>
    <row r="83" spans="3:3" x14ac:dyDescent="0.3">
      <c r="C83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A05A-9979-4221-88AE-2C1C912FF144}">
  <dimension ref="A1:T110"/>
  <sheetViews>
    <sheetView topLeftCell="A28" workbookViewId="0">
      <selection activeCell="D56" sqref="D56"/>
    </sheetView>
  </sheetViews>
  <sheetFormatPr defaultRowHeight="14.4" x14ac:dyDescent="0.3"/>
  <cols>
    <col min="2" max="2" width="9.88671875" customWidth="1"/>
    <col min="3" max="3" width="10" customWidth="1"/>
    <col min="5" max="5" width="10.77734375" customWidth="1"/>
    <col min="6" max="6" width="12.6640625" customWidth="1"/>
    <col min="8" max="8" width="12.6640625" customWidth="1"/>
  </cols>
  <sheetData>
    <row r="1" spans="1:20" ht="43.2" x14ac:dyDescent="0.3">
      <c r="A1" s="2" t="s">
        <v>95</v>
      </c>
      <c r="B1" s="21" t="s">
        <v>96</v>
      </c>
      <c r="C1" s="23" t="s">
        <v>97</v>
      </c>
      <c r="D1" s="24" t="s">
        <v>98</v>
      </c>
      <c r="E1" s="24" t="s">
        <v>99</v>
      </c>
      <c r="F1" s="25" t="s">
        <v>100</v>
      </c>
      <c r="G1" s="2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</row>
    <row r="2" spans="1:20" x14ac:dyDescent="0.3">
      <c r="A2" s="1" t="s">
        <v>108</v>
      </c>
      <c r="B2" s="8">
        <v>10</v>
      </c>
      <c r="C2" s="26">
        <v>1</v>
      </c>
      <c r="D2" s="1">
        <v>0</v>
      </c>
      <c r="E2" s="1">
        <v>0</v>
      </c>
      <c r="F2" s="27">
        <f>E2-D2</f>
        <v>0</v>
      </c>
      <c r="G2" s="10">
        <v>0</v>
      </c>
      <c r="H2" s="1">
        <f>G2+B2</f>
        <v>10</v>
      </c>
      <c r="I2" s="1">
        <v>21</v>
      </c>
      <c r="J2" s="1">
        <f>I2-B2</f>
        <v>11</v>
      </c>
      <c r="K2" s="1">
        <v>11</v>
      </c>
      <c r="L2" s="1">
        <v>0</v>
      </c>
      <c r="M2" s="1">
        <v>11</v>
      </c>
    </row>
    <row r="3" spans="1:20" x14ac:dyDescent="0.3">
      <c r="A3" s="1" t="s">
        <v>109</v>
      </c>
      <c r="B3" s="8">
        <v>13</v>
      </c>
      <c r="C3" s="26">
        <v>2</v>
      </c>
      <c r="D3" s="1">
        <v>10</v>
      </c>
      <c r="E3" s="1">
        <v>21</v>
      </c>
      <c r="F3" s="27">
        <f>E3-D3</f>
        <v>11</v>
      </c>
      <c r="G3" s="10">
        <v>0</v>
      </c>
      <c r="H3" s="1">
        <f t="shared" ref="H3:H10" si="0">G3+B3</f>
        <v>13</v>
      </c>
      <c r="I3" s="1">
        <v>13</v>
      </c>
      <c r="J3" s="1">
        <f t="shared" ref="J3:J11" si="1">I3-B3</f>
        <v>0</v>
      </c>
      <c r="K3" s="1">
        <v>0</v>
      </c>
      <c r="L3" s="1">
        <v>0</v>
      </c>
      <c r="M3" s="1">
        <v>0</v>
      </c>
    </row>
    <row r="4" spans="1:20" x14ac:dyDescent="0.3">
      <c r="A4" s="1" t="s">
        <v>110</v>
      </c>
      <c r="B4" s="8">
        <v>24</v>
      </c>
      <c r="C4" s="26">
        <v>3</v>
      </c>
      <c r="D4" s="1">
        <v>13</v>
      </c>
      <c r="E4" s="1">
        <v>13</v>
      </c>
      <c r="F4" s="27">
        <f t="shared" ref="F4:F7" si="2">E4-D4</f>
        <v>0</v>
      </c>
      <c r="G4" s="10">
        <v>0</v>
      </c>
      <c r="H4" s="1">
        <f t="shared" si="0"/>
        <v>24</v>
      </c>
      <c r="I4" s="1">
        <v>30</v>
      </c>
      <c r="J4" s="1">
        <f t="shared" si="1"/>
        <v>6</v>
      </c>
      <c r="K4" s="1">
        <v>6</v>
      </c>
      <c r="L4" s="1">
        <v>6</v>
      </c>
      <c r="M4" s="1">
        <v>6</v>
      </c>
    </row>
    <row r="5" spans="1:20" x14ac:dyDescent="0.3">
      <c r="A5" s="1" t="s">
        <v>111</v>
      </c>
      <c r="B5" s="8">
        <v>9</v>
      </c>
      <c r="C5" s="26">
        <v>4</v>
      </c>
      <c r="D5" s="1">
        <v>30</v>
      </c>
      <c r="E5" s="1">
        <v>30</v>
      </c>
      <c r="F5" s="27">
        <f t="shared" si="2"/>
        <v>0</v>
      </c>
      <c r="G5" s="10">
        <v>10</v>
      </c>
      <c r="H5" s="1">
        <f t="shared" si="0"/>
        <v>19</v>
      </c>
      <c r="I5" s="1">
        <v>30</v>
      </c>
      <c r="J5" s="1">
        <f t="shared" si="1"/>
        <v>21</v>
      </c>
      <c r="K5" s="1">
        <v>11</v>
      </c>
      <c r="L5" s="1">
        <v>0</v>
      </c>
      <c r="M5" s="1">
        <v>0</v>
      </c>
    </row>
    <row r="6" spans="1:20" x14ac:dyDescent="0.3">
      <c r="A6" s="1" t="s">
        <v>112</v>
      </c>
      <c r="B6" s="8">
        <v>11</v>
      </c>
      <c r="C6" s="26">
        <v>5</v>
      </c>
      <c r="D6" s="1">
        <v>45</v>
      </c>
      <c r="E6" s="1">
        <v>45</v>
      </c>
      <c r="F6" s="27">
        <f t="shared" si="2"/>
        <v>0</v>
      </c>
      <c r="G6" s="10">
        <v>10</v>
      </c>
      <c r="H6" s="1">
        <f t="shared" si="0"/>
        <v>21</v>
      </c>
      <c r="I6" s="1">
        <v>45</v>
      </c>
      <c r="J6" s="1">
        <f t="shared" si="1"/>
        <v>34</v>
      </c>
      <c r="K6" s="1">
        <v>24</v>
      </c>
      <c r="L6" s="1">
        <v>13</v>
      </c>
      <c r="M6" s="1">
        <v>13</v>
      </c>
    </row>
    <row r="7" spans="1:20" x14ac:dyDescent="0.3">
      <c r="A7" s="1" t="s">
        <v>113</v>
      </c>
      <c r="B7" s="8">
        <v>17</v>
      </c>
      <c r="C7" s="26">
        <v>6</v>
      </c>
      <c r="D7" s="5">
        <v>65</v>
      </c>
      <c r="E7" s="1">
        <v>65</v>
      </c>
      <c r="F7" s="27">
        <f t="shared" si="2"/>
        <v>0</v>
      </c>
      <c r="G7" s="10">
        <v>13</v>
      </c>
      <c r="H7" s="1">
        <f t="shared" si="0"/>
        <v>30</v>
      </c>
      <c r="I7" s="1">
        <v>30</v>
      </c>
      <c r="J7" s="1">
        <f t="shared" si="1"/>
        <v>13</v>
      </c>
      <c r="K7" s="1">
        <v>0</v>
      </c>
      <c r="L7" s="1">
        <v>0</v>
      </c>
      <c r="M7" s="1">
        <v>0</v>
      </c>
    </row>
    <row r="8" spans="1:20" x14ac:dyDescent="0.3">
      <c r="A8" s="1" t="s">
        <v>114</v>
      </c>
      <c r="B8" s="8">
        <v>10</v>
      </c>
      <c r="C8" s="26"/>
      <c r="D8" s="1"/>
      <c r="E8" s="1"/>
      <c r="F8" s="27"/>
      <c r="G8" s="10">
        <v>13</v>
      </c>
      <c r="H8" s="1">
        <f t="shared" si="0"/>
        <v>23</v>
      </c>
      <c r="I8" s="1">
        <v>65</v>
      </c>
      <c r="J8" s="1">
        <f t="shared" si="1"/>
        <v>55</v>
      </c>
      <c r="K8" s="1">
        <v>42</v>
      </c>
      <c r="L8" s="1">
        <v>42</v>
      </c>
      <c r="M8" s="1">
        <v>42</v>
      </c>
    </row>
    <row r="9" spans="1:20" x14ac:dyDescent="0.3">
      <c r="A9" s="1" t="s">
        <v>115</v>
      </c>
      <c r="B9" s="8">
        <v>15</v>
      </c>
      <c r="C9" s="26"/>
      <c r="D9" s="1"/>
      <c r="E9" s="1"/>
      <c r="F9" s="27"/>
      <c r="G9" s="10">
        <v>30</v>
      </c>
      <c r="H9" s="1">
        <f t="shared" si="0"/>
        <v>45</v>
      </c>
      <c r="I9" s="1">
        <v>45</v>
      </c>
      <c r="J9" s="1">
        <f t="shared" si="1"/>
        <v>30</v>
      </c>
      <c r="K9" s="1">
        <v>0</v>
      </c>
      <c r="L9" s="1">
        <v>0</v>
      </c>
      <c r="M9" s="1">
        <v>0</v>
      </c>
    </row>
    <row r="10" spans="1:20" x14ac:dyDescent="0.3">
      <c r="A10" s="1" t="s">
        <v>116</v>
      </c>
      <c r="B10" s="8">
        <v>15</v>
      </c>
      <c r="C10" s="26"/>
      <c r="D10" s="1"/>
      <c r="E10" s="1"/>
      <c r="F10" s="27"/>
      <c r="G10" s="10">
        <v>30</v>
      </c>
      <c r="H10" s="1">
        <f t="shared" si="0"/>
        <v>45</v>
      </c>
      <c r="I10" s="1">
        <v>65</v>
      </c>
      <c r="J10" s="1">
        <f t="shared" si="1"/>
        <v>50</v>
      </c>
      <c r="K10" s="1">
        <v>20</v>
      </c>
      <c r="L10" s="1">
        <v>20</v>
      </c>
      <c r="M10" s="1">
        <v>20</v>
      </c>
    </row>
    <row r="11" spans="1:20" ht="15" thickBot="1" x14ac:dyDescent="0.35">
      <c r="A11" s="1" t="s">
        <v>117</v>
      </c>
      <c r="B11" s="8">
        <v>20</v>
      </c>
      <c r="C11" s="28"/>
      <c r="D11" s="29"/>
      <c r="E11" s="29"/>
      <c r="F11" s="30"/>
      <c r="G11" s="10">
        <v>45</v>
      </c>
      <c r="H11" s="1">
        <f>G11+B11</f>
        <v>65</v>
      </c>
      <c r="I11" s="1">
        <v>65</v>
      </c>
      <c r="J11" s="1">
        <f t="shared" si="1"/>
        <v>45</v>
      </c>
      <c r="K11" s="1">
        <v>0</v>
      </c>
      <c r="L11" s="1">
        <v>0</v>
      </c>
      <c r="M11" s="1">
        <v>0</v>
      </c>
    </row>
    <row r="13" spans="1:20" x14ac:dyDescent="0.3">
      <c r="A13" s="32" t="s">
        <v>118</v>
      </c>
      <c r="B13" s="32"/>
      <c r="D13" s="32" t="s">
        <v>119</v>
      </c>
      <c r="E13" s="32"/>
      <c r="G13" s="32" t="s">
        <v>120</v>
      </c>
      <c r="H13" s="32"/>
      <c r="J13" s="32" t="s">
        <v>121</v>
      </c>
      <c r="K13" s="32"/>
      <c r="M13" s="32" t="s">
        <v>122</v>
      </c>
      <c r="N13" s="32"/>
      <c r="P13" s="32" t="s">
        <v>123</v>
      </c>
      <c r="Q13" s="32"/>
      <c r="S13" s="32" t="s">
        <v>124</v>
      </c>
      <c r="T13" s="32"/>
    </row>
    <row r="14" spans="1:20" x14ac:dyDescent="0.3">
      <c r="A14" s="1">
        <v>14</v>
      </c>
      <c r="B14" s="1">
        <v>24</v>
      </c>
      <c r="D14" s="1">
        <v>125</v>
      </c>
      <c r="E14" s="1">
        <v>21</v>
      </c>
      <c r="G14" s="1">
        <v>1256</v>
      </c>
      <c r="H14" s="1">
        <v>41</v>
      </c>
      <c r="J14" s="1">
        <v>245</v>
      </c>
      <c r="K14" s="1">
        <v>24</v>
      </c>
      <c r="M14" s="1">
        <v>256</v>
      </c>
      <c r="N14" s="1">
        <v>31</v>
      </c>
      <c r="P14" s="1">
        <v>36</v>
      </c>
      <c r="Q14" s="1">
        <v>10</v>
      </c>
      <c r="S14" s="1">
        <v>46</v>
      </c>
      <c r="T14" s="1">
        <v>15</v>
      </c>
    </row>
    <row r="15" spans="1:20" x14ac:dyDescent="0.3">
      <c r="A15" s="1">
        <v>124</v>
      </c>
      <c r="B15" s="1">
        <v>19</v>
      </c>
      <c r="D15" s="1">
        <v>145</v>
      </c>
      <c r="E15" s="1">
        <v>39</v>
      </c>
      <c r="G15" s="1">
        <v>12456</v>
      </c>
      <c r="H15" s="1">
        <v>54</v>
      </c>
      <c r="J15" s="1">
        <v>25</v>
      </c>
      <c r="K15" s="1">
        <v>11</v>
      </c>
      <c r="M15" s="1">
        <v>2456</v>
      </c>
      <c r="N15" s="1">
        <v>44</v>
      </c>
      <c r="P15" s="1">
        <v>346</v>
      </c>
      <c r="Q15" s="1">
        <v>32</v>
      </c>
      <c r="S15" s="1">
        <v>456</v>
      </c>
      <c r="T15" s="1">
        <v>35</v>
      </c>
    </row>
    <row r="16" spans="1:20" x14ac:dyDescent="0.3">
      <c r="A16" s="1">
        <v>134</v>
      </c>
      <c r="B16" s="1">
        <v>30</v>
      </c>
      <c r="D16" s="1">
        <v>1345</v>
      </c>
      <c r="E16" s="1">
        <v>45</v>
      </c>
      <c r="G16" s="1">
        <v>136</v>
      </c>
      <c r="H16" s="1">
        <v>23</v>
      </c>
      <c r="M16" s="1">
        <v>246</v>
      </c>
      <c r="N16" s="1">
        <v>24</v>
      </c>
      <c r="P16" s="1">
        <v>3456</v>
      </c>
      <c r="Q16" s="1">
        <v>52</v>
      </c>
    </row>
    <row r="17" spans="1:8" x14ac:dyDescent="0.3">
      <c r="D17" s="1">
        <v>1245</v>
      </c>
      <c r="E17" s="1">
        <v>34</v>
      </c>
      <c r="G17" s="1">
        <v>1346</v>
      </c>
      <c r="H17" s="1">
        <v>45</v>
      </c>
    </row>
    <row r="18" spans="1:8" x14ac:dyDescent="0.3">
      <c r="G18" s="1">
        <v>13456</v>
      </c>
      <c r="H18" s="1">
        <v>65</v>
      </c>
    </row>
    <row r="19" spans="1:8" x14ac:dyDescent="0.3">
      <c r="G19" s="1">
        <v>1456</v>
      </c>
      <c r="H19" s="1">
        <v>59</v>
      </c>
    </row>
    <row r="20" spans="1:8" x14ac:dyDescent="0.3">
      <c r="G20" s="1">
        <v>146</v>
      </c>
      <c r="H20" s="1">
        <v>39</v>
      </c>
    </row>
    <row r="22" spans="1:8" ht="28.8" x14ac:dyDescent="0.3">
      <c r="A22" s="2" t="s">
        <v>189</v>
      </c>
      <c r="B22" s="2" t="s">
        <v>101</v>
      </c>
      <c r="C22" s="20" t="s">
        <v>96</v>
      </c>
      <c r="D22" s="2" t="s">
        <v>105</v>
      </c>
      <c r="E22" s="31"/>
    </row>
    <row r="23" spans="1:8" x14ac:dyDescent="0.3">
      <c r="A23" s="1" t="s">
        <v>108</v>
      </c>
      <c r="B23" s="1">
        <v>0</v>
      </c>
      <c r="C23" s="1">
        <v>10</v>
      </c>
      <c r="D23" s="1">
        <v>11</v>
      </c>
      <c r="E23" s="31" t="str">
        <f>IF(D23=0,"критический","есть резерв")</f>
        <v>есть резерв</v>
      </c>
    </row>
    <row r="24" spans="1:8" x14ac:dyDescent="0.3">
      <c r="A24" s="1" t="s">
        <v>109</v>
      </c>
      <c r="B24" s="1">
        <v>0</v>
      </c>
      <c r="C24" s="1">
        <v>13</v>
      </c>
      <c r="D24" s="1">
        <v>0</v>
      </c>
      <c r="E24" s="31" t="str">
        <f t="shared" ref="E24:E32" si="3">IF(D24=0,"критический","есть резерв")</f>
        <v>критический</v>
      </c>
    </row>
    <row r="25" spans="1:8" x14ac:dyDescent="0.3">
      <c r="A25" s="1" t="s">
        <v>110</v>
      </c>
      <c r="B25" s="1">
        <v>0</v>
      </c>
      <c r="C25" s="1">
        <v>24</v>
      </c>
      <c r="D25" s="1">
        <v>6</v>
      </c>
      <c r="E25" s="31" t="str">
        <f t="shared" si="3"/>
        <v>есть резерв</v>
      </c>
    </row>
    <row r="26" spans="1:8" x14ac:dyDescent="0.3">
      <c r="A26" s="1" t="s">
        <v>111</v>
      </c>
      <c r="B26" s="1">
        <v>10</v>
      </c>
      <c r="C26" s="1">
        <v>9</v>
      </c>
      <c r="D26" s="1">
        <v>11</v>
      </c>
      <c r="E26" s="31" t="str">
        <f t="shared" si="3"/>
        <v>есть резерв</v>
      </c>
    </row>
    <row r="27" spans="1:8" x14ac:dyDescent="0.3">
      <c r="A27" s="1" t="s">
        <v>112</v>
      </c>
      <c r="B27" s="1">
        <v>10</v>
      </c>
      <c r="C27" s="1">
        <v>11</v>
      </c>
      <c r="D27" s="1">
        <v>24</v>
      </c>
      <c r="E27" s="31" t="str">
        <f t="shared" si="3"/>
        <v>есть резерв</v>
      </c>
    </row>
    <row r="28" spans="1:8" x14ac:dyDescent="0.3">
      <c r="A28" s="1" t="s">
        <v>113</v>
      </c>
      <c r="B28" s="1">
        <v>13</v>
      </c>
      <c r="C28" s="1">
        <v>17</v>
      </c>
      <c r="D28" s="1">
        <v>0</v>
      </c>
      <c r="E28" s="31" t="str">
        <f t="shared" si="3"/>
        <v>критический</v>
      </c>
    </row>
    <row r="29" spans="1:8" x14ac:dyDescent="0.3">
      <c r="A29" s="1" t="s">
        <v>114</v>
      </c>
      <c r="B29" s="1">
        <v>13</v>
      </c>
      <c r="C29" s="1">
        <v>10</v>
      </c>
      <c r="D29" s="1">
        <v>42</v>
      </c>
      <c r="E29" s="31" t="str">
        <f t="shared" si="3"/>
        <v>есть резерв</v>
      </c>
    </row>
    <row r="30" spans="1:8" x14ac:dyDescent="0.3">
      <c r="A30" s="1" t="s">
        <v>115</v>
      </c>
      <c r="B30" s="1">
        <v>30</v>
      </c>
      <c r="C30" s="1">
        <v>15</v>
      </c>
      <c r="D30" s="1">
        <v>0</v>
      </c>
      <c r="E30" s="31" t="str">
        <f t="shared" si="3"/>
        <v>критический</v>
      </c>
    </row>
    <row r="31" spans="1:8" x14ac:dyDescent="0.3">
      <c r="A31" s="1" t="s">
        <v>116</v>
      </c>
      <c r="B31" s="1">
        <v>30</v>
      </c>
      <c r="C31" s="1">
        <v>15</v>
      </c>
      <c r="D31" s="1">
        <v>20</v>
      </c>
      <c r="E31" s="31" t="str">
        <f t="shared" si="3"/>
        <v>есть резерв</v>
      </c>
    </row>
    <row r="32" spans="1:8" x14ac:dyDescent="0.3">
      <c r="A32" s="1" t="s">
        <v>117</v>
      </c>
      <c r="B32" s="1">
        <v>45</v>
      </c>
      <c r="C32" s="1">
        <v>20</v>
      </c>
      <c r="D32" s="1">
        <v>0</v>
      </c>
      <c r="E32" s="31" t="str">
        <f t="shared" si="3"/>
        <v>критический</v>
      </c>
    </row>
    <row r="34" spans="1:8" x14ac:dyDescent="0.3">
      <c r="A34" t="s">
        <v>190</v>
      </c>
    </row>
    <row r="35" spans="1:8" x14ac:dyDescent="0.3">
      <c r="A35" s="1" t="s">
        <v>108</v>
      </c>
      <c r="B35" s="1">
        <v>10</v>
      </c>
      <c r="C35" s="1">
        <v>5</v>
      </c>
      <c r="D35" s="1">
        <v>0.08</v>
      </c>
    </row>
    <row r="36" spans="1:8" x14ac:dyDescent="0.3">
      <c r="A36" s="1" t="s">
        <v>109</v>
      </c>
      <c r="B36" s="1">
        <v>13</v>
      </c>
      <c r="C36" s="1">
        <v>9</v>
      </c>
      <c r="D36" s="1">
        <v>0.25</v>
      </c>
    </row>
    <row r="37" spans="1:8" x14ac:dyDescent="0.3">
      <c r="A37" s="1" t="s">
        <v>110</v>
      </c>
      <c r="B37" s="1">
        <v>24</v>
      </c>
      <c r="C37" s="1">
        <v>11</v>
      </c>
      <c r="D37" s="1">
        <v>0.1</v>
      </c>
    </row>
    <row r="38" spans="1:8" x14ac:dyDescent="0.3">
      <c r="A38" s="1" t="s">
        <v>111</v>
      </c>
      <c r="B38" s="1">
        <v>9</v>
      </c>
      <c r="C38" s="1">
        <v>6</v>
      </c>
      <c r="D38" s="1">
        <v>0.15</v>
      </c>
    </row>
    <row r="39" spans="1:8" x14ac:dyDescent="0.3">
      <c r="A39" s="1" t="s">
        <v>112</v>
      </c>
      <c r="B39" s="1">
        <v>11</v>
      </c>
      <c r="C39" s="1">
        <v>9</v>
      </c>
      <c r="D39" s="1">
        <v>0.3</v>
      </c>
      <c r="F39">
        <v>56</v>
      </c>
    </row>
    <row r="40" spans="1:8" x14ac:dyDescent="0.3">
      <c r="A40" s="1" t="s">
        <v>113</v>
      </c>
      <c r="B40" s="1">
        <v>17</v>
      </c>
      <c r="C40" s="1">
        <v>12</v>
      </c>
      <c r="D40" s="1">
        <v>0.2</v>
      </c>
    </row>
    <row r="41" spans="1:8" x14ac:dyDescent="0.3">
      <c r="A41" s="1" t="s">
        <v>114</v>
      </c>
      <c r="B41" s="1">
        <v>10</v>
      </c>
      <c r="C41" s="1">
        <v>7</v>
      </c>
      <c r="D41" s="1">
        <v>8.0000000000000002E-3</v>
      </c>
    </row>
    <row r="42" spans="1:8" x14ac:dyDescent="0.3">
      <c r="A42" s="1" t="s">
        <v>115</v>
      </c>
      <c r="B42" s="1">
        <v>15</v>
      </c>
      <c r="C42" s="1">
        <v>13</v>
      </c>
      <c r="D42" s="1">
        <v>0.4</v>
      </c>
    </row>
    <row r="43" spans="1:8" x14ac:dyDescent="0.3">
      <c r="A43" s="1" t="s">
        <v>116</v>
      </c>
      <c r="B43" s="1">
        <v>15</v>
      </c>
      <c r="C43" s="1">
        <v>13</v>
      </c>
      <c r="D43" s="1">
        <v>0.2</v>
      </c>
    </row>
    <row r="44" spans="1:8" x14ac:dyDescent="0.3">
      <c r="A44" s="1" t="s">
        <v>117</v>
      </c>
      <c r="B44" s="1">
        <v>20</v>
      </c>
      <c r="C44" s="1">
        <v>15</v>
      </c>
      <c r="D44" s="1">
        <v>0.1</v>
      </c>
    </row>
    <row r="48" spans="1:8" x14ac:dyDescent="0.3">
      <c r="A48" s="2" t="s">
        <v>125</v>
      </c>
      <c r="B48" s="2" t="s">
        <v>126</v>
      </c>
      <c r="E48" s="2" t="s">
        <v>127</v>
      </c>
      <c r="F48" s="2" t="s">
        <v>128</v>
      </c>
      <c r="G48" s="2" t="s">
        <v>129</v>
      </c>
      <c r="H48" s="2" t="s">
        <v>130</v>
      </c>
    </row>
    <row r="49" spans="1:10" x14ac:dyDescent="0.3">
      <c r="A49" s="1" t="s">
        <v>131</v>
      </c>
      <c r="B49" s="1">
        <v>0</v>
      </c>
      <c r="E49" s="1" t="s">
        <v>132</v>
      </c>
      <c r="F49" s="1">
        <f>B59-B69</f>
        <v>10</v>
      </c>
      <c r="G49" s="1" t="s">
        <v>133</v>
      </c>
      <c r="H49" s="1">
        <f t="shared" ref="H49:H58" si="4">C35</f>
        <v>5</v>
      </c>
    </row>
    <row r="50" spans="1:10" x14ac:dyDescent="0.3">
      <c r="A50" s="1" t="s">
        <v>134</v>
      </c>
      <c r="B50" s="1">
        <v>16</v>
      </c>
      <c r="E50" s="1" t="s">
        <v>135</v>
      </c>
      <c r="F50" s="1">
        <f>B60-B70</f>
        <v>9</v>
      </c>
      <c r="G50" s="1" t="s">
        <v>133</v>
      </c>
      <c r="H50" s="1">
        <f>C36</f>
        <v>9</v>
      </c>
    </row>
    <row r="51" spans="1:10" x14ac:dyDescent="0.3">
      <c r="A51" s="1" t="s">
        <v>136</v>
      </c>
      <c r="B51" s="1">
        <v>0</v>
      </c>
      <c r="E51" s="1" t="s">
        <v>137</v>
      </c>
      <c r="F51" s="1">
        <f t="shared" ref="F51:F58" si="5">B61-B71</f>
        <v>24.000000014901147</v>
      </c>
      <c r="G51" s="1" t="s">
        <v>133</v>
      </c>
      <c r="H51" s="1">
        <f t="shared" si="4"/>
        <v>11</v>
      </c>
    </row>
    <row r="52" spans="1:10" x14ac:dyDescent="0.3">
      <c r="A52" s="1" t="s">
        <v>138</v>
      </c>
      <c r="B52" s="1">
        <v>0</v>
      </c>
      <c r="E52" s="1" t="s">
        <v>139</v>
      </c>
      <c r="F52" s="1">
        <f t="shared" si="5"/>
        <v>9</v>
      </c>
      <c r="G52" s="1" t="s">
        <v>133</v>
      </c>
      <c r="H52" s="1">
        <f t="shared" si="4"/>
        <v>6</v>
      </c>
    </row>
    <row r="53" spans="1:10" x14ac:dyDescent="0.3">
      <c r="A53" s="1" t="s">
        <v>140</v>
      </c>
      <c r="B53" s="1">
        <v>0</v>
      </c>
      <c r="E53" s="1" t="s">
        <v>141</v>
      </c>
      <c r="F53" s="1">
        <f t="shared" si="5"/>
        <v>11</v>
      </c>
      <c r="G53" s="1" t="s">
        <v>133</v>
      </c>
      <c r="H53" s="1">
        <f t="shared" si="4"/>
        <v>9</v>
      </c>
      <c r="J53">
        <f>SUM(B49:B58)</f>
        <v>40.999999999999979</v>
      </c>
    </row>
    <row r="54" spans="1:10" x14ac:dyDescent="0.3">
      <c r="A54" s="1" t="s">
        <v>142</v>
      </c>
      <c r="B54" s="1">
        <v>10.000000000000124</v>
      </c>
      <c r="E54" s="1" t="s">
        <v>143</v>
      </c>
      <c r="F54" s="1">
        <f t="shared" si="5"/>
        <v>15.000000014901147</v>
      </c>
      <c r="G54" s="1" t="s">
        <v>133</v>
      </c>
      <c r="H54" s="1">
        <f t="shared" si="4"/>
        <v>12</v>
      </c>
    </row>
    <row r="55" spans="1:10" x14ac:dyDescent="0.3">
      <c r="A55" s="1" t="s">
        <v>144</v>
      </c>
      <c r="B55" s="1">
        <v>0</v>
      </c>
      <c r="E55" s="1" t="s">
        <v>145</v>
      </c>
      <c r="F55" s="1">
        <f t="shared" si="5"/>
        <v>10</v>
      </c>
      <c r="G55" s="1" t="s">
        <v>133</v>
      </c>
      <c r="H55" s="1">
        <f t="shared" si="4"/>
        <v>7</v>
      </c>
    </row>
    <row r="56" spans="1:10" x14ac:dyDescent="0.3">
      <c r="A56" s="1" t="s">
        <v>146</v>
      </c>
      <c r="B56" s="1">
        <v>4.9999999999999956</v>
      </c>
      <c r="E56" s="1" t="s">
        <v>147</v>
      </c>
      <c r="F56" s="1">
        <f t="shared" si="5"/>
        <v>13</v>
      </c>
      <c r="G56" s="1" t="s">
        <v>133</v>
      </c>
      <c r="H56" s="1">
        <f t="shared" si="4"/>
        <v>13</v>
      </c>
    </row>
    <row r="57" spans="1:10" x14ac:dyDescent="0.3">
      <c r="A57" s="1" t="s">
        <v>148</v>
      </c>
      <c r="B57" s="1">
        <v>0</v>
      </c>
      <c r="E57" s="1" t="s">
        <v>149</v>
      </c>
      <c r="F57" s="1">
        <f t="shared" si="5"/>
        <v>15</v>
      </c>
      <c r="G57" s="1" t="s">
        <v>133</v>
      </c>
      <c r="H57" s="1">
        <f t="shared" si="4"/>
        <v>13</v>
      </c>
    </row>
    <row r="58" spans="1:10" x14ac:dyDescent="0.3">
      <c r="A58" s="1" t="s">
        <v>150</v>
      </c>
      <c r="B58" s="1">
        <v>9.9999999999998579</v>
      </c>
      <c r="E58" s="1" t="s">
        <v>151</v>
      </c>
      <c r="F58" s="1">
        <f t="shared" si="5"/>
        <v>18.999999985098853</v>
      </c>
      <c r="G58" s="1" t="s">
        <v>133</v>
      </c>
      <c r="H58" s="1">
        <f t="shared" si="4"/>
        <v>15</v>
      </c>
    </row>
    <row r="59" spans="1:10" x14ac:dyDescent="0.3">
      <c r="A59" s="1" t="s">
        <v>152</v>
      </c>
      <c r="B59" s="1">
        <v>10</v>
      </c>
      <c r="E59" s="1" t="s">
        <v>132</v>
      </c>
      <c r="F59" s="1">
        <f t="shared" ref="F59:F68" si="6">B59-B69</f>
        <v>10</v>
      </c>
      <c r="G59" s="1" t="s">
        <v>153</v>
      </c>
      <c r="H59" s="1">
        <f t="shared" ref="H59:H68" si="7">B35-D35*B49</f>
        <v>10</v>
      </c>
    </row>
    <row r="60" spans="1:10" x14ac:dyDescent="0.3">
      <c r="A60" s="1" t="s">
        <v>154</v>
      </c>
      <c r="B60" s="1">
        <v>9</v>
      </c>
      <c r="E60" s="1" t="s">
        <v>135</v>
      </c>
      <c r="F60" s="1">
        <f t="shared" si="6"/>
        <v>9</v>
      </c>
      <c r="G60" s="1" t="s">
        <v>153</v>
      </c>
      <c r="H60" s="1">
        <f t="shared" si="7"/>
        <v>9</v>
      </c>
    </row>
    <row r="61" spans="1:10" x14ac:dyDescent="0.3">
      <c r="A61" s="1" t="s">
        <v>155</v>
      </c>
      <c r="B61" s="1">
        <v>24.000000014901147</v>
      </c>
      <c r="E61" s="1" t="s">
        <v>137</v>
      </c>
      <c r="F61" s="1">
        <f t="shared" si="6"/>
        <v>24.000000014901147</v>
      </c>
      <c r="G61" s="1" t="s">
        <v>153</v>
      </c>
      <c r="H61" s="1">
        <f>B37-D37*B51</f>
        <v>24</v>
      </c>
    </row>
    <row r="62" spans="1:10" x14ac:dyDescent="0.3">
      <c r="A62" s="1" t="s">
        <v>156</v>
      </c>
      <c r="B62" s="1">
        <v>19</v>
      </c>
      <c r="E62" s="1" t="s">
        <v>139</v>
      </c>
      <c r="F62" s="1">
        <f t="shared" si="6"/>
        <v>9</v>
      </c>
      <c r="G62" s="1" t="s">
        <v>153</v>
      </c>
      <c r="H62" s="1">
        <f t="shared" si="7"/>
        <v>9</v>
      </c>
    </row>
    <row r="63" spans="1:10" x14ac:dyDescent="0.3">
      <c r="A63" s="1" t="s">
        <v>157</v>
      </c>
      <c r="B63" s="1">
        <v>21</v>
      </c>
      <c r="E63" s="1" t="s">
        <v>141</v>
      </c>
      <c r="F63" s="1">
        <f t="shared" si="6"/>
        <v>11</v>
      </c>
      <c r="G63" s="1" t="s">
        <v>153</v>
      </c>
      <c r="H63" s="1">
        <f>B39-D39*B53</f>
        <v>11</v>
      </c>
    </row>
    <row r="64" spans="1:10" x14ac:dyDescent="0.3">
      <c r="A64" s="1" t="s">
        <v>158</v>
      </c>
      <c r="B64" s="1">
        <v>24.000000014901147</v>
      </c>
      <c r="E64" s="1" t="s">
        <v>159</v>
      </c>
      <c r="F64" s="1">
        <f>B64-B74</f>
        <v>15.000000014901147</v>
      </c>
      <c r="G64" s="1" t="s">
        <v>153</v>
      </c>
      <c r="H64" s="1">
        <f t="shared" si="7"/>
        <v>14.999999999999975</v>
      </c>
    </row>
    <row r="65" spans="1:8" x14ac:dyDescent="0.3">
      <c r="A65" s="1" t="s">
        <v>160</v>
      </c>
      <c r="B65" s="1">
        <v>19</v>
      </c>
      <c r="E65" s="1" t="s">
        <v>145</v>
      </c>
      <c r="F65" s="1">
        <f t="shared" si="6"/>
        <v>10</v>
      </c>
      <c r="G65" s="1" t="s">
        <v>153</v>
      </c>
      <c r="H65" s="1">
        <f t="shared" si="7"/>
        <v>10</v>
      </c>
    </row>
    <row r="66" spans="1:8" x14ac:dyDescent="0.3">
      <c r="A66" s="1" t="s">
        <v>161</v>
      </c>
      <c r="B66" s="1">
        <v>37.000000014901147</v>
      </c>
      <c r="E66" s="1" t="s">
        <v>147</v>
      </c>
      <c r="F66" s="1">
        <f t="shared" si="6"/>
        <v>13</v>
      </c>
      <c r="G66" s="1" t="s">
        <v>153</v>
      </c>
      <c r="H66" s="1">
        <f t="shared" si="7"/>
        <v>13.000000000000002</v>
      </c>
    </row>
    <row r="67" spans="1:8" x14ac:dyDescent="0.3">
      <c r="A67" s="1" t="s">
        <v>162</v>
      </c>
      <c r="B67" s="1">
        <v>39.000000014901147</v>
      </c>
      <c r="E67" s="1" t="s">
        <v>149</v>
      </c>
      <c r="F67" s="1">
        <f t="shared" si="6"/>
        <v>15</v>
      </c>
      <c r="G67" s="1" t="s">
        <v>153</v>
      </c>
      <c r="H67" s="1">
        <f t="shared" si="7"/>
        <v>15</v>
      </c>
    </row>
    <row r="68" spans="1:8" x14ac:dyDescent="0.3">
      <c r="A68" s="1" t="s">
        <v>163</v>
      </c>
      <c r="B68" s="1">
        <v>56</v>
      </c>
      <c r="E68" s="1" t="s">
        <v>151</v>
      </c>
      <c r="F68" s="1">
        <f t="shared" si="6"/>
        <v>18.999999985098853</v>
      </c>
      <c r="G68" s="1" t="s">
        <v>153</v>
      </c>
      <c r="H68" s="1">
        <f t="shared" si="7"/>
        <v>19.000000000000014</v>
      </c>
    </row>
    <row r="69" spans="1:8" x14ac:dyDescent="0.3">
      <c r="A69" s="1" t="s">
        <v>164</v>
      </c>
      <c r="B69" s="1">
        <v>0</v>
      </c>
      <c r="E69" s="1" t="s">
        <v>164</v>
      </c>
      <c r="F69" s="1">
        <f t="shared" ref="F69:F76" si="8">B69</f>
        <v>0</v>
      </c>
      <c r="G69" s="1" t="s">
        <v>153</v>
      </c>
      <c r="H69" s="1">
        <v>0</v>
      </c>
    </row>
    <row r="70" spans="1:8" x14ac:dyDescent="0.3">
      <c r="A70" s="1" t="s">
        <v>165</v>
      </c>
      <c r="B70" s="1">
        <v>0</v>
      </c>
      <c r="E70" s="1" t="s">
        <v>165</v>
      </c>
      <c r="F70" s="1">
        <f t="shared" si="8"/>
        <v>0</v>
      </c>
      <c r="G70" s="1" t="s">
        <v>153</v>
      </c>
      <c r="H70" s="1">
        <v>0</v>
      </c>
    </row>
    <row r="71" spans="1:8" x14ac:dyDescent="0.3">
      <c r="A71" s="1" t="s">
        <v>166</v>
      </c>
      <c r="B71" s="1">
        <v>0</v>
      </c>
      <c r="E71" s="1" t="s">
        <v>166</v>
      </c>
      <c r="F71" s="1">
        <f t="shared" si="8"/>
        <v>0</v>
      </c>
      <c r="G71" s="1" t="s">
        <v>153</v>
      </c>
      <c r="H71" s="1">
        <v>0</v>
      </c>
    </row>
    <row r="72" spans="1:8" x14ac:dyDescent="0.3">
      <c r="A72" s="1" t="s">
        <v>167</v>
      </c>
      <c r="B72" s="1">
        <v>10</v>
      </c>
      <c r="E72" s="1" t="s">
        <v>168</v>
      </c>
      <c r="F72" s="1">
        <f t="shared" si="8"/>
        <v>10</v>
      </c>
      <c r="G72" s="1" t="s">
        <v>133</v>
      </c>
      <c r="H72" s="1">
        <f>B59</f>
        <v>10</v>
      </c>
    </row>
    <row r="73" spans="1:8" x14ac:dyDescent="0.3">
      <c r="A73" s="1" t="s">
        <v>169</v>
      </c>
      <c r="B73" s="1">
        <v>10</v>
      </c>
      <c r="E73" s="1" t="s">
        <v>170</v>
      </c>
      <c r="F73" s="1">
        <f t="shared" si="8"/>
        <v>10</v>
      </c>
      <c r="G73" s="1" t="s">
        <v>133</v>
      </c>
      <c r="H73" s="1">
        <f>B59</f>
        <v>10</v>
      </c>
    </row>
    <row r="74" spans="1:8" x14ac:dyDescent="0.3">
      <c r="A74" s="1" t="s">
        <v>171</v>
      </c>
      <c r="B74" s="1">
        <v>9</v>
      </c>
      <c r="E74" s="1" t="s">
        <v>172</v>
      </c>
      <c r="F74" s="1">
        <f t="shared" si="8"/>
        <v>9</v>
      </c>
      <c r="G74" s="1" t="s">
        <v>133</v>
      </c>
      <c r="H74" s="1">
        <f>B60</f>
        <v>9</v>
      </c>
    </row>
    <row r="75" spans="1:8" x14ac:dyDescent="0.3">
      <c r="A75" s="1" t="s">
        <v>173</v>
      </c>
      <c r="B75" s="1">
        <v>9</v>
      </c>
      <c r="E75" s="1" t="s">
        <v>174</v>
      </c>
      <c r="F75" s="1">
        <f t="shared" si="8"/>
        <v>9</v>
      </c>
      <c r="G75" s="1" t="s">
        <v>133</v>
      </c>
      <c r="H75" s="1">
        <f>B60</f>
        <v>9</v>
      </c>
    </row>
    <row r="76" spans="1:8" x14ac:dyDescent="0.3">
      <c r="A76" s="1" t="s">
        <v>175</v>
      </c>
      <c r="B76" s="1">
        <v>24.000000014901147</v>
      </c>
      <c r="E76" s="1" t="s">
        <v>176</v>
      </c>
      <c r="F76" s="1">
        <f t="shared" si="8"/>
        <v>24.000000014901147</v>
      </c>
      <c r="G76" s="1" t="s">
        <v>133</v>
      </c>
      <c r="H76" s="1">
        <f>B61</f>
        <v>24.000000014901147</v>
      </c>
    </row>
    <row r="77" spans="1:8" x14ac:dyDescent="0.3">
      <c r="A77" s="1" t="s">
        <v>177</v>
      </c>
      <c r="B77" s="1">
        <v>24.000000014901147</v>
      </c>
      <c r="E77" s="1" t="s">
        <v>178</v>
      </c>
      <c r="F77" s="1">
        <f>B76</f>
        <v>24.000000014901147</v>
      </c>
      <c r="G77" s="1" t="s">
        <v>133</v>
      </c>
      <c r="H77" s="1">
        <f>B64</f>
        <v>24.000000014901147</v>
      </c>
    </row>
    <row r="78" spans="1:8" x14ac:dyDescent="0.3">
      <c r="A78" s="1" t="s">
        <v>179</v>
      </c>
      <c r="B78" s="1">
        <v>37.000000014901147</v>
      </c>
      <c r="E78" s="1" t="s">
        <v>180</v>
      </c>
      <c r="F78" s="1">
        <f>B76</f>
        <v>24.000000014901147</v>
      </c>
      <c r="G78" s="1" t="s">
        <v>133</v>
      </c>
      <c r="H78" s="1">
        <f>B62</f>
        <v>19</v>
      </c>
    </row>
    <row r="79" spans="1:8" x14ac:dyDescent="0.3">
      <c r="E79" s="1" t="s">
        <v>181</v>
      </c>
      <c r="F79" s="1">
        <f>B77</f>
        <v>24.000000014901147</v>
      </c>
      <c r="G79" s="1" t="s">
        <v>133</v>
      </c>
      <c r="H79" s="1">
        <f>B61</f>
        <v>24.000000014901147</v>
      </c>
    </row>
    <row r="80" spans="1:8" x14ac:dyDescent="0.3">
      <c r="E80" s="1" t="s">
        <v>182</v>
      </c>
      <c r="F80" s="1">
        <f>B77</f>
        <v>24.000000014901147</v>
      </c>
      <c r="G80" s="1" t="s">
        <v>133</v>
      </c>
      <c r="H80" s="1">
        <f>B64</f>
        <v>24.000000014901147</v>
      </c>
    </row>
    <row r="81" spans="1:13" x14ac:dyDescent="0.3">
      <c r="E81" s="1" t="s">
        <v>183</v>
      </c>
      <c r="F81" s="1">
        <f>B77</f>
        <v>24.000000014901147</v>
      </c>
      <c r="G81" s="1" t="s">
        <v>133</v>
      </c>
      <c r="H81" s="1">
        <f>B62</f>
        <v>19</v>
      </c>
    </row>
    <row r="82" spans="1:13" x14ac:dyDescent="0.3">
      <c r="E82" s="1" t="s">
        <v>184</v>
      </c>
      <c r="F82" s="1">
        <f>B78</f>
        <v>37.000000014901147</v>
      </c>
      <c r="G82" s="1" t="s">
        <v>133</v>
      </c>
      <c r="H82" s="1">
        <f>B63</f>
        <v>21</v>
      </c>
    </row>
    <row r="83" spans="1:13" x14ac:dyDescent="0.3">
      <c r="E83" s="1" t="s">
        <v>185</v>
      </c>
      <c r="F83" s="1">
        <f>B78</f>
        <v>37.000000014901147</v>
      </c>
      <c r="G83" s="1" t="s">
        <v>133</v>
      </c>
      <c r="H83" s="1">
        <f>B66</f>
        <v>37.000000014901147</v>
      </c>
    </row>
    <row r="84" spans="1:13" x14ac:dyDescent="0.3">
      <c r="E84" s="1" t="s">
        <v>186</v>
      </c>
      <c r="F84" s="1">
        <f>B65</f>
        <v>19</v>
      </c>
      <c r="G84" s="1" t="s">
        <v>58</v>
      </c>
      <c r="H84" s="1">
        <f>F39</f>
        <v>56</v>
      </c>
    </row>
    <row r="85" spans="1:13" x14ac:dyDescent="0.3">
      <c r="E85" s="1" t="s">
        <v>187</v>
      </c>
      <c r="F85" s="1">
        <f>B67</f>
        <v>39.000000014901147</v>
      </c>
      <c r="G85" s="1" t="s">
        <v>58</v>
      </c>
      <c r="H85" s="1">
        <f>F39</f>
        <v>56</v>
      </c>
    </row>
    <row r="86" spans="1:13" x14ac:dyDescent="0.3">
      <c r="E86" s="1" t="s">
        <v>188</v>
      </c>
      <c r="F86" s="1">
        <f>B68</f>
        <v>56</v>
      </c>
      <c r="G86" s="1" t="s">
        <v>58</v>
      </c>
      <c r="H86" s="1">
        <f>F39</f>
        <v>56</v>
      </c>
    </row>
    <row r="87" spans="1:13" ht="15" thickBot="1" x14ac:dyDescent="0.35"/>
    <row r="88" spans="1:13" ht="43.2" x14ac:dyDescent="0.3">
      <c r="A88" s="2" t="s">
        <v>95</v>
      </c>
      <c r="B88" s="21" t="s">
        <v>96</v>
      </c>
      <c r="C88" s="23" t="s">
        <v>97</v>
      </c>
      <c r="D88" s="24" t="s">
        <v>98</v>
      </c>
      <c r="E88" s="24" t="s">
        <v>99</v>
      </c>
      <c r="F88" s="25" t="s">
        <v>100</v>
      </c>
      <c r="G88" s="22" t="s">
        <v>101</v>
      </c>
      <c r="H88" s="2" t="s">
        <v>102</v>
      </c>
      <c r="I88" s="2" t="s">
        <v>103</v>
      </c>
      <c r="J88" s="2" t="s">
        <v>104</v>
      </c>
      <c r="K88" s="2" t="s">
        <v>105</v>
      </c>
      <c r="L88" s="2" t="s">
        <v>106</v>
      </c>
      <c r="M88" s="2" t="s">
        <v>107</v>
      </c>
    </row>
    <row r="89" spans="1:13" x14ac:dyDescent="0.3">
      <c r="A89" s="1" t="s">
        <v>108</v>
      </c>
      <c r="B89" s="8">
        <v>10</v>
      </c>
      <c r="C89" s="26">
        <v>1</v>
      </c>
      <c r="D89" s="1">
        <v>0</v>
      </c>
      <c r="E89" s="1">
        <v>0</v>
      </c>
      <c r="F89" s="27">
        <f>E89-D89</f>
        <v>0</v>
      </c>
      <c r="G89" s="10">
        <v>0</v>
      </c>
      <c r="H89" s="1">
        <v>10</v>
      </c>
      <c r="I89" s="1">
        <v>15</v>
      </c>
      <c r="J89" s="1">
        <v>5</v>
      </c>
      <c r="K89" s="1">
        <v>5</v>
      </c>
      <c r="L89" s="1">
        <v>0</v>
      </c>
      <c r="M89" s="1">
        <v>5</v>
      </c>
    </row>
    <row r="90" spans="1:13" x14ac:dyDescent="0.3">
      <c r="A90" s="1" t="s">
        <v>109</v>
      </c>
      <c r="B90" s="8">
        <v>9</v>
      </c>
      <c r="C90" s="26">
        <v>2</v>
      </c>
      <c r="D90" s="1">
        <v>10</v>
      </c>
      <c r="E90" s="1">
        <v>15</v>
      </c>
      <c r="F90" s="27">
        <f t="shared" ref="F90:F94" si="9">E90-D90</f>
        <v>5</v>
      </c>
      <c r="G90" s="10">
        <v>0</v>
      </c>
      <c r="H90" s="1">
        <v>9</v>
      </c>
      <c r="I90" s="1">
        <v>9</v>
      </c>
      <c r="J90" s="1">
        <v>0</v>
      </c>
      <c r="K90" s="1">
        <v>0</v>
      </c>
      <c r="L90" s="1">
        <v>0</v>
      </c>
      <c r="M90" s="1">
        <v>0</v>
      </c>
    </row>
    <row r="91" spans="1:13" x14ac:dyDescent="0.3">
      <c r="A91" s="1" t="s">
        <v>110</v>
      </c>
      <c r="B91" s="8">
        <v>24</v>
      </c>
      <c r="C91" s="26">
        <v>3</v>
      </c>
      <c r="D91" s="1">
        <v>9</v>
      </c>
      <c r="E91" s="1">
        <v>9</v>
      </c>
      <c r="F91" s="27">
        <f t="shared" si="9"/>
        <v>0</v>
      </c>
      <c r="G91" s="10">
        <v>0</v>
      </c>
      <c r="H91" s="1">
        <v>24</v>
      </c>
      <c r="I91" s="1">
        <v>24</v>
      </c>
      <c r="J91" s="1">
        <v>0</v>
      </c>
      <c r="K91" s="1">
        <v>0</v>
      </c>
      <c r="L91" s="1">
        <v>0</v>
      </c>
      <c r="M91" s="1">
        <v>0</v>
      </c>
    </row>
    <row r="92" spans="1:13" x14ac:dyDescent="0.3">
      <c r="A92" s="1" t="s">
        <v>111</v>
      </c>
      <c r="B92" s="8">
        <v>9</v>
      </c>
      <c r="C92" s="26">
        <v>4</v>
      </c>
      <c r="D92" s="1">
        <v>24</v>
      </c>
      <c r="E92" s="1">
        <v>24</v>
      </c>
      <c r="F92" s="27">
        <f t="shared" si="9"/>
        <v>0</v>
      </c>
      <c r="G92" s="10">
        <v>10</v>
      </c>
      <c r="H92" s="1">
        <v>19</v>
      </c>
      <c r="I92" s="1">
        <v>24</v>
      </c>
      <c r="J92" s="1">
        <v>15</v>
      </c>
      <c r="K92" s="1">
        <v>5</v>
      </c>
      <c r="L92" s="1">
        <v>0</v>
      </c>
      <c r="M92" s="1">
        <v>0</v>
      </c>
    </row>
    <row r="93" spans="1:13" x14ac:dyDescent="0.3">
      <c r="A93" s="1" t="s">
        <v>112</v>
      </c>
      <c r="B93" s="8">
        <v>11</v>
      </c>
      <c r="C93" s="26">
        <v>5</v>
      </c>
      <c r="D93" s="1">
        <v>37</v>
      </c>
      <c r="E93" s="1">
        <v>37</v>
      </c>
      <c r="F93" s="27">
        <f t="shared" si="9"/>
        <v>0</v>
      </c>
      <c r="G93" s="10">
        <v>10</v>
      </c>
      <c r="H93" s="1">
        <v>21</v>
      </c>
      <c r="I93" s="1">
        <v>37</v>
      </c>
      <c r="J93" s="1">
        <v>26</v>
      </c>
      <c r="K93" s="1">
        <v>16</v>
      </c>
      <c r="L93" s="1">
        <v>11</v>
      </c>
      <c r="M93" s="1">
        <v>11</v>
      </c>
    </row>
    <row r="94" spans="1:13" x14ac:dyDescent="0.3">
      <c r="A94" s="1" t="s">
        <v>113</v>
      </c>
      <c r="B94" s="8">
        <v>15</v>
      </c>
      <c r="C94" s="26">
        <v>6</v>
      </c>
      <c r="D94" s="1">
        <v>56</v>
      </c>
      <c r="E94" s="1">
        <v>56</v>
      </c>
      <c r="F94" s="27">
        <f t="shared" si="9"/>
        <v>0</v>
      </c>
      <c r="G94" s="10">
        <v>9</v>
      </c>
      <c r="H94" s="1">
        <v>24</v>
      </c>
      <c r="I94" s="1">
        <v>24</v>
      </c>
      <c r="J94" s="1">
        <v>9</v>
      </c>
      <c r="K94" s="1">
        <v>0</v>
      </c>
      <c r="L94" s="1">
        <v>0</v>
      </c>
      <c r="M94" s="1">
        <v>0</v>
      </c>
    </row>
    <row r="95" spans="1:13" x14ac:dyDescent="0.3">
      <c r="A95" s="1" t="s">
        <v>114</v>
      </c>
      <c r="B95" s="8">
        <v>10</v>
      </c>
      <c r="C95" s="26"/>
      <c r="D95" s="1"/>
      <c r="E95" s="1"/>
      <c r="F95" s="27"/>
      <c r="G95" s="10">
        <v>9</v>
      </c>
      <c r="H95" s="1">
        <v>19</v>
      </c>
      <c r="I95" s="1">
        <v>56</v>
      </c>
      <c r="J95" s="1">
        <v>46</v>
      </c>
      <c r="K95" s="1">
        <v>37</v>
      </c>
      <c r="L95" s="1">
        <v>37</v>
      </c>
      <c r="M95" s="1">
        <v>37</v>
      </c>
    </row>
    <row r="96" spans="1:13" x14ac:dyDescent="0.3">
      <c r="A96" s="1" t="s">
        <v>115</v>
      </c>
      <c r="B96" s="8">
        <v>13</v>
      </c>
      <c r="C96" s="26"/>
      <c r="D96" s="1"/>
      <c r="E96" s="1"/>
      <c r="F96" s="27"/>
      <c r="G96" s="10">
        <v>24</v>
      </c>
      <c r="H96" s="1">
        <v>37</v>
      </c>
      <c r="I96" s="1">
        <v>37</v>
      </c>
      <c r="J96" s="1">
        <v>24</v>
      </c>
      <c r="K96" s="1">
        <v>0</v>
      </c>
      <c r="L96" s="1">
        <v>0</v>
      </c>
      <c r="M96" s="1">
        <v>0</v>
      </c>
    </row>
    <row r="97" spans="1:13" x14ac:dyDescent="0.3">
      <c r="A97" s="1" t="s">
        <v>116</v>
      </c>
      <c r="B97" s="8">
        <v>15</v>
      </c>
      <c r="C97" s="26"/>
      <c r="D97" s="1"/>
      <c r="E97" s="1"/>
      <c r="F97" s="27"/>
      <c r="G97" s="10">
        <v>24</v>
      </c>
      <c r="H97" s="1">
        <v>39</v>
      </c>
      <c r="I97" s="1">
        <v>56</v>
      </c>
      <c r="J97" s="1">
        <v>41</v>
      </c>
      <c r="K97" s="1">
        <v>17</v>
      </c>
      <c r="L97" s="1">
        <v>17</v>
      </c>
      <c r="M97" s="1">
        <v>17</v>
      </c>
    </row>
    <row r="98" spans="1:13" ht="15" thickBot="1" x14ac:dyDescent="0.35">
      <c r="A98" s="1" t="s">
        <v>117</v>
      </c>
      <c r="B98" s="8">
        <v>19</v>
      </c>
      <c r="C98" s="28"/>
      <c r="D98" s="29"/>
      <c r="E98" s="29"/>
      <c r="F98" s="30"/>
      <c r="G98" s="10">
        <v>37</v>
      </c>
      <c r="H98" s="1">
        <v>56</v>
      </c>
      <c r="I98" s="1">
        <v>56</v>
      </c>
      <c r="J98" s="1">
        <v>37</v>
      </c>
      <c r="K98" s="1">
        <v>0</v>
      </c>
      <c r="L98" s="1">
        <v>0</v>
      </c>
      <c r="M98" s="1">
        <v>0</v>
      </c>
    </row>
    <row r="100" spans="1:13" ht="28.8" x14ac:dyDescent="0.3">
      <c r="A100" s="2" t="s">
        <v>95</v>
      </c>
      <c r="B100" s="2" t="s">
        <v>101</v>
      </c>
      <c r="C100" s="20" t="s">
        <v>96</v>
      </c>
      <c r="D100" s="2" t="s">
        <v>105</v>
      </c>
      <c r="E100" s="31"/>
    </row>
    <row r="101" spans="1:13" x14ac:dyDescent="0.3">
      <c r="A101" s="1" t="s">
        <v>108</v>
      </c>
      <c r="B101" s="1">
        <v>0</v>
      </c>
      <c r="C101" s="1">
        <v>10</v>
      </c>
      <c r="D101" s="1">
        <v>5</v>
      </c>
      <c r="E101" s="31" t="str">
        <f>IF(D101=0,"критический","есть резерв")</f>
        <v>есть резерв</v>
      </c>
    </row>
    <row r="102" spans="1:13" x14ac:dyDescent="0.3">
      <c r="A102" s="1" t="s">
        <v>109</v>
      </c>
      <c r="B102" s="1">
        <v>0</v>
      </c>
      <c r="C102" s="1">
        <v>9</v>
      </c>
      <c r="D102" s="1">
        <v>0</v>
      </c>
      <c r="E102" s="31" t="str">
        <f t="shared" ref="E102:E110" si="10">IF(D102=0,"критический","есть резерв")</f>
        <v>критический</v>
      </c>
    </row>
    <row r="103" spans="1:13" x14ac:dyDescent="0.3">
      <c r="A103" s="1" t="s">
        <v>110</v>
      </c>
      <c r="B103" s="1">
        <v>0</v>
      </c>
      <c r="C103" s="1">
        <v>24</v>
      </c>
      <c r="D103" s="1">
        <v>0</v>
      </c>
      <c r="E103" s="31" t="str">
        <f t="shared" si="10"/>
        <v>критический</v>
      </c>
    </row>
    <row r="104" spans="1:13" x14ac:dyDescent="0.3">
      <c r="A104" s="1" t="s">
        <v>111</v>
      </c>
      <c r="B104" s="1">
        <v>10</v>
      </c>
      <c r="C104" s="1">
        <v>9</v>
      </c>
      <c r="D104" s="1">
        <v>5</v>
      </c>
      <c r="E104" s="31" t="str">
        <f t="shared" si="10"/>
        <v>есть резерв</v>
      </c>
    </row>
    <row r="105" spans="1:13" x14ac:dyDescent="0.3">
      <c r="A105" s="1" t="s">
        <v>112</v>
      </c>
      <c r="B105" s="1">
        <v>10</v>
      </c>
      <c r="C105" s="1">
        <v>11</v>
      </c>
      <c r="D105" s="1">
        <v>16</v>
      </c>
      <c r="E105" s="31" t="str">
        <f t="shared" si="10"/>
        <v>есть резерв</v>
      </c>
    </row>
    <row r="106" spans="1:13" x14ac:dyDescent="0.3">
      <c r="A106" s="1" t="s">
        <v>113</v>
      </c>
      <c r="B106" s="1">
        <v>9</v>
      </c>
      <c r="C106" s="1">
        <v>15</v>
      </c>
      <c r="D106" s="1">
        <v>0</v>
      </c>
      <c r="E106" s="31" t="str">
        <f t="shared" si="10"/>
        <v>критический</v>
      </c>
    </row>
    <row r="107" spans="1:13" x14ac:dyDescent="0.3">
      <c r="A107" s="1" t="s">
        <v>114</v>
      </c>
      <c r="B107" s="1">
        <v>9</v>
      </c>
      <c r="C107" s="1">
        <v>10</v>
      </c>
      <c r="D107" s="1">
        <v>37</v>
      </c>
      <c r="E107" s="31" t="str">
        <f t="shared" si="10"/>
        <v>есть резерв</v>
      </c>
    </row>
    <row r="108" spans="1:13" x14ac:dyDescent="0.3">
      <c r="A108" s="1" t="s">
        <v>115</v>
      </c>
      <c r="B108" s="1">
        <v>24</v>
      </c>
      <c r="C108" s="1">
        <v>13</v>
      </c>
      <c r="D108" s="1">
        <v>0</v>
      </c>
      <c r="E108" s="31" t="str">
        <f t="shared" si="10"/>
        <v>критический</v>
      </c>
    </row>
    <row r="109" spans="1:13" x14ac:dyDescent="0.3">
      <c r="A109" s="1" t="s">
        <v>116</v>
      </c>
      <c r="B109" s="1">
        <v>24</v>
      </c>
      <c r="C109" s="1">
        <v>15</v>
      </c>
      <c r="D109" s="1">
        <v>17</v>
      </c>
      <c r="E109" s="31" t="str">
        <f t="shared" si="10"/>
        <v>есть резерв</v>
      </c>
    </row>
    <row r="110" spans="1:13" x14ac:dyDescent="0.3">
      <c r="A110" s="1" t="s">
        <v>117</v>
      </c>
      <c r="B110" s="1">
        <v>37</v>
      </c>
      <c r="C110" s="1">
        <v>19</v>
      </c>
      <c r="D110" s="1">
        <v>0</v>
      </c>
      <c r="E110" s="31" t="str">
        <f t="shared" si="10"/>
        <v>критический</v>
      </c>
    </row>
  </sheetData>
  <mergeCells count="7">
    <mergeCell ref="S13:T13"/>
    <mergeCell ref="A13:B13"/>
    <mergeCell ref="D13:E13"/>
    <mergeCell ref="G13:H13"/>
    <mergeCell ref="J13:K13"/>
    <mergeCell ref="M13:N13"/>
    <mergeCell ref="P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об устойчивости 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Vanka</dc:creator>
  <cp:lastModifiedBy>__ Vanka</cp:lastModifiedBy>
  <dcterms:created xsi:type="dcterms:W3CDTF">2015-06-05T18:19:34Z</dcterms:created>
  <dcterms:modified xsi:type="dcterms:W3CDTF">2021-11-28T13:23:54Z</dcterms:modified>
</cp:coreProperties>
</file>